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Programação\Repositorios\api-gamivo\"/>
    </mc:Choice>
  </mc:AlternateContent>
  <xr:revisionPtr revIDLastSave="0" documentId="13_ncr:1_{86FEDC08-9CEE-4706-BB69-D33DC5D48D32}" xr6:coauthVersionLast="46" xr6:coauthVersionMax="47" xr10:uidLastSave="{00000000-0000-0000-0000-000000000000}"/>
  <bookViews>
    <workbookView xWindow="-120" yWindow="-120" windowWidth="29040" windowHeight="15840" xr2:uid="{42254583-951B-4FB4-AB65-F49CC59C0F58}"/>
  </bookViews>
  <sheets>
    <sheet name="Venda-Chave-Tro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5" i="2" l="1"/>
  <c r="H455" i="2"/>
  <c r="Q455" i="2" s="1"/>
  <c r="R455" i="2" s="1"/>
  <c r="G455" i="2"/>
  <c r="I454" i="2"/>
  <c r="H454" i="2"/>
  <c r="Q454" i="2" s="1"/>
  <c r="R454" i="2" s="1"/>
  <c r="G454" i="2"/>
  <c r="I453" i="2"/>
  <c r="H453" i="2"/>
  <c r="Q453" i="2" s="1"/>
  <c r="R453" i="2" s="1"/>
  <c r="G453" i="2"/>
  <c r="I452" i="2"/>
  <c r="H452" i="2"/>
  <c r="Q452" i="2" s="1"/>
  <c r="R452" i="2" s="1"/>
  <c r="G452" i="2"/>
  <c r="I451" i="2"/>
  <c r="H451" i="2"/>
  <c r="Q451" i="2" s="1"/>
  <c r="R451" i="2" s="1"/>
  <c r="G451" i="2"/>
  <c r="I450" i="2"/>
  <c r="H450" i="2"/>
  <c r="G450" i="2"/>
  <c r="Q449" i="2"/>
  <c r="R449" i="2" s="1"/>
  <c r="I449" i="2"/>
  <c r="H449" i="2"/>
  <c r="G449" i="2"/>
  <c r="I448" i="2"/>
  <c r="H448" i="2"/>
  <c r="Q448" i="2" s="1"/>
  <c r="R448" i="2" s="1"/>
  <c r="G448" i="2"/>
  <c r="I447" i="2"/>
  <c r="H447" i="2"/>
  <c r="Q447" i="2" s="1"/>
  <c r="R447" i="2" s="1"/>
  <c r="G447" i="2"/>
  <c r="R446" i="2"/>
  <c r="Q446" i="2"/>
  <c r="I446" i="2"/>
  <c r="H446" i="2"/>
  <c r="G446" i="2"/>
  <c r="I445" i="2"/>
  <c r="H445" i="2"/>
  <c r="Q445" i="2" s="1"/>
  <c r="R445" i="2" s="1"/>
  <c r="G445" i="2"/>
  <c r="I444" i="2"/>
  <c r="H444" i="2"/>
  <c r="Q444" i="2" s="1"/>
  <c r="R444" i="2" s="1"/>
  <c r="G444" i="2"/>
  <c r="I443" i="2"/>
  <c r="H443" i="2"/>
  <c r="Q443" i="2" s="1"/>
  <c r="R443" i="2" s="1"/>
  <c r="G443" i="2"/>
  <c r="I442" i="2"/>
  <c r="H442" i="2"/>
  <c r="Q442" i="2" s="1"/>
  <c r="R442" i="2" s="1"/>
  <c r="G442" i="2"/>
  <c r="I441" i="2"/>
  <c r="H441" i="2"/>
  <c r="Q441" i="2" s="1"/>
  <c r="R441" i="2" s="1"/>
  <c r="G441" i="2"/>
  <c r="I440" i="2"/>
  <c r="H440" i="2"/>
  <c r="G440" i="2"/>
  <c r="Q440" i="2" s="1"/>
  <c r="R440" i="2" s="1"/>
  <c r="I439" i="2"/>
  <c r="H439" i="2"/>
  <c r="Q439" i="2" s="1"/>
  <c r="R439" i="2" s="1"/>
  <c r="G439" i="2"/>
  <c r="I438" i="2"/>
  <c r="H438" i="2"/>
  <c r="Q438" i="2" s="1"/>
  <c r="R438" i="2" s="1"/>
  <c r="G438" i="2"/>
  <c r="I437" i="2"/>
  <c r="H437" i="2"/>
  <c r="Q437" i="2" s="1"/>
  <c r="R437" i="2" s="1"/>
  <c r="G437" i="2"/>
  <c r="R436" i="2"/>
  <c r="I436" i="2"/>
  <c r="H436" i="2"/>
  <c r="Q436" i="2" s="1"/>
  <c r="G436" i="2"/>
  <c r="I435" i="2"/>
  <c r="H435" i="2"/>
  <c r="Q435" i="2" s="1"/>
  <c r="R435" i="2" s="1"/>
  <c r="G435" i="2"/>
  <c r="I434" i="2"/>
  <c r="H434" i="2"/>
  <c r="G434" i="2"/>
  <c r="Q433" i="2"/>
  <c r="R433" i="2" s="1"/>
  <c r="I433" i="2"/>
  <c r="H433" i="2"/>
  <c r="G433" i="2"/>
  <c r="I432" i="2"/>
  <c r="H432" i="2"/>
  <c r="Q432" i="2" s="1"/>
  <c r="R432" i="2" s="1"/>
  <c r="G432" i="2"/>
  <c r="I431" i="2"/>
  <c r="H431" i="2"/>
  <c r="Q431" i="2" s="1"/>
  <c r="R431" i="2" s="1"/>
  <c r="G431" i="2"/>
  <c r="R430" i="2"/>
  <c r="Q430" i="2"/>
  <c r="I430" i="2"/>
  <c r="H430" i="2"/>
  <c r="G430" i="2"/>
  <c r="I429" i="2"/>
  <c r="H429" i="2"/>
  <c r="Q429" i="2" s="1"/>
  <c r="R429" i="2" s="1"/>
  <c r="G429" i="2"/>
  <c r="I428" i="2"/>
  <c r="H428" i="2"/>
  <c r="Q428" i="2" s="1"/>
  <c r="R428" i="2" s="1"/>
  <c r="G428" i="2"/>
  <c r="Q427" i="2"/>
  <c r="R427" i="2" s="1"/>
  <c r="I427" i="2"/>
  <c r="H427" i="2"/>
  <c r="G427" i="2"/>
  <c r="I426" i="2"/>
  <c r="H426" i="2"/>
  <c r="Q426" i="2" s="1"/>
  <c r="R426" i="2" s="1"/>
  <c r="G426" i="2"/>
  <c r="I425" i="2"/>
  <c r="H425" i="2"/>
  <c r="Q425" i="2" s="1"/>
  <c r="R425" i="2" s="1"/>
  <c r="G425" i="2"/>
  <c r="I424" i="2"/>
  <c r="H424" i="2"/>
  <c r="G424" i="2"/>
  <c r="Q424" i="2" s="1"/>
  <c r="R424" i="2" s="1"/>
  <c r="I423" i="2"/>
  <c r="H423" i="2"/>
  <c r="Q423" i="2" s="1"/>
  <c r="R423" i="2" s="1"/>
  <c r="G423" i="2"/>
  <c r="I422" i="2"/>
  <c r="H422" i="2"/>
  <c r="G422" i="2"/>
  <c r="Q422" i="2" s="1"/>
  <c r="R422" i="2" s="1"/>
  <c r="I421" i="2"/>
  <c r="H421" i="2"/>
  <c r="Q421" i="2" s="1"/>
  <c r="R421" i="2" s="1"/>
  <c r="G421" i="2"/>
  <c r="R420" i="2"/>
  <c r="I420" i="2"/>
  <c r="H420" i="2"/>
  <c r="Q420" i="2" s="1"/>
  <c r="G420" i="2"/>
  <c r="I419" i="2"/>
  <c r="H419" i="2"/>
  <c r="Q419" i="2" s="1"/>
  <c r="R419" i="2" s="1"/>
  <c r="G419" i="2"/>
  <c r="H418" i="2"/>
  <c r="G418" i="2"/>
  <c r="I418" i="2" s="1"/>
  <c r="Q417" i="2"/>
  <c r="R417" i="2" s="1"/>
  <c r="H417" i="2"/>
  <c r="G417" i="2"/>
  <c r="I417" i="2" s="1"/>
  <c r="H416" i="2"/>
  <c r="Q416" i="2" s="1"/>
  <c r="R416" i="2" s="1"/>
  <c r="G416" i="2"/>
  <c r="I416" i="2" s="1"/>
  <c r="H415" i="2"/>
  <c r="Q415" i="2" s="1"/>
  <c r="R415" i="2" s="1"/>
  <c r="G415" i="2"/>
  <c r="I415" i="2" s="1"/>
  <c r="R414" i="2"/>
  <c r="Q414" i="2"/>
  <c r="I414" i="2"/>
  <c r="H414" i="2"/>
  <c r="G414" i="2"/>
  <c r="I413" i="2"/>
  <c r="H413" i="2"/>
  <c r="Q413" i="2" s="1"/>
  <c r="R413" i="2" s="1"/>
  <c r="G413" i="2"/>
  <c r="I412" i="2"/>
  <c r="H412" i="2"/>
  <c r="Q412" i="2" s="1"/>
  <c r="R412" i="2" s="1"/>
  <c r="G412" i="2"/>
  <c r="Q411" i="2"/>
  <c r="R411" i="2" s="1"/>
  <c r="I411" i="2"/>
  <c r="H411" i="2"/>
  <c r="G411" i="2"/>
  <c r="Q410" i="2"/>
  <c r="R410" i="2" s="1"/>
  <c r="I410" i="2"/>
  <c r="H410" i="2"/>
  <c r="G410" i="2"/>
  <c r="Q409" i="2"/>
  <c r="R409" i="2" s="1"/>
  <c r="I409" i="2"/>
  <c r="H409" i="2"/>
  <c r="G409" i="2"/>
  <c r="I408" i="2"/>
  <c r="H408" i="2"/>
  <c r="G408" i="2"/>
  <c r="Q408" i="2" s="1"/>
  <c r="R408" i="2" s="1"/>
  <c r="I407" i="2"/>
  <c r="H407" i="2"/>
  <c r="Q407" i="2" s="1"/>
  <c r="R407" i="2" s="1"/>
  <c r="G407" i="2"/>
  <c r="Q406" i="2"/>
  <c r="R406" i="2" s="1"/>
  <c r="I406" i="2"/>
  <c r="H406" i="2"/>
  <c r="G406" i="2"/>
  <c r="I405" i="2"/>
  <c r="H405" i="2"/>
  <c r="Q405" i="2" s="1"/>
  <c r="R405" i="2" s="1"/>
  <c r="G405" i="2"/>
  <c r="I404" i="2"/>
  <c r="H404" i="2"/>
  <c r="Q404" i="2" s="1"/>
  <c r="R404" i="2" s="1"/>
  <c r="G404" i="2"/>
  <c r="I403" i="2"/>
  <c r="H403" i="2"/>
  <c r="Q403" i="2" s="1"/>
  <c r="R403" i="2" s="1"/>
  <c r="G403" i="2"/>
  <c r="I402" i="2"/>
  <c r="H402" i="2"/>
  <c r="Q402" i="2" s="1"/>
  <c r="R402" i="2" s="1"/>
  <c r="G402" i="2"/>
  <c r="Q401" i="2"/>
  <c r="R401" i="2" s="1"/>
  <c r="I401" i="2"/>
  <c r="H401" i="2"/>
  <c r="G401" i="2"/>
  <c r="I400" i="2"/>
  <c r="H400" i="2"/>
  <c r="Q400" i="2" s="1"/>
  <c r="R400" i="2" s="1"/>
  <c r="G400" i="2"/>
  <c r="H399" i="2"/>
  <c r="Q399" i="2" s="1"/>
  <c r="R399" i="2" s="1"/>
  <c r="G399" i="2"/>
  <c r="I399" i="2" s="1"/>
  <c r="R398" i="2"/>
  <c r="Q398" i="2"/>
  <c r="I398" i="2"/>
  <c r="H398" i="2"/>
  <c r="G398" i="2"/>
  <c r="I397" i="2"/>
  <c r="H397" i="2"/>
  <c r="G397" i="2"/>
  <c r="Q397" i="2" s="1"/>
  <c r="R397" i="2" s="1"/>
  <c r="I396" i="2"/>
  <c r="H396" i="2"/>
  <c r="Q396" i="2" s="1"/>
  <c r="R396" i="2" s="1"/>
  <c r="G396" i="2"/>
  <c r="I395" i="2"/>
  <c r="H395" i="2"/>
  <c r="Q395" i="2" s="1"/>
  <c r="R395" i="2" s="1"/>
  <c r="G395" i="2"/>
  <c r="G394" i="2"/>
  <c r="I394" i="2" s="1"/>
  <c r="Q393" i="2"/>
  <c r="R393" i="2" s="1"/>
  <c r="I393" i="2"/>
  <c r="H393" i="2"/>
  <c r="G393" i="2"/>
  <c r="I392" i="2"/>
  <c r="H392" i="2"/>
  <c r="Q392" i="2" s="1"/>
  <c r="R392" i="2" s="1"/>
  <c r="G392" i="2"/>
  <c r="I391" i="2"/>
  <c r="H391" i="2"/>
  <c r="Q391" i="2" s="1"/>
  <c r="R391" i="2" s="1"/>
  <c r="G391" i="2"/>
  <c r="Q390" i="2"/>
  <c r="R390" i="2" s="1"/>
  <c r="I390" i="2"/>
  <c r="H390" i="2"/>
  <c r="G390" i="2"/>
  <c r="I389" i="2"/>
  <c r="H389" i="2"/>
  <c r="Q389" i="2" s="1"/>
  <c r="R389" i="2" s="1"/>
  <c r="G389" i="2"/>
  <c r="H388" i="2"/>
  <c r="Q388" i="2" s="1"/>
  <c r="R388" i="2" s="1"/>
  <c r="G388" i="2"/>
  <c r="I388" i="2" s="1"/>
  <c r="I387" i="2"/>
  <c r="H387" i="2"/>
  <c r="Q387" i="2" s="1"/>
  <c r="R387" i="2" s="1"/>
  <c r="G387" i="2"/>
  <c r="H386" i="2"/>
  <c r="G386" i="2"/>
  <c r="I386" i="2" s="1"/>
  <c r="Q385" i="2"/>
  <c r="R385" i="2" s="1"/>
  <c r="I385" i="2"/>
  <c r="H385" i="2"/>
  <c r="G385" i="2"/>
  <c r="H384" i="2"/>
  <c r="Q384" i="2" s="1"/>
  <c r="R384" i="2" s="1"/>
  <c r="G384" i="2"/>
  <c r="I384" i="2" s="1"/>
  <c r="H383" i="2"/>
  <c r="Q383" i="2" s="1"/>
  <c r="R383" i="2" s="1"/>
  <c r="G383" i="2"/>
  <c r="I383" i="2" s="1"/>
  <c r="R382" i="2"/>
  <c r="Q382" i="2"/>
  <c r="I382" i="2"/>
  <c r="H382" i="2"/>
  <c r="G382" i="2"/>
  <c r="H381" i="2"/>
  <c r="G381" i="2"/>
  <c r="Q381" i="2" s="1"/>
  <c r="R381" i="2" s="1"/>
  <c r="H380" i="2"/>
  <c r="Q380" i="2" s="1"/>
  <c r="R380" i="2" s="1"/>
  <c r="G380" i="2"/>
  <c r="I380" i="2" s="1"/>
  <c r="I379" i="2"/>
  <c r="H379" i="2"/>
  <c r="Q379" i="2" s="1"/>
  <c r="R379" i="2" s="1"/>
  <c r="G379" i="2"/>
  <c r="H378" i="2"/>
  <c r="G378" i="2"/>
  <c r="Q378" i="2" s="1"/>
  <c r="R378" i="2" s="1"/>
  <c r="Q377" i="2"/>
  <c r="R377" i="2" s="1"/>
  <c r="H377" i="2"/>
  <c r="G377" i="2"/>
  <c r="I377" i="2" s="1"/>
  <c r="H376" i="2"/>
  <c r="G376" i="2"/>
  <c r="Q376" i="2" s="1"/>
  <c r="R376" i="2" s="1"/>
  <c r="H375" i="2"/>
  <c r="Q375" i="2" s="1"/>
  <c r="R375" i="2" s="1"/>
  <c r="G375" i="2"/>
  <c r="I375" i="2" s="1"/>
  <c r="Q374" i="2"/>
  <c r="R374" i="2" s="1"/>
  <c r="I374" i="2"/>
  <c r="H374" i="2"/>
  <c r="G374" i="2"/>
  <c r="I373" i="2"/>
  <c r="H373" i="2"/>
  <c r="Q373" i="2" s="1"/>
  <c r="R373" i="2" s="1"/>
  <c r="G373" i="2"/>
  <c r="R372" i="2"/>
  <c r="H372" i="2"/>
  <c r="Q372" i="2" s="1"/>
  <c r="G372" i="2"/>
  <c r="I372" i="2" s="1"/>
  <c r="I371" i="2"/>
  <c r="H371" i="2"/>
  <c r="Q371" i="2" s="1"/>
  <c r="R371" i="2" s="1"/>
  <c r="G371" i="2"/>
  <c r="H370" i="2"/>
  <c r="Q370" i="2" s="1"/>
  <c r="R370" i="2" s="1"/>
  <c r="G370" i="2"/>
  <c r="I370" i="2" s="1"/>
  <c r="Q369" i="2"/>
  <c r="R369" i="2" s="1"/>
  <c r="H369" i="2"/>
  <c r="G369" i="2"/>
  <c r="I369" i="2" s="1"/>
  <c r="H368" i="2"/>
  <c r="Q368" i="2" s="1"/>
  <c r="R368" i="2" s="1"/>
  <c r="G368" i="2"/>
  <c r="I368" i="2" s="1"/>
  <c r="H367" i="2"/>
  <c r="Q367" i="2" s="1"/>
  <c r="R367" i="2" s="1"/>
  <c r="G367" i="2"/>
  <c r="I367" i="2" s="1"/>
  <c r="R366" i="2"/>
  <c r="Q366" i="2"/>
  <c r="I366" i="2"/>
  <c r="H366" i="2"/>
  <c r="G366" i="2"/>
  <c r="H365" i="2"/>
  <c r="Q365" i="2" s="1"/>
  <c r="R365" i="2" s="1"/>
  <c r="G365" i="2"/>
  <c r="I365" i="2" s="1"/>
  <c r="I364" i="2"/>
  <c r="H364" i="2"/>
  <c r="Q364" i="2" s="1"/>
  <c r="R364" i="2" s="1"/>
  <c r="G364" i="2"/>
  <c r="Q363" i="2"/>
  <c r="R363" i="2" s="1"/>
  <c r="I363" i="2"/>
  <c r="H363" i="2"/>
  <c r="G363" i="2"/>
  <c r="Q362" i="2"/>
  <c r="R362" i="2" s="1"/>
  <c r="H362" i="2"/>
  <c r="G362" i="2"/>
  <c r="I362" i="2" s="1"/>
  <c r="Q361" i="2"/>
  <c r="R361" i="2" s="1"/>
  <c r="H361" i="2"/>
  <c r="G361" i="2"/>
  <c r="I361" i="2" s="1"/>
  <c r="I360" i="2"/>
  <c r="H360" i="2"/>
  <c r="G360" i="2"/>
  <c r="Q360" i="2" s="1"/>
  <c r="R360" i="2" s="1"/>
  <c r="I359" i="2"/>
  <c r="H359" i="2"/>
  <c r="Q359" i="2" s="1"/>
  <c r="R359" i="2" s="1"/>
  <c r="G359" i="2"/>
  <c r="Q358" i="2"/>
  <c r="R358" i="2" s="1"/>
  <c r="I358" i="2"/>
  <c r="H358" i="2"/>
  <c r="G358" i="2"/>
  <c r="I357" i="2"/>
  <c r="H357" i="2"/>
  <c r="Q357" i="2" s="1"/>
  <c r="R357" i="2" s="1"/>
  <c r="G357" i="2"/>
  <c r="R356" i="2"/>
  <c r="H356" i="2"/>
  <c r="Q356" i="2" s="1"/>
  <c r="G356" i="2"/>
  <c r="I356" i="2" s="1"/>
  <c r="I355" i="2"/>
  <c r="H355" i="2"/>
  <c r="Q355" i="2" s="1"/>
  <c r="R355" i="2" s="1"/>
  <c r="G355" i="2"/>
  <c r="I354" i="2"/>
  <c r="H354" i="2"/>
  <c r="Q354" i="2" s="1"/>
  <c r="R354" i="2" s="1"/>
  <c r="G354" i="2"/>
  <c r="Q353" i="2"/>
  <c r="R353" i="2" s="1"/>
  <c r="I353" i="2"/>
  <c r="H353" i="2"/>
  <c r="G353" i="2"/>
  <c r="I352" i="2"/>
  <c r="H352" i="2"/>
  <c r="Q352" i="2" s="1"/>
  <c r="R352" i="2" s="1"/>
  <c r="G352" i="2"/>
  <c r="H351" i="2"/>
  <c r="Q351" i="2" s="1"/>
  <c r="R351" i="2" s="1"/>
  <c r="G351" i="2"/>
  <c r="I351" i="2" s="1"/>
  <c r="R350" i="2"/>
  <c r="Q350" i="2"/>
  <c r="I350" i="2"/>
  <c r="H350" i="2"/>
  <c r="G350" i="2"/>
  <c r="I349" i="2"/>
  <c r="H349" i="2"/>
  <c r="G349" i="2"/>
  <c r="Q349" i="2" s="1"/>
  <c r="R349" i="2" s="1"/>
  <c r="I348" i="2"/>
  <c r="H348" i="2"/>
  <c r="Q348" i="2" s="1"/>
  <c r="R348" i="2" s="1"/>
  <c r="G348" i="2"/>
  <c r="I347" i="2"/>
  <c r="H347" i="2"/>
  <c r="Q347" i="2" s="1"/>
  <c r="R347" i="2" s="1"/>
  <c r="G347" i="2"/>
  <c r="Q346" i="2"/>
  <c r="R346" i="2" s="1"/>
  <c r="I346" i="2"/>
  <c r="H346" i="2"/>
  <c r="G346" i="2"/>
  <c r="Q345" i="2"/>
  <c r="R345" i="2" s="1"/>
  <c r="H345" i="2"/>
  <c r="G345" i="2"/>
  <c r="I345" i="2" s="1"/>
  <c r="I344" i="2"/>
  <c r="H344" i="2"/>
  <c r="G344" i="2"/>
  <c r="Q344" i="2" s="1"/>
  <c r="R344" i="2" s="1"/>
  <c r="I343" i="2"/>
  <c r="H343" i="2"/>
  <c r="Q343" i="2" s="1"/>
  <c r="R343" i="2" s="1"/>
  <c r="G343" i="2"/>
  <c r="Q342" i="2"/>
  <c r="R342" i="2" s="1"/>
  <c r="I342" i="2"/>
  <c r="H342" i="2"/>
  <c r="G342" i="2"/>
  <c r="I341" i="2"/>
  <c r="H341" i="2"/>
  <c r="Q341" i="2" s="1"/>
  <c r="R341" i="2" s="1"/>
  <c r="G341" i="2"/>
  <c r="R340" i="2"/>
  <c r="I340" i="2"/>
  <c r="H340" i="2"/>
  <c r="Q340" i="2" s="1"/>
  <c r="G340" i="2"/>
  <c r="I339" i="2"/>
  <c r="H339" i="2"/>
  <c r="Q339" i="2" s="1"/>
  <c r="R339" i="2" s="1"/>
  <c r="G339" i="2"/>
  <c r="I338" i="2"/>
  <c r="H338" i="2"/>
  <c r="G338" i="2"/>
  <c r="Q337" i="2"/>
  <c r="R337" i="2" s="1"/>
  <c r="I337" i="2"/>
  <c r="H337" i="2"/>
  <c r="G337" i="2"/>
  <c r="I336" i="2"/>
  <c r="H336" i="2"/>
  <c r="Q336" i="2" s="1"/>
  <c r="R336" i="2" s="1"/>
  <c r="G336" i="2"/>
  <c r="G335" i="2"/>
  <c r="I335" i="2" s="1"/>
  <c r="I334" i="2"/>
  <c r="G334" i="2"/>
  <c r="H334" i="2" s="1"/>
  <c r="Q334" i="2" s="1"/>
  <c r="R334" i="2" s="1"/>
  <c r="G333" i="2"/>
  <c r="I333" i="2" s="1"/>
  <c r="G332" i="2"/>
  <c r="I332" i="2" s="1"/>
  <c r="I331" i="2"/>
  <c r="H331" i="2"/>
  <c r="Q331" i="2" s="1"/>
  <c r="R331" i="2" s="1"/>
  <c r="G331" i="2"/>
  <c r="Q330" i="2"/>
  <c r="R330" i="2" s="1"/>
  <c r="I330" i="2"/>
  <c r="H330" i="2"/>
  <c r="G330" i="2"/>
  <c r="Q329" i="2"/>
  <c r="R329" i="2" s="1"/>
  <c r="I329" i="2"/>
  <c r="H329" i="2"/>
  <c r="G329" i="2"/>
  <c r="H328" i="2"/>
  <c r="G328" i="2"/>
  <c r="Q328" i="2" s="1"/>
  <c r="R328" i="2" s="1"/>
  <c r="I327" i="2"/>
  <c r="H327" i="2"/>
  <c r="Q327" i="2" s="1"/>
  <c r="R327" i="2" s="1"/>
  <c r="G327" i="2"/>
  <c r="Q326" i="2"/>
  <c r="R326" i="2" s="1"/>
  <c r="I326" i="2"/>
  <c r="H326" i="2"/>
  <c r="G326" i="2"/>
  <c r="I325" i="2"/>
  <c r="H325" i="2"/>
  <c r="Q325" i="2" s="1"/>
  <c r="R325" i="2" s="1"/>
  <c r="G325" i="2"/>
  <c r="H324" i="2"/>
  <c r="Q324" i="2" s="1"/>
  <c r="R324" i="2" s="1"/>
  <c r="G324" i="2"/>
  <c r="I324" i="2" s="1"/>
  <c r="I323" i="2"/>
  <c r="H323" i="2"/>
  <c r="Q323" i="2" s="1"/>
  <c r="R323" i="2" s="1"/>
  <c r="G323" i="2"/>
  <c r="H322" i="2"/>
  <c r="G322" i="2"/>
  <c r="I322" i="2" s="1"/>
  <c r="Q321" i="2"/>
  <c r="R321" i="2" s="1"/>
  <c r="I321" i="2"/>
  <c r="H321" i="2"/>
  <c r="G321" i="2"/>
  <c r="I320" i="2"/>
  <c r="H320" i="2"/>
  <c r="Q320" i="2" s="1"/>
  <c r="R320" i="2" s="1"/>
  <c r="G320" i="2"/>
  <c r="H319" i="2"/>
  <c r="Q319" i="2" s="1"/>
  <c r="R319" i="2" s="1"/>
  <c r="G319" i="2"/>
  <c r="I319" i="2" s="1"/>
  <c r="R318" i="2"/>
  <c r="Q318" i="2"/>
  <c r="I318" i="2"/>
  <c r="H318" i="2"/>
  <c r="G318" i="2"/>
  <c r="H317" i="2"/>
  <c r="G317" i="2"/>
  <c r="Q317" i="2" s="1"/>
  <c r="R317" i="2" s="1"/>
  <c r="H316" i="2"/>
  <c r="Q316" i="2" s="1"/>
  <c r="R316" i="2" s="1"/>
  <c r="G316" i="2"/>
  <c r="I316" i="2" s="1"/>
  <c r="I315" i="2"/>
  <c r="H315" i="2"/>
  <c r="Q315" i="2" s="1"/>
  <c r="R315" i="2" s="1"/>
  <c r="G315" i="2"/>
  <c r="I314" i="2"/>
  <c r="H314" i="2"/>
  <c r="Q314" i="2" s="1"/>
  <c r="R314" i="2" s="1"/>
  <c r="G314" i="2"/>
  <c r="G313" i="2"/>
  <c r="I313" i="2" s="1"/>
  <c r="I312" i="2"/>
  <c r="G312" i="2"/>
  <c r="H312" i="2" s="1"/>
  <c r="Q312" i="2" s="1"/>
  <c r="R312" i="2" s="1"/>
  <c r="H311" i="2"/>
  <c r="Q311" i="2" s="1"/>
  <c r="R311" i="2" s="1"/>
  <c r="G311" i="2"/>
  <c r="I311" i="2" s="1"/>
  <c r="I310" i="2"/>
  <c r="G310" i="2"/>
  <c r="H310" i="2" s="1"/>
  <c r="Q310" i="2" s="1"/>
  <c r="R310" i="2" s="1"/>
  <c r="H309" i="2"/>
  <c r="Q309" i="2" s="1"/>
  <c r="R309" i="2" s="1"/>
  <c r="G309" i="2"/>
  <c r="I309" i="2" s="1"/>
  <c r="G308" i="2"/>
  <c r="I308" i="2" s="1"/>
  <c r="I307" i="2"/>
  <c r="H307" i="2"/>
  <c r="Q307" i="2" s="1"/>
  <c r="R307" i="2" s="1"/>
  <c r="G307" i="2"/>
  <c r="G306" i="2"/>
  <c r="G305" i="2"/>
  <c r="I305" i="2" s="1"/>
  <c r="I304" i="2"/>
  <c r="H304" i="2"/>
  <c r="Q304" i="2" s="1"/>
  <c r="R304" i="2" s="1"/>
  <c r="G304" i="2"/>
  <c r="I303" i="2"/>
  <c r="H303" i="2"/>
  <c r="Q303" i="2" s="1"/>
  <c r="R303" i="2" s="1"/>
  <c r="G303" i="2"/>
  <c r="R302" i="2"/>
  <c r="Q302" i="2"/>
  <c r="I302" i="2"/>
  <c r="H302" i="2"/>
  <c r="G302" i="2"/>
  <c r="Q301" i="2"/>
  <c r="R301" i="2" s="1"/>
  <c r="I301" i="2"/>
  <c r="H301" i="2"/>
  <c r="G301" i="2"/>
  <c r="I300" i="2"/>
  <c r="H300" i="2"/>
  <c r="Q300" i="2" s="1"/>
  <c r="R300" i="2" s="1"/>
  <c r="G300" i="2"/>
  <c r="Q299" i="2"/>
  <c r="R299" i="2" s="1"/>
  <c r="I299" i="2"/>
  <c r="H299" i="2"/>
  <c r="G299" i="2"/>
  <c r="I298" i="2"/>
  <c r="H298" i="2"/>
  <c r="Q298" i="2" s="1"/>
  <c r="R298" i="2" s="1"/>
  <c r="G298" i="2"/>
  <c r="G297" i="2"/>
  <c r="I297" i="2" s="1"/>
  <c r="I296" i="2"/>
  <c r="G296" i="2"/>
  <c r="H296" i="2" s="1"/>
  <c r="Q296" i="2" s="1"/>
  <c r="R296" i="2" s="1"/>
  <c r="H295" i="2"/>
  <c r="Q295" i="2" s="1"/>
  <c r="R295" i="2" s="1"/>
  <c r="G295" i="2"/>
  <c r="I295" i="2" s="1"/>
  <c r="Q294" i="2"/>
  <c r="R294" i="2" s="1"/>
  <c r="I294" i="2"/>
  <c r="H294" i="2"/>
  <c r="G294" i="2"/>
  <c r="I293" i="2"/>
  <c r="H293" i="2"/>
  <c r="Q293" i="2" s="1"/>
  <c r="R293" i="2" s="1"/>
  <c r="G293" i="2"/>
  <c r="I292" i="2"/>
  <c r="H292" i="2"/>
  <c r="Q292" i="2" s="1"/>
  <c r="R292" i="2" s="1"/>
  <c r="G292" i="2"/>
  <c r="I291" i="2"/>
  <c r="H291" i="2"/>
  <c r="Q291" i="2" s="1"/>
  <c r="R291" i="2" s="1"/>
  <c r="G291" i="2"/>
  <c r="I290" i="2"/>
  <c r="H290" i="2"/>
  <c r="Q290" i="2" s="1"/>
  <c r="R290" i="2" s="1"/>
  <c r="G290" i="2"/>
  <c r="Q289" i="2"/>
  <c r="R289" i="2" s="1"/>
  <c r="I289" i="2"/>
  <c r="H289" i="2"/>
  <c r="G289" i="2"/>
  <c r="I288" i="2"/>
  <c r="H288" i="2"/>
  <c r="Q288" i="2" s="1"/>
  <c r="R288" i="2" s="1"/>
  <c r="G288" i="2"/>
  <c r="I287" i="2"/>
  <c r="H287" i="2"/>
  <c r="Q287" i="2" s="1"/>
  <c r="R287" i="2" s="1"/>
  <c r="G287" i="2"/>
  <c r="I286" i="2"/>
  <c r="G286" i="2"/>
  <c r="H286" i="2" s="1"/>
  <c r="Q286" i="2" s="1"/>
  <c r="R286" i="2" s="1"/>
  <c r="Q285" i="2"/>
  <c r="R285" i="2" s="1"/>
  <c r="I285" i="2"/>
  <c r="H285" i="2"/>
  <c r="G285" i="2"/>
  <c r="I284" i="2"/>
  <c r="H284" i="2"/>
  <c r="Q284" i="2" s="1"/>
  <c r="R284" i="2" s="1"/>
  <c r="G284" i="2"/>
  <c r="Q283" i="2"/>
  <c r="R283" i="2" s="1"/>
  <c r="I283" i="2"/>
  <c r="H283" i="2"/>
  <c r="G283" i="2"/>
  <c r="I282" i="2"/>
  <c r="H282" i="2"/>
  <c r="Q282" i="2" s="1"/>
  <c r="R282" i="2" s="1"/>
  <c r="G282" i="2"/>
  <c r="R281" i="2"/>
  <c r="Q281" i="2"/>
  <c r="I281" i="2"/>
  <c r="H281" i="2"/>
  <c r="G281" i="2"/>
  <c r="I280" i="2"/>
  <c r="H280" i="2"/>
  <c r="G280" i="2"/>
  <c r="I279" i="2"/>
  <c r="H279" i="2"/>
  <c r="Q279" i="2" s="1"/>
  <c r="R279" i="2" s="1"/>
  <c r="G279" i="2"/>
  <c r="Q278" i="2"/>
  <c r="R278" i="2" s="1"/>
  <c r="I278" i="2"/>
  <c r="H278" i="2"/>
  <c r="G278" i="2"/>
  <c r="I277" i="2"/>
  <c r="H277" i="2"/>
  <c r="Q277" i="2" s="1"/>
  <c r="R277" i="2" s="1"/>
  <c r="G277" i="2"/>
  <c r="R276" i="2"/>
  <c r="I276" i="2"/>
  <c r="H276" i="2"/>
  <c r="Q276" i="2" s="1"/>
  <c r="G276" i="2"/>
  <c r="I275" i="2"/>
  <c r="H275" i="2"/>
  <c r="Q275" i="2" s="1"/>
  <c r="R275" i="2" s="1"/>
  <c r="G275" i="2"/>
  <c r="I274" i="2"/>
  <c r="H274" i="2"/>
  <c r="G274" i="2"/>
  <c r="Q273" i="2"/>
  <c r="R273" i="2" s="1"/>
  <c r="I273" i="2"/>
  <c r="H273" i="2"/>
  <c r="G273" i="2"/>
  <c r="I272" i="2"/>
  <c r="H272" i="2"/>
  <c r="Q272" i="2" s="1"/>
  <c r="R272" i="2" s="1"/>
  <c r="G272" i="2"/>
  <c r="I271" i="2"/>
  <c r="H271" i="2"/>
  <c r="Q271" i="2" s="1"/>
  <c r="R271" i="2" s="1"/>
  <c r="G271" i="2"/>
  <c r="R270" i="2"/>
  <c r="Q270" i="2"/>
  <c r="I270" i="2"/>
  <c r="H270" i="2"/>
  <c r="G270" i="2"/>
  <c r="Q269" i="2"/>
  <c r="R269" i="2" s="1"/>
  <c r="I269" i="2"/>
  <c r="H269" i="2"/>
  <c r="G269" i="2"/>
  <c r="I268" i="2"/>
  <c r="H268" i="2"/>
  <c r="Q268" i="2" s="1"/>
  <c r="R268" i="2" s="1"/>
  <c r="G268" i="2"/>
  <c r="Q267" i="2"/>
  <c r="R267" i="2" s="1"/>
  <c r="I267" i="2"/>
  <c r="H267" i="2"/>
  <c r="G267" i="2"/>
  <c r="I266" i="2"/>
  <c r="H266" i="2"/>
  <c r="Q266" i="2" s="1"/>
  <c r="R266" i="2" s="1"/>
  <c r="G266" i="2"/>
  <c r="I265" i="2"/>
  <c r="H265" i="2"/>
  <c r="G265" i="2"/>
  <c r="Q265" i="2" s="1"/>
  <c r="R265" i="2" s="1"/>
  <c r="H264" i="2"/>
  <c r="Q264" i="2" s="1"/>
  <c r="R264" i="2" s="1"/>
  <c r="G264" i="2"/>
  <c r="I264" i="2" s="1"/>
  <c r="H263" i="2"/>
  <c r="Q263" i="2" s="1"/>
  <c r="R263" i="2" s="1"/>
  <c r="G263" i="2"/>
  <c r="I263" i="2" s="1"/>
  <c r="Q262" i="2"/>
  <c r="R262" i="2" s="1"/>
  <c r="I262" i="2"/>
  <c r="H262" i="2"/>
  <c r="G262" i="2"/>
  <c r="H261" i="2"/>
  <c r="Q261" i="2" s="1"/>
  <c r="R261" i="2" s="1"/>
  <c r="G261" i="2"/>
  <c r="I261" i="2" s="1"/>
  <c r="H260" i="2"/>
  <c r="Q260" i="2" s="1"/>
  <c r="R260" i="2" s="1"/>
  <c r="G260" i="2"/>
  <c r="I260" i="2" s="1"/>
  <c r="I259" i="2"/>
  <c r="H259" i="2"/>
  <c r="Q259" i="2" s="1"/>
  <c r="R259" i="2" s="1"/>
  <c r="G259" i="2"/>
  <c r="G258" i="2"/>
  <c r="Q257" i="2"/>
  <c r="R257" i="2" s="1"/>
  <c r="H257" i="2"/>
  <c r="G257" i="2"/>
  <c r="I257" i="2" s="1"/>
  <c r="H256" i="2"/>
  <c r="Q256" i="2" s="1"/>
  <c r="R256" i="2" s="1"/>
  <c r="G256" i="2"/>
  <c r="I256" i="2" s="1"/>
  <c r="G255" i="2"/>
  <c r="I255" i="2" s="1"/>
  <c r="R254" i="2"/>
  <c r="I254" i="2"/>
  <c r="G254" i="2"/>
  <c r="H254" i="2" s="1"/>
  <c r="Q254" i="2" s="1"/>
  <c r="G253" i="2"/>
  <c r="I253" i="2" s="1"/>
  <c r="G252" i="2"/>
  <c r="I252" i="2" s="1"/>
  <c r="Q251" i="2"/>
  <c r="R251" i="2" s="1"/>
  <c r="I251" i="2"/>
  <c r="H251" i="2"/>
  <c r="G251" i="2"/>
  <c r="I250" i="2"/>
  <c r="H250" i="2"/>
  <c r="Q250" i="2" s="1"/>
  <c r="R250" i="2" s="1"/>
  <c r="G250" i="2"/>
  <c r="G249" i="2"/>
  <c r="I249" i="2" s="1"/>
  <c r="G248" i="2"/>
  <c r="H248" i="2" s="1"/>
  <c r="Q248" i="2" s="1"/>
  <c r="R248" i="2" s="1"/>
  <c r="H247" i="2"/>
  <c r="Q247" i="2" s="1"/>
  <c r="R247" i="2" s="1"/>
  <c r="G247" i="2"/>
  <c r="I247" i="2" s="1"/>
  <c r="Q246" i="2"/>
  <c r="R246" i="2" s="1"/>
  <c r="I246" i="2"/>
  <c r="H246" i="2"/>
  <c r="G246" i="2"/>
  <c r="H245" i="2"/>
  <c r="Q245" i="2" s="1"/>
  <c r="R245" i="2" s="1"/>
  <c r="G245" i="2"/>
  <c r="I245" i="2" s="1"/>
  <c r="R244" i="2"/>
  <c r="I244" i="2"/>
  <c r="H244" i="2"/>
  <c r="Q244" i="2" s="1"/>
  <c r="G244" i="2"/>
  <c r="I243" i="2"/>
  <c r="H243" i="2"/>
  <c r="Q243" i="2" s="1"/>
  <c r="R243" i="2" s="1"/>
  <c r="G243" i="2"/>
  <c r="I242" i="2"/>
  <c r="H242" i="2"/>
  <c r="Q242" i="2" s="1"/>
  <c r="R242" i="2" s="1"/>
  <c r="G242" i="2"/>
  <c r="Q241" i="2"/>
  <c r="R241" i="2" s="1"/>
  <c r="I241" i="2"/>
  <c r="H241" i="2"/>
  <c r="G241" i="2"/>
  <c r="I240" i="2"/>
  <c r="H240" i="2"/>
  <c r="Q240" i="2" s="1"/>
  <c r="R240" i="2" s="1"/>
  <c r="G240" i="2"/>
  <c r="I239" i="2"/>
  <c r="H239" i="2"/>
  <c r="Q239" i="2" s="1"/>
  <c r="R239" i="2" s="1"/>
  <c r="G239" i="2"/>
  <c r="R238" i="2"/>
  <c r="Q238" i="2"/>
  <c r="I238" i="2"/>
  <c r="H238" i="2"/>
  <c r="G238" i="2"/>
  <c r="Q237" i="2"/>
  <c r="R237" i="2" s="1"/>
  <c r="I237" i="2"/>
  <c r="H237" i="2"/>
  <c r="G237" i="2"/>
  <c r="I236" i="2"/>
  <c r="H236" i="2"/>
  <c r="Q236" i="2" s="1"/>
  <c r="R236" i="2" s="1"/>
  <c r="G236" i="2"/>
  <c r="Q235" i="2"/>
  <c r="R235" i="2" s="1"/>
  <c r="I235" i="2"/>
  <c r="H235" i="2"/>
  <c r="G235" i="2"/>
  <c r="I234" i="2"/>
  <c r="H234" i="2"/>
  <c r="Q234" i="2" s="1"/>
  <c r="R234" i="2" s="1"/>
  <c r="G234" i="2"/>
  <c r="G233" i="2"/>
  <c r="I233" i="2" s="1"/>
  <c r="I232" i="2"/>
  <c r="G232" i="2"/>
  <c r="H232" i="2" s="1"/>
  <c r="Q232" i="2" s="1"/>
  <c r="R232" i="2" s="1"/>
  <c r="H231" i="2"/>
  <c r="Q231" i="2" s="1"/>
  <c r="R231" i="2" s="1"/>
  <c r="G231" i="2"/>
  <c r="I231" i="2" s="1"/>
  <c r="I230" i="2"/>
  <c r="G230" i="2"/>
  <c r="H230" i="2" s="1"/>
  <c r="Q230" i="2" s="1"/>
  <c r="R230" i="2" s="1"/>
  <c r="H229" i="2"/>
  <c r="Q229" i="2" s="1"/>
  <c r="R229" i="2" s="1"/>
  <c r="G229" i="2"/>
  <c r="I229" i="2" s="1"/>
  <c r="G228" i="2"/>
  <c r="I228" i="2" s="1"/>
  <c r="I227" i="2"/>
  <c r="H227" i="2"/>
  <c r="Q227" i="2" s="1"/>
  <c r="R227" i="2" s="1"/>
  <c r="G227" i="2"/>
  <c r="G226" i="2"/>
  <c r="Q225" i="2"/>
  <c r="R225" i="2" s="1"/>
  <c r="I225" i="2"/>
  <c r="H225" i="2"/>
  <c r="G225" i="2"/>
  <c r="I224" i="2"/>
  <c r="H224" i="2"/>
  <c r="Q224" i="2" s="1"/>
  <c r="R224" i="2" s="1"/>
  <c r="G224" i="2"/>
  <c r="I223" i="2"/>
  <c r="H223" i="2"/>
  <c r="Q223" i="2" s="1"/>
  <c r="R223" i="2" s="1"/>
  <c r="G223" i="2"/>
  <c r="R222" i="2"/>
  <c r="Q222" i="2"/>
  <c r="I222" i="2"/>
  <c r="H222" i="2"/>
  <c r="G222" i="2"/>
  <c r="Q221" i="2"/>
  <c r="R221" i="2" s="1"/>
  <c r="I221" i="2"/>
  <c r="H221" i="2"/>
  <c r="G221" i="2"/>
  <c r="I220" i="2"/>
  <c r="H220" i="2"/>
  <c r="Q220" i="2" s="1"/>
  <c r="R220" i="2" s="1"/>
  <c r="G220" i="2"/>
  <c r="I219" i="2"/>
  <c r="H219" i="2"/>
  <c r="Q219" i="2" s="1"/>
  <c r="R219" i="2" s="1"/>
  <c r="G219" i="2"/>
  <c r="I218" i="2"/>
  <c r="H218" i="2"/>
  <c r="Q218" i="2" s="1"/>
  <c r="R218" i="2" s="1"/>
  <c r="G218" i="2"/>
  <c r="I217" i="2"/>
  <c r="H217" i="2"/>
  <c r="G217" i="2"/>
  <c r="Q217" i="2" s="1"/>
  <c r="R217" i="2" s="1"/>
  <c r="G216" i="2"/>
  <c r="H216" i="2" s="1"/>
  <c r="Q216" i="2" s="1"/>
  <c r="R216" i="2" s="1"/>
  <c r="I215" i="2"/>
  <c r="H215" i="2"/>
  <c r="Q215" i="2" s="1"/>
  <c r="R215" i="2" s="1"/>
  <c r="G215" i="2"/>
  <c r="Q214" i="2"/>
  <c r="R214" i="2" s="1"/>
  <c r="I214" i="2"/>
  <c r="H214" i="2"/>
  <c r="G214" i="2"/>
  <c r="I213" i="2"/>
  <c r="H213" i="2"/>
  <c r="Q213" i="2" s="1"/>
  <c r="R213" i="2" s="1"/>
  <c r="G213" i="2"/>
  <c r="R212" i="2"/>
  <c r="I212" i="2"/>
  <c r="H212" i="2"/>
  <c r="Q212" i="2" s="1"/>
  <c r="G212" i="2"/>
  <c r="I211" i="2"/>
  <c r="H211" i="2"/>
  <c r="Q211" i="2" s="1"/>
  <c r="R211" i="2" s="1"/>
  <c r="G211" i="2"/>
  <c r="I210" i="2"/>
  <c r="H210" i="2"/>
  <c r="Q210" i="2" s="1"/>
  <c r="R210" i="2" s="1"/>
  <c r="G210" i="2"/>
  <c r="Q209" i="2"/>
  <c r="R209" i="2" s="1"/>
  <c r="I209" i="2"/>
  <c r="H209" i="2"/>
  <c r="G209" i="2"/>
  <c r="I208" i="2"/>
  <c r="H208" i="2"/>
  <c r="Q208" i="2" s="1"/>
  <c r="R208" i="2" s="1"/>
  <c r="G208" i="2"/>
  <c r="I207" i="2"/>
  <c r="H207" i="2"/>
  <c r="Q207" i="2" s="1"/>
  <c r="R207" i="2" s="1"/>
  <c r="G207" i="2"/>
  <c r="R206" i="2"/>
  <c r="Q206" i="2"/>
  <c r="I206" i="2"/>
  <c r="H206" i="2"/>
  <c r="G206" i="2"/>
  <c r="Q205" i="2"/>
  <c r="R205" i="2" s="1"/>
  <c r="I205" i="2"/>
  <c r="H205" i="2"/>
  <c r="G205" i="2"/>
  <c r="G204" i="2"/>
  <c r="I204" i="2" s="1"/>
  <c r="Q203" i="2"/>
  <c r="R203" i="2" s="1"/>
  <c r="I203" i="2"/>
  <c r="H203" i="2"/>
  <c r="G203" i="2"/>
  <c r="I202" i="2"/>
  <c r="H202" i="2"/>
  <c r="Q202" i="2" s="1"/>
  <c r="R202" i="2" s="1"/>
  <c r="G202" i="2"/>
  <c r="G201" i="2"/>
  <c r="I201" i="2" s="1"/>
  <c r="I200" i="2"/>
  <c r="G200" i="2"/>
  <c r="H200" i="2" s="1"/>
  <c r="Q200" i="2" s="1"/>
  <c r="R200" i="2" s="1"/>
  <c r="H199" i="2"/>
  <c r="Q199" i="2" s="1"/>
  <c r="R199" i="2" s="1"/>
  <c r="G199" i="2"/>
  <c r="I199" i="2" s="1"/>
  <c r="I198" i="2"/>
  <c r="G198" i="2"/>
  <c r="H198" i="2" s="1"/>
  <c r="Q198" i="2" s="1"/>
  <c r="R198" i="2" s="1"/>
  <c r="H197" i="2"/>
  <c r="Q197" i="2" s="1"/>
  <c r="R197" i="2" s="1"/>
  <c r="G197" i="2"/>
  <c r="I197" i="2" s="1"/>
  <c r="R196" i="2"/>
  <c r="I196" i="2"/>
  <c r="H196" i="2"/>
  <c r="Q196" i="2" s="1"/>
  <c r="G196" i="2"/>
  <c r="I195" i="2"/>
  <c r="H195" i="2"/>
  <c r="Q195" i="2" s="1"/>
  <c r="R195" i="2" s="1"/>
  <c r="G195" i="2"/>
  <c r="I194" i="2"/>
  <c r="H194" i="2"/>
  <c r="Q194" i="2" s="1"/>
  <c r="R194" i="2" s="1"/>
  <c r="G194" i="2"/>
  <c r="Q193" i="2"/>
  <c r="R193" i="2" s="1"/>
  <c r="I193" i="2"/>
  <c r="H193" i="2"/>
  <c r="G193" i="2"/>
  <c r="I192" i="2"/>
  <c r="H192" i="2"/>
  <c r="Q192" i="2" s="1"/>
  <c r="R192" i="2" s="1"/>
  <c r="G192" i="2"/>
  <c r="I191" i="2"/>
  <c r="H191" i="2"/>
  <c r="Q191" i="2" s="1"/>
  <c r="R191" i="2" s="1"/>
  <c r="G191" i="2"/>
  <c r="R190" i="2"/>
  <c r="Q190" i="2"/>
  <c r="I190" i="2"/>
  <c r="H190" i="2"/>
  <c r="G190" i="2"/>
  <c r="Q189" i="2"/>
  <c r="R189" i="2" s="1"/>
  <c r="I189" i="2"/>
  <c r="H189" i="2"/>
  <c r="G189" i="2"/>
  <c r="I188" i="2"/>
  <c r="H188" i="2"/>
  <c r="Q188" i="2" s="1"/>
  <c r="R188" i="2" s="1"/>
  <c r="G188" i="2"/>
  <c r="I187" i="2"/>
  <c r="H187" i="2"/>
  <c r="Q187" i="2" s="1"/>
  <c r="R187" i="2" s="1"/>
  <c r="G187" i="2"/>
  <c r="I186" i="2"/>
  <c r="H186" i="2"/>
  <c r="Q186" i="2" s="1"/>
  <c r="R186" i="2" s="1"/>
  <c r="G186" i="2"/>
  <c r="G185" i="2"/>
  <c r="I185" i="2" s="1"/>
  <c r="I184" i="2"/>
  <c r="H184" i="2"/>
  <c r="G184" i="2"/>
  <c r="I183" i="2"/>
  <c r="H183" i="2"/>
  <c r="Q183" i="2" s="1"/>
  <c r="R183" i="2" s="1"/>
  <c r="G183" i="2"/>
  <c r="Q182" i="2"/>
  <c r="R182" i="2" s="1"/>
  <c r="I182" i="2"/>
  <c r="H182" i="2"/>
  <c r="G182" i="2"/>
  <c r="I181" i="2"/>
  <c r="H181" i="2"/>
  <c r="Q181" i="2" s="1"/>
  <c r="R181" i="2" s="1"/>
  <c r="G181" i="2"/>
  <c r="I180" i="2"/>
  <c r="H180" i="2"/>
  <c r="Q180" i="2" s="1"/>
  <c r="R180" i="2" s="1"/>
  <c r="G180" i="2"/>
  <c r="I179" i="2"/>
  <c r="H179" i="2"/>
  <c r="Q179" i="2" s="1"/>
  <c r="R179" i="2" s="1"/>
  <c r="G179" i="2"/>
  <c r="I178" i="2"/>
  <c r="H178" i="2"/>
  <c r="G178" i="2"/>
  <c r="Q177" i="2"/>
  <c r="R177" i="2" s="1"/>
  <c r="I177" i="2"/>
  <c r="H177" i="2"/>
  <c r="G177" i="2"/>
  <c r="I176" i="2"/>
  <c r="H176" i="2"/>
  <c r="Q176" i="2" s="1"/>
  <c r="R176" i="2" s="1"/>
  <c r="G176" i="2"/>
  <c r="I175" i="2"/>
  <c r="H175" i="2"/>
  <c r="Q175" i="2" s="1"/>
  <c r="R175" i="2" s="1"/>
  <c r="G175" i="2"/>
  <c r="R174" i="2"/>
  <c r="Q174" i="2"/>
  <c r="I174" i="2"/>
  <c r="H174" i="2"/>
  <c r="G174" i="2"/>
  <c r="G173" i="2"/>
  <c r="I173" i="2" s="1"/>
  <c r="G172" i="2"/>
  <c r="I172" i="2" s="1"/>
  <c r="I171" i="2"/>
  <c r="H171" i="2"/>
  <c r="Q171" i="2" s="1"/>
  <c r="R171" i="2" s="1"/>
  <c r="G171" i="2"/>
  <c r="I170" i="2"/>
  <c r="H170" i="2"/>
  <c r="Q170" i="2" s="1"/>
  <c r="R170" i="2" s="1"/>
  <c r="G170" i="2"/>
  <c r="G169" i="2"/>
  <c r="I169" i="2" s="1"/>
  <c r="I168" i="2"/>
  <c r="G168" i="2"/>
  <c r="H168" i="2" s="1"/>
  <c r="Q168" i="2" s="1"/>
  <c r="R168" i="2" s="1"/>
  <c r="H167" i="2"/>
  <c r="Q167" i="2" s="1"/>
  <c r="R167" i="2" s="1"/>
  <c r="G167" i="2"/>
  <c r="I167" i="2" s="1"/>
  <c r="I166" i="2"/>
  <c r="G166" i="2"/>
  <c r="H166" i="2" s="1"/>
  <c r="Q166" i="2" s="1"/>
  <c r="R166" i="2" s="1"/>
  <c r="H165" i="2"/>
  <c r="Q165" i="2" s="1"/>
  <c r="R165" i="2" s="1"/>
  <c r="G165" i="2"/>
  <c r="I165" i="2" s="1"/>
  <c r="R164" i="2"/>
  <c r="I164" i="2"/>
  <c r="H164" i="2"/>
  <c r="G164" i="2"/>
  <c r="Q164" i="2" s="1"/>
  <c r="R163" i="2"/>
  <c r="Q163" i="2"/>
  <c r="I163" i="2"/>
  <c r="H163" i="2"/>
  <c r="G163" i="2"/>
  <c r="I162" i="2"/>
  <c r="H162" i="2"/>
  <c r="G162" i="2"/>
  <c r="Q162" i="2" s="1"/>
  <c r="R162" i="2" s="1"/>
  <c r="Q161" i="2"/>
  <c r="R161" i="2" s="1"/>
  <c r="I161" i="2"/>
  <c r="H161" i="2"/>
  <c r="G161" i="2"/>
  <c r="I160" i="2"/>
  <c r="H160" i="2"/>
  <c r="Q160" i="2" s="1"/>
  <c r="R160" i="2" s="1"/>
  <c r="G160" i="2"/>
  <c r="I159" i="2"/>
  <c r="H159" i="2"/>
  <c r="Q159" i="2" s="1"/>
  <c r="R159" i="2" s="1"/>
  <c r="G159" i="2"/>
  <c r="R158" i="2"/>
  <c r="Q158" i="2"/>
  <c r="I158" i="2"/>
  <c r="H158" i="2"/>
  <c r="G158" i="2"/>
  <c r="Q157" i="2"/>
  <c r="R157" i="2" s="1"/>
  <c r="I157" i="2"/>
  <c r="H157" i="2"/>
  <c r="G157" i="2"/>
  <c r="I156" i="2"/>
  <c r="H156" i="2"/>
  <c r="Q156" i="2" s="1"/>
  <c r="R156" i="2" s="1"/>
  <c r="G156" i="2"/>
  <c r="Q155" i="2"/>
  <c r="R155" i="2" s="1"/>
  <c r="I155" i="2"/>
  <c r="H155" i="2"/>
  <c r="G155" i="2"/>
  <c r="I154" i="2"/>
  <c r="H154" i="2"/>
  <c r="Q154" i="2" s="1"/>
  <c r="R154" i="2" s="1"/>
  <c r="G154" i="2"/>
  <c r="G153" i="2"/>
  <c r="I153" i="2" s="1"/>
  <c r="I152" i="2"/>
  <c r="G152" i="2"/>
  <c r="H152" i="2" s="1"/>
  <c r="Q152" i="2" s="1"/>
  <c r="R152" i="2" s="1"/>
  <c r="H151" i="2"/>
  <c r="Q151" i="2" s="1"/>
  <c r="R151" i="2" s="1"/>
  <c r="G151" i="2"/>
  <c r="I151" i="2" s="1"/>
  <c r="I150" i="2"/>
  <c r="G150" i="2"/>
  <c r="H150" i="2" s="1"/>
  <c r="Q150" i="2" s="1"/>
  <c r="R150" i="2" s="1"/>
  <c r="H149" i="2"/>
  <c r="Q149" i="2" s="1"/>
  <c r="R149" i="2" s="1"/>
  <c r="G149" i="2"/>
  <c r="I149" i="2" s="1"/>
  <c r="G148" i="2"/>
  <c r="I148" i="2" s="1"/>
  <c r="R147" i="2"/>
  <c r="Q147" i="2"/>
  <c r="I147" i="2"/>
  <c r="H147" i="2"/>
  <c r="G147" i="2"/>
  <c r="G146" i="2"/>
  <c r="Q145" i="2"/>
  <c r="R145" i="2" s="1"/>
  <c r="I145" i="2"/>
  <c r="G145" i="2"/>
  <c r="H145" i="2" s="1"/>
  <c r="R144" i="2"/>
  <c r="Q144" i="2"/>
  <c r="I144" i="2"/>
  <c r="H144" i="2"/>
  <c r="G144" i="2"/>
  <c r="I143" i="2"/>
  <c r="H143" i="2"/>
  <c r="Q143" i="2" s="1"/>
  <c r="R143" i="2" s="1"/>
  <c r="G143" i="2"/>
  <c r="R142" i="2"/>
  <c r="Q142" i="2"/>
  <c r="I142" i="2"/>
  <c r="H142" i="2"/>
  <c r="G142" i="2"/>
  <c r="I141" i="2"/>
  <c r="G141" i="2"/>
  <c r="H141" i="2" s="1"/>
  <c r="Q141" i="2" s="1"/>
  <c r="R141" i="2" s="1"/>
  <c r="G140" i="2"/>
  <c r="I140" i="2" s="1"/>
  <c r="Q139" i="2"/>
  <c r="R139" i="2" s="1"/>
  <c r="I139" i="2"/>
  <c r="H139" i="2"/>
  <c r="G139" i="2"/>
  <c r="I138" i="2"/>
  <c r="H138" i="2"/>
  <c r="Q138" i="2" s="1"/>
  <c r="R138" i="2" s="1"/>
  <c r="G138" i="2"/>
  <c r="G137" i="2"/>
  <c r="I137" i="2" s="1"/>
  <c r="I136" i="2"/>
  <c r="G136" i="2"/>
  <c r="H136" i="2" s="1"/>
  <c r="Q136" i="2" s="1"/>
  <c r="R136" i="2" s="1"/>
  <c r="H135" i="2"/>
  <c r="Q135" i="2" s="1"/>
  <c r="R135" i="2" s="1"/>
  <c r="G135" i="2"/>
  <c r="I135" i="2" s="1"/>
  <c r="I134" i="2"/>
  <c r="G134" i="2"/>
  <c r="H134" i="2" s="1"/>
  <c r="Q134" i="2" s="1"/>
  <c r="R134" i="2" s="1"/>
  <c r="H133" i="2"/>
  <c r="Q133" i="2" s="1"/>
  <c r="R133" i="2" s="1"/>
  <c r="G133" i="2"/>
  <c r="I133" i="2" s="1"/>
  <c r="G132" i="2"/>
  <c r="I132" i="2" s="1"/>
  <c r="R131" i="2"/>
  <c r="Q131" i="2"/>
  <c r="I131" i="2"/>
  <c r="H131" i="2"/>
  <c r="G131" i="2"/>
  <c r="G130" i="2"/>
  <c r="I129" i="2"/>
  <c r="G129" i="2"/>
  <c r="H129" i="2" s="1"/>
  <c r="Q129" i="2" s="1"/>
  <c r="R129" i="2" s="1"/>
  <c r="R128" i="2"/>
  <c r="Q128" i="2"/>
  <c r="I128" i="2"/>
  <c r="H128" i="2"/>
  <c r="G128" i="2"/>
  <c r="I127" i="2"/>
  <c r="H127" i="2"/>
  <c r="Q127" i="2" s="1"/>
  <c r="R127" i="2" s="1"/>
  <c r="G127" i="2"/>
  <c r="R126" i="2"/>
  <c r="Q126" i="2"/>
  <c r="I126" i="2"/>
  <c r="H126" i="2"/>
  <c r="G126" i="2"/>
  <c r="I125" i="2"/>
  <c r="G125" i="2"/>
  <c r="H125" i="2" s="1"/>
  <c r="Q125" i="2" s="1"/>
  <c r="R125" i="2" s="1"/>
  <c r="G124" i="2"/>
  <c r="I124" i="2" s="1"/>
  <c r="I123" i="2"/>
  <c r="H123" i="2"/>
  <c r="Q123" i="2" s="1"/>
  <c r="R123" i="2" s="1"/>
  <c r="G123" i="2"/>
  <c r="I122" i="2"/>
  <c r="H122" i="2"/>
  <c r="Q122" i="2" s="1"/>
  <c r="R122" i="2" s="1"/>
  <c r="G122" i="2"/>
  <c r="G121" i="2"/>
  <c r="I121" i="2" s="1"/>
  <c r="I120" i="2"/>
  <c r="G120" i="2"/>
  <c r="H120" i="2" s="1"/>
  <c r="Q120" i="2" s="1"/>
  <c r="R120" i="2" s="1"/>
  <c r="G119" i="2"/>
  <c r="I119" i="2" s="1"/>
  <c r="I118" i="2"/>
  <c r="G118" i="2"/>
  <c r="H118" i="2" s="1"/>
  <c r="Q118" i="2" s="1"/>
  <c r="R118" i="2" s="1"/>
  <c r="I117" i="2"/>
  <c r="H117" i="2"/>
  <c r="Q117" i="2" s="1"/>
  <c r="R117" i="2" s="1"/>
  <c r="G117" i="2"/>
  <c r="R116" i="2"/>
  <c r="I116" i="2"/>
  <c r="H116" i="2"/>
  <c r="G116" i="2"/>
  <c r="Q116" i="2" s="1"/>
  <c r="R115" i="2"/>
  <c r="Q115" i="2"/>
  <c r="I115" i="2"/>
  <c r="H115" i="2"/>
  <c r="G115" i="2"/>
  <c r="I114" i="2"/>
  <c r="H114" i="2"/>
  <c r="G114" i="2"/>
  <c r="Q114" i="2" s="1"/>
  <c r="R114" i="2" s="1"/>
  <c r="Q113" i="2"/>
  <c r="R113" i="2" s="1"/>
  <c r="I113" i="2"/>
  <c r="H113" i="2"/>
  <c r="G113" i="2"/>
  <c r="Q112" i="2"/>
  <c r="R112" i="2" s="1"/>
  <c r="I112" i="2"/>
  <c r="H112" i="2"/>
  <c r="G112" i="2"/>
  <c r="I111" i="2"/>
  <c r="H111" i="2"/>
  <c r="Q111" i="2" s="1"/>
  <c r="R111" i="2" s="1"/>
  <c r="G111" i="2"/>
  <c r="R110" i="2"/>
  <c r="Q110" i="2"/>
  <c r="I110" i="2"/>
  <c r="H110" i="2"/>
  <c r="G110" i="2"/>
  <c r="Q109" i="2"/>
  <c r="R109" i="2" s="1"/>
  <c r="I109" i="2"/>
  <c r="H109" i="2"/>
  <c r="G109" i="2"/>
  <c r="I108" i="2"/>
  <c r="H108" i="2"/>
  <c r="Q108" i="2" s="1"/>
  <c r="R108" i="2" s="1"/>
  <c r="G108" i="2"/>
  <c r="I107" i="2"/>
  <c r="H107" i="2"/>
  <c r="Q107" i="2" s="1"/>
  <c r="R107" i="2" s="1"/>
  <c r="G107" i="2"/>
  <c r="I106" i="2"/>
  <c r="H106" i="2"/>
  <c r="Q106" i="2" s="1"/>
  <c r="R106" i="2" s="1"/>
  <c r="G106" i="2"/>
  <c r="I105" i="2"/>
  <c r="H105" i="2"/>
  <c r="G105" i="2"/>
  <c r="Q105" i="2" s="1"/>
  <c r="R105" i="2" s="1"/>
  <c r="I104" i="2"/>
  <c r="H104" i="2"/>
  <c r="G104" i="2"/>
  <c r="I103" i="2"/>
  <c r="H103" i="2"/>
  <c r="Q103" i="2" s="1"/>
  <c r="R103" i="2" s="1"/>
  <c r="G103" i="2"/>
  <c r="R102" i="2"/>
  <c r="Q102" i="2"/>
  <c r="I102" i="2"/>
  <c r="H102" i="2"/>
  <c r="G102" i="2"/>
  <c r="I101" i="2"/>
  <c r="H101" i="2"/>
  <c r="Q101" i="2" s="1"/>
  <c r="R101" i="2" s="1"/>
  <c r="G101" i="2"/>
  <c r="I100" i="2"/>
  <c r="H100" i="2"/>
  <c r="G100" i="2"/>
  <c r="Q100" i="2" s="1"/>
  <c r="R100" i="2" s="1"/>
  <c r="R99" i="2"/>
  <c r="Q99" i="2"/>
  <c r="I99" i="2"/>
  <c r="H99" i="2"/>
  <c r="G99" i="2"/>
  <c r="I98" i="2"/>
  <c r="H98" i="2"/>
  <c r="G98" i="2"/>
  <c r="Q98" i="2" s="1"/>
  <c r="R98" i="2" s="1"/>
  <c r="Q97" i="2"/>
  <c r="R97" i="2" s="1"/>
  <c r="I97" i="2"/>
  <c r="H97" i="2"/>
  <c r="G97" i="2"/>
  <c r="Q96" i="2"/>
  <c r="R96" i="2" s="1"/>
  <c r="I96" i="2"/>
  <c r="H96" i="2"/>
  <c r="G96" i="2"/>
  <c r="I95" i="2"/>
  <c r="H95" i="2"/>
  <c r="Q95" i="2" s="1"/>
  <c r="R95" i="2" s="1"/>
  <c r="G95" i="2"/>
  <c r="R94" i="2"/>
  <c r="Q94" i="2"/>
  <c r="I94" i="2"/>
  <c r="H94" i="2"/>
  <c r="G94" i="2"/>
  <c r="Q93" i="2"/>
  <c r="R93" i="2" s="1"/>
  <c r="I93" i="2"/>
  <c r="H93" i="2"/>
  <c r="G93" i="2"/>
  <c r="I92" i="2"/>
  <c r="H92" i="2"/>
  <c r="Q92" i="2" s="1"/>
  <c r="R92" i="2" s="1"/>
  <c r="G92" i="2"/>
  <c r="I91" i="2"/>
  <c r="H91" i="2"/>
  <c r="Q91" i="2" s="1"/>
  <c r="R91" i="2" s="1"/>
  <c r="G91" i="2"/>
  <c r="I90" i="2"/>
  <c r="H90" i="2"/>
  <c r="Q90" i="2" s="1"/>
  <c r="R90" i="2" s="1"/>
  <c r="G90" i="2"/>
  <c r="H89" i="2"/>
  <c r="G89" i="2"/>
  <c r="Q89" i="2" s="1"/>
  <c r="R89" i="2" s="1"/>
  <c r="I88" i="2"/>
  <c r="H88" i="2"/>
  <c r="Q88" i="2" s="1"/>
  <c r="R88" i="2" s="1"/>
  <c r="G88" i="2"/>
  <c r="H87" i="2"/>
  <c r="Q87" i="2" s="1"/>
  <c r="R87" i="2" s="1"/>
  <c r="G87" i="2"/>
  <c r="I87" i="2" s="1"/>
  <c r="R86" i="2"/>
  <c r="Q86" i="2"/>
  <c r="I86" i="2"/>
  <c r="H86" i="2"/>
  <c r="G86" i="2"/>
  <c r="H85" i="2"/>
  <c r="Q85" i="2" s="1"/>
  <c r="R85" i="2" s="1"/>
  <c r="G85" i="2"/>
  <c r="I85" i="2" s="1"/>
  <c r="H84" i="2"/>
  <c r="G84" i="2"/>
  <c r="Q84" i="2" s="1"/>
  <c r="R84" i="2" s="1"/>
  <c r="R83" i="2"/>
  <c r="Q83" i="2"/>
  <c r="I83" i="2"/>
  <c r="H83" i="2"/>
  <c r="G83" i="2"/>
  <c r="H82" i="2"/>
  <c r="G82" i="2"/>
  <c r="Q81" i="2"/>
  <c r="R81" i="2" s="1"/>
  <c r="H81" i="2"/>
  <c r="G81" i="2"/>
  <c r="I81" i="2" s="1"/>
  <c r="Q80" i="2"/>
  <c r="R80" i="2" s="1"/>
  <c r="I80" i="2"/>
  <c r="H80" i="2"/>
  <c r="G80" i="2"/>
  <c r="I79" i="2"/>
  <c r="H79" i="2"/>
  <c r="Q79" i="2" s="1"/>
  <c r="R79" i="2" s="1"/>
  <c r="G79" i="2"/>
  <c r="R78" i="2"/>
  <c r="Q78" i="2"/>
  <c r="I78" i="2"/>
  <c r="H78" i="2"/>
  <c r="G78" i="2"/>
  <c r="I77" i="2"/>
  <c r="G77" i="2"/>
  <c r="H77" i="2" s="1"/>
  <c r="Q77" i="2" s="1"/>
  <c r="R77" i="2" s="1"/>
  <c r="I76" i="2"/>
  <c r="H76" i="2"/>
  <c r="Q76" i="2" s="1"/>
  <c r="R76" i="2" s="1"/>
  <c r="G76" i="2"/>
  <c r="Q75" i="2"/>
  <c r="R75" i="2" s="1"/>
  <c r="I75" i="2"/>
  <c r="H75" i="2"/>
  <c r="G75" i="2"/>
  <c r="I74" i="2"/>
  <c r="H74" i="2"/>
  <c r="Q74" i="2" s="1"/>
  <c r="R74" i="2" s="1"/>
  <c r="G74" i="2"/>
  <c r="G73" i="2"/>
  <c r="I73" i="2" s="1"/>
  <c r="G72" i="2"/>
  <c r="H72" i="2" s="1"/>
  <c r="Q72" i="2" s="1"/>
  <c r="R72" i="2" s="1"/>
  <c r="G71" i="2"/>
  <c r="I71" i="2" s="1"/>
  <c r="Q70" i="2"/>
  <c r="R70" i="2" s="1"/>
  <c r="I70" i="2"/>
  <c r="H70" i="2"/>
  <c r="G70" i="2"/>
  <c r="H69" i="2"/>
  <c r="Q69" i="2" s="1"/>
  <c r="R69" i="2" s="1"/>
  <c r="G69" i="2"/>
  <c r="I69" i="2" s="1"/>
  <c r="R68" i="2"/>
  <c r="H68" i="2"/>
  <c r="Q68" i="2" s="1"/>
  <c r="G68" i="2"/>
  <c r="I68" i="2" s="1"/>
  <c r="R67" i="2"/>
  <c r="Q67" i="2"/>
  <c r="I67" i="2"/>
  <c r="H67" i="2"/>
  <c r="G67" i="2"/>
  <c r="G66" i="2"/>
  <c r="G65" i="2"/>
  <c r="I65" i="2" s="1"/>
  <c r="Q64" i="2"/>
  <c r="R64" i="2" s="1"/>
  <c r="I64" i="2"/>
  <c r="H64" i="2"/>
  <c r="G64" i="2"/>
  <c r="I63" i="2"/>
  <c r="H63" i="2"/>
  <c r="Q63" i="2" s="1"/>
  <c r="R63" i="2" s="1"/>
  <c r="G63" i="2"/>
  <c r="R62" i="2"/>
  <c r="Q62" i="2"/>
  <c r="I62" i="2"/>
  <c r="H62" i="2"/>
  <c r="G62" i="2"/>
  <c r="I61" i="2"/>
  <c r="G61" i="2"/>
  <c r="H61" i="2" s="1"/>
  <c r="Q61" i="2" s="1"/>
  <c r="R61" i="2" s="1"/>
  <c r="G60" i="2"/>
  <c r="I60" i="2" s="1"/>
  <c r="Q59" i="2"/>
  <c r="R59" i="2" s="1"/>
  <c r="I59" i="2"/>
  <c r="H59" i="2"/>
  <c r="G59" i="2"/>
  <c r="L58" i="2"/>
  <c r="I58" i="2"/>
  <c r="G58" i="2"/>
  <c r="H58" i="2" s="1"/>
  <c r="Q58" i="2" s="1"/>
  <c r="R58" i="2" s="1"/>
  <c r="H57" i="2"/>
  <c r="Q57" i="2" s="1"/>
  <c r="R57" i="2" s="1"/>
  <c r="G57" i="2"/>
  <c r="I57" i="2" s="1"/>
  <c r="Q56" i="2"/>
  <c r="R56" i="2" s="1"/>
  <c r="I56" i="2"/>
  <c r="H56" i="2"/>
  <c r="G56" i="2"/>
  <c r="I55" i="2"/>
  <c r="H55" i="2"/>
  <c r="Q55" i="2" s="1"/>
  <c r="R55" i="2" s="1"/>
  <c r="G55" i="2"/>
  <c r="I54" i="2"/>
  <c r="H54" i="2"/>
  <c r="G54" i="2"/>
  <c r="Q54" i="2" s="1"/>
  <c r="R54" i="2" s="1"/>
  <c r="G53" i="2"/>
  <c r="H53" i="2" s="1"/>
  <c r="Q53" i="2" s="1"/>
  <c r="R53" i="2" s="1"/>
  <c r="G52" i="2"/>
  <c r="I52" i="2" s="1"/>
  <c r="I51" i="2"/>
  <c r="G51" i="2"/>
  <c r="H51" i="2" s="1"/>
  <c r="Q51" i="2" s="1"/>
  <c r="R51" i="2" s="1"/>
  <c r="H50" i="2"/>
  <c r="Q50" i="2" s="1"/>
  <c r="R50" i="2" s="1"/>
  <c r="G50" i="2"/>
  <c r="I50" i="2" s="1"/>
  <c r="G49" i="2"/>
  <c r="I49" i="2" s="1"/>
  <c r="R48" i="2"/>
  <c r="Q48" i="2"/>
  <c r="I48" i="2"/>
  <c r="H48" i="2"/>
  <c r="G48" i="2"/>
  <c r="H47" i="2"/>
  <c r="G47" i="2"/>
  <c r="Q46" i="2"/>
  <c r="R46" i="2" s="1"/>
  <c r="I46" i="2"/>
  <c r="H46" i="2"/>
  <c r="G46" i="2"/>
  <c r="Q45" i="2"/>
  <c r="R45" i="2" s="1"/>
  <c r="I45" i="2"/>
  <c r="H45" i="2"/>
  <c r="G45" i="2"/>
  <c r="I44" i="2"/>
  <c r="H44" i="2"/>
  <c r="Q44" i="2" s="1"/>
  <c r="R44" i="2" s="1"/>
  <c r="G44" i="2"/>
  <c r="R43" i="2"/>
  <c r="Q43" i="2"/>
  <c r="I43" i="2"/>
  <c r="H43" i="2"/>
  <c r="G43" i="2"/>
  <c r="Q42" i="2"/>
  <c r="R42" i="2" s="1"/>
  <c r="I42" i="2"/>
  <c r="H42" i="2"/>
  <c r="G42" i="2"/>
  <c r="H41" i="2"/>
  <c r="Q41" i="2" s="1"/>
  <c r="R41" i="2" s="1"/>
  <c r="G41" i="2"/>
  <c r="I41" i="2" s="1"/>
  <c r="Q40" i="2"/>
  <c r="R40" i="2" s="1"/>
  <c r="I40" i="2"/>
  <c r="H40" i="2"/>
  <c r="G40" i="2"/>
  <c r="I39" i="2"/>
  <c r="H39" i="2"/>
  <c r="Q39" i="2" s="1"/>
  <c r="R39" i="2" s="1"/>
  <c r="G39" i="2"/>
  <c r="H38" i="2"/>
  <c r="G38" i="2"/>
  <c r="Q38" i="2" s="1"/>
  <c r="R38" i="2" s="1"/>
  <c r="I37" i="2"/>
  <c r="H37" i="2"/>
  <c r="G37" i="2"/>
  <c r="I36" i="2"/>
  <c r="H36" i="2"/>
  <c r="Q36" i="2" s="1"/>
  <c r="R36" i="2" s="1"/>
  <c r="G36" i="2"/>
  <c r="Q35" i="2"/>
  <c r="R35" i="2" s="1"/>
  <c r="I35" i="2"/>
  <c r="H35" i="2"/>
  <c r="G35" i="2"/>
  <c r="H34" i="2"/>
  <c r="Q34" i="2" s="1"/>
  <c r="R34" i="2" s="1"/>
  <c r="G34" i="2"/>
  <c r="I34" i="2" s="1"/>
  <c r="R33" i="2"/>
  <c r="H33" i="2"/>
  <c r="G33" i="2"/>
  <c r="Q33" i="2" s="1"/>
  <c r="R32" i="2"/>
  <c r="Q32" i="2"/>
  <c r="I32" i="2"/>
  <c r="H32" i="2"/>
  <c r="G32" i="2"/>
  <c r="H31" i="2"/>
  <c r="G31" i="2"/>
  <c r="Q30" i="2"/>
  <c r="R30" i="2" s="1"/>
  <c r="H30" i="2"/>
  <c r="G30" i="2"/>
  <c r="I30" i="2" s="1"/>
  <c r="Q29" i="2"/>
  <c r="R29" i="2" s="1"/>
  <c r="I29" i="2"/>
  <c r="H29" i="2"/>
  <c r="G29" i="2"/>
  <c r="I28" i="2"/>
  <c r="H28" i="2"/>
  <c r="Q28" i="2" s="1"/>
  <c r="R28" i="2" s="1"/>
  <c r="G28" i="2"/>
  <c r="R27" i="2"/>
  <c r="Q27" i="2"/>
  <c r="I27" i="2"/>
  <c r="H27" i="2"/>
  <c r="G27" i="2"/>
  <c r="Q26" i="2"/>
  <c r="R26" i="2" s="1"/>
  <c r="I26" i="2"/>
  <c r="H26" i="2"/>
  <c r="G26" i="2"/>
  <c r="H25" i="2"/>
  <c r="Q25" i="2" s="1"/>
  <c r="R25" i="2" s="1"/>
  <c r="G25" i="2"/>
  <c r="I25" i="2" s="1"/>
  <c r="I24" i="2"/>
  <c r="H24" i="2"/>
  <c r="Q24" i="2" s="1"/>
  <c r="R24" i="2" s="1"/>
  <c r="G24" i="2"/>
  <c r="I23" i="2"/>
  <c r="H23" i="2"/>
  <c r="Q23" i="2" s="1"/>
  <c r="R23" i="2" s="1"/>
  <c r="G23" i="2"/>
  <c r="H22" i="2"/>
  <c r="G22" i="2"/>
  <c r="Q22" i="2" s="1"/>
  <c r="R22" i="2" s="1"/>
  <c r="I21" i="2"/>
  <c r="H21" i="2"/>
  <c r="Q21" i="2" s="1"/>
  <c r="R21" i="2" s="1"/>
  <c r="G21" i="2"/>
  <c r="H20" i="2"/>
  <c r="G20" i="2"/>
  <c r="I20" i="2" s="1"/>
  <c r="Q19" i="2"/>
  <c r="R19" i="2" s="1"/>
  <c r="I19" i="2"/>
  <c r="H19" i="2"/>
  <c r="G19" i="2"/>
  <c r="I18" i="2"/>
  <c r="H18" i="2"/>
  <c r="Q18" i="2" s="1"/>
  <c r="R18" i="2" s="1"/>
  <c r="G18" i="2"/>
  <c r="I17" i="2"/>
  <c r="H17" i="2"/>
  <c r="G17" i="2"/>
  <c r="Q17" i="2" s="1"/>
  <c r="R17" i="2" s="1"/>
  <c r="R16" i="2"/>
  <c r="Q16" i="2"/>
  <c r="I16" i="2"/>
  <c r="H16" i="2"/>
  <c r="G16" i="2"/>
  <c r="G15" i="2"/>
  <c r="I14" i="2"/>
  <c r="G14" i="2"/>
  <c r="H14" i="2" s="1"/>
  <c r="Q14" i="2" s="1"/>
  <c r="R14" i="2" s="1"/>
  <c r="Q13" i="2"/>
  <c r="R13" i="2" s="1"/>
  <c r="I13" i="2"/>
  <c r="H13" i="2"/>
  <c r="G13" i="2"/>
  <c r="H12" i="2"/>
  <c r="Q12" i="2" s="1"/>
  <c r="R12" i="2" s="1"/>
  <c r="G12" i="2"/>
  <c r="I12" i="2" s="1"/>
  <c r="R11" i="2"/>
  <c r="Q11" i="2"/>
  <c r="I11" i="2"/>
  <c r="H11" i="2"/>
  <c r="G11" i="2"/>
  <c r="I10" i="2"/>
  <c r="H10" i="2"/>
  <c r="G10" i="2"/>
  <c r="Q10" i="2" s="1"/>
  <c r="R10" i="2" s="1"/>
  <c r="H9" i="2"/>
  <c r="Q9" i="2" s="1"/>
  <c r="R9" i="2" s="1"/>
  <c r="G9" i="2"/>
  <c r="I9" i="2" s="1"/>
  <c r="I8" i="2"/>
  <c r="H8" i="2"/>
  <c r="Q8" i="2" s="1"/>
  <c r="R8" i="2" s="1"/>
  <c r="G8" i="2"/>
  <c r="I7" i="2"/>
  <c r="H7" i="2"/>
  <c r="Q7" i="2" s="1"/>
  <c r="R7" i="2" s="1"/>
  <c r="G7" i="2"/>
  <c r="I6" i="2"/>
  <c r="H6" i="2"/>
  <c r="G6" i="2"/>
  <c r="Q6" i="2" s="1"/>
  <c r="R6" i="2" s="1"/>
  <c r="G5" i="2"/>
  <c r="H5" i="2" s="1"/>
  <c r="Q5" i="2" s="1"/>
  <c r="R5" i="2" s="1"/>
  <c r="G4" i="2"/>
  <c r="I3" i="2"/>
  <c r="G3" i="2"/>
  <c r="H3" i="2" s="1"/>
  <c r="Q3" i="2" s="1"/>
  <c r="R3" i="2" s="1"/>
  <c r="I2" i="2"/>
  <c r="H2" i="2"/>
  <c r="Q2" i="2" s="1"/>
  <c r="R2" i="2" s="1"/>
  <c r="G2" i="2"/>
  <c r="I146" i="2" l="1"/>
  <c r="H146" i="2"/>
  <c r="Q146" i="2" s="1"/>
  <c r="R146" i="2" s="1"/>
  <c r="Q184" i="2"/>
  <c r="R184" i="2" s="1"/>
  <c r="Q37" i="2"/>
  <c r="R37" i="2" s="1"/>
  <c r="I53" i="2"/>
  <c r="Q47" i="2"/>
  <c r="R47" i="2" s="1"/>
  <c r="I47" i="2"/>
  <c r="Q104" i="2"/>
  <c r="R104" i="2" s="1"/>
  <c r="I216" i="2"/>
  <c r="I248" i="2"/>
  <c r="I226" i="2"/>
  <c r="H226" i="2"/>
  <c r="Q226" i="2" s="1"/>
  <c r="R226" i="2" s="1"/>
  <c r="Q418" i="2"/>
  <c r="R418" i="2" s="1"/>
  <c r="Q82" i="2"/>
  <c r="R82" i="2" s="1"/>
  <c r="I82" i="2"/>
  <c r="I130" i="2"/>
  <c r="H130" i="2"/>
  <c r="Q130" i="2" s="1"/>
  <c r="R130" i="2" s="1"/>
  <c r="I66" i="2"/>
  <c r="H66" i="2"/>
  <c r="Q66" i="2" s="1"/>
  <c r="R66" i="2" s="1"/>
  <c r="I258" i="2"/>
  <c r="H258" i="2"/>
  <c r="Q258" i="2" s="1"/>
  <c r="R258" i="2" s="1"/>
  <c r="I376" i="2"/>
  <c r="I72" i="2"/>
  <c r="Q338" i="2"/>
  <c r="R338" i="2" s="1"/>
  <c r="Q434" i="2"/>
  <c r="R434" i="2" s="1"/>
  <c r="I306" i="2"/>
  <c r="H306" i="2"/>
  <c r="Q306" i="2" s="1"/>
  <c r="R306" i="2" s="1"/>
  <c r="I4" i="2"/>
  <c r="H4" i="2"/>
  <c r="Q4" i="2" s="1"/>
  <c r="R4" i="2" s="1"/>
  <c r="I15" i="2"/>
  <c r="H15" i="2"/>
  <c r="Q15" i="2" s="1"/>
  <c r="R15" i="2" s="1"/>
  <c r="Q274" i="2"/>
  <c r="R274" i="2" s="1"/>
  <c r="Q322" i="2"/>
  <c r="R322" i="2" s="1"/>
  <c r="I5" i="2"/>
  <c r="Q20" i="2"/>
  <c r="R20" i="2" s="1"/>
  <c r="Q178" i="2"/>
  <c r="R178" i="2" s="1"/>
  <c r="I328" i="2"/>
  <c r="Q386" i="2"/>
  <c r="R386" i="2" s="1"/>
  <c r="Q450" i="2"/>
  <c r="R450" i="2" s="1"/>
  <c r="Q31" i="2"/>
  <c r="R31" i="2" s="1"/>
  <c r="I31" i="2"/>
  <c r="Q280" i="2"/>
  <c r="R280" i="2" s="1"/>
  <c r="H255" i="2"/>
  <c r="Q255" i="2" s="1"/>
  <c r="R255" i="2" s="1"/>
  <c r="H335" i="2"/>
  <c r="Q335" i="2" s="1"/>
  <c r="R335" i="2" s="1"/>
  <c r="H60" i="2"/>
  <c r="Q60" i="2" s="1"/>
  <c r="R60" i="2" s="1"/>
  <c r="H124" i="2"/>
  <c r="Q124" i="2" s="1"/>
  <c r="R124" i="2" s="1"/>
  <c r="H140" i="2"/>
  <c r="Q140" i="2" s="1"/>
  <c r="R140" i="2" s="1"/>
  <c r="H172" i="2"/>
  <c r="Q172" i="2" s="1"/>
  <c r="R172" i="2" s="1"/>
  <c r="H204" i="2"/>
  <c r="Q204" i="2" s="1"/>
  <c r="R204" i="2" s="1"/>
  <c r="H252" i="2"/>
  <c r="Q252" i="2" s="1"/>
  <c r="R252" i="2" s="1"/>
  <c r="H332" i="2"/>
  <c r="Q332" i="2" s="1"/>
  <c r="R332" i="2" s="1"/>
  <c r="H73" i="2"/>
  <c r="Q73" i="2" s="1"/>
  <c r="R73" i="2" s="1"/>
  <c r="H121" i="2"/>
  <c r="Q121" i="2" s="1"/>
  <c r="R121" i="2" s="1"/>
  <c r="H137" i="2"/>
  <c r="Q137" i="2" s="1"/>
  <c r="R137" i="2" s="1"/>
  <c r="H153" i="2"/>
  <c r="Q153" i="2" s="1"/>
  <c r="R153" i="2" s="1"/>
  <c r="H169" i="2"/>
  <c r="Q169" i="2" s="1"/>
  <c r="R169" i="2" s="1"/>
  <c r="H185" i="2"/>
  <c r="Q185" i="2" s="1"/>
  <c r="R185" i="2" s="1"/>
  <c r="H201" i="2"/>
  <c r="Q201" i="2" s="1"/>
  <c r="R201" i="2" s="1"/>
  <c r="H233" i="2"/>
  <c r="Q233" i="2" s="1"/>
  <c r="R233" i="2" s="1"/>
  <c r="H249" i="2"/>
  <c r="Q249" i="2" s="1"/>
  <c r="R249" i="2" s="1"/>
  <c r="H297" i="2"/>
  <c r="Q297" i="2" s="1"/>
  <c r="R297" i="2" s="1"/>
  <c r="H313" i="2"/>
  <c r="Q313" i="2" s="1"/>
  <c r="R313" i="2" s="1"/>
  <c r="I22" i="2"/>
  <c r="I38" i="2"/>
  <c r="I89" i="2"/>
  <c r="H173" i="2"/>
  <c r="Q173" i="2" s="1"/>
  <c r="R173" i="2" s="1"/>
  <c r="H253" i="2"/>
  <c r="Q253" i="2" s="1"/>
  <c r="R253" i="2" s="1"/>
  <c r="H333" i="2"/>
  <c r="Q333" i="2" s="1"/>
  <c r="R333" i="2" s="1"/>
  <c r="I317" i="2"/>
  <c r="I381" i="2"/>
  <c r="H394" i="2"/>
  <c r="Q394" i="2" s="1"/>
  <c r="R394" i="2" s="1"/>
  <c r="H52" i="2"/>
  <c r="Q52" i="2" s="1"/>
  <c r="R52" i="2" s="1"/>
  <c r="H71" i="2"/>
  <c r="Q71" i="2" s="1"/>
  <c r="R71" i="2" s="1"/>
  <c r="H119" i="2"/>
  <c r="Q119" i="2" s="1"/>
  <c r="R119" i="2" s="1"/>
  <c r="I378" i="2"/>
  <c r="H49" i="2"/>
  <c r="Q49" i="2" s="1"/>
  <c r="R49" i="2" s="1"/>
  <c r="H132" i="2"/>
  <c r="Q132" i="2" s="1"/>
  <c r="R132" i="2" s="1"/>
  <c r="H148" i="2"/>
  <c r="Q148" i="2" s="1"/>
  <c r="R148" i="2" s="1"/>
  <c r="H228" i="2"/>
  <c r="Q228" i="2" s="1"/>
  <c r="R228" i="2" s="1"/>
  <c r="H308" i="2"/>
  <c r="Q308" i="2" s="1"/>
  <c r="R308" i="2" s="1"/>
  <c r="I33" i="2"/>
  <c r="H65" i="2"/>
  <c r="Q65" i="2" s="1"/>
  <c r="R65" i="2" s="1"/>
  <c r="I84" i="2"/>
  <c r="H305" i="2"/>
  <c r="Q305" i="2" s="1"/>
  <c r="R305" i="2" s="1"/>
</calcChain>
</file>

<file path=xl/sharedStrings.xml><?xml version="1.0" encoding="utf-8"?>
<sst xmlns="http://schemas.openxmlformats.org/spreadsheetml/2006/main" count="3904" uniqueCount="1394">
  <si>
    <t>Colunas1</t>
  </si>
  <si>
    <t>Chave Recebida</t>
  </si>
  <si>
    <t>Jogo HB</t>
  </si>
  <si>
    <t>Observação</t>
  </si>
  <si>
    <t>Vendido por</t>
  </si>
  <si>
    <t>Valor G2A</t>
  </si>
  <si>
    <t>Colunas2</t>
  </si>
  <si>
    <t>V.R. (Real)</t>
  </si>
  <si>
    <t>V. R. (Simulação)</t>
  </si>
  <si>
    <t>Chave Entregue</t>
  </si>
  <si>
    <t>Jogo Entregue</t>
  </si>
  <si>
    <t>Valor Pago</t>
  </si>
  <si>
    <t>Vendido</t>
  </si>
  <si>
    <t>Leilões/Mudanças de Preço</t>
  </si>
  <si>
    <t>Qtd</t>
  </si>
  <si>
    <t>Devoluções</t>
  </si>
  <si>
    <t>Receita (R$)</t>
  </si>
  <si>
    <t>Lucro (%)</t>
  </si>
  <si>
    <t>Data Adquirida</t>
  </si>
  <si>
    <t>Data Venda</t>
  </si>
  <si>
    <t>Data Vendida</t>
  </si>
  <si>
    <t>Perfil/Origem</t>
  </si>
  <si>
    <t>E-mail cliente</t>
  </si>
  <si>
    <t>Comissão</t>
  </si>
  <si>
    <t>5,35</t>
  </si>
  <si>
    <t>RK</t>
  </si>
  <si>
    <t>GLY4T-LGEYB-A4T56</t>
  </si>
  <si>
    <t>Gamivo</t>
  </si>
  <si>
    <t>€ 140,00 PayPal (€ 145,52) / 359.</t>
  </si>
  <si>
    <t>https://steamcommunity.com/profiles/76561198360416988/</t>
  </si>
  <si>
    <t>patocsviktor9628@gmail.com</t>
  </si>
  <si>
    <t>02DF2-LKMD3-8PDR3</t>
  </si>
  <si>
    <r>
      <t>G</t>
    </r>
    <r>
      <rPr>
        <sz val="11"/>
        <color theme="0"/>
        <rFont val="Calibri"/>
        <family val="2"/>
        <scheme val="minor"/>
      </rPr>
      <t>2</t>
    </r>
    <r>
      <rPr>
        <sz val="11"/>
        <color theme="8" tint="-0.249977111117893"/>
        <rFont val="Calibri"/>
        <family val="2"/>
        <scheme val="minor"/>
      </rPr>
      <t>A</t>
    </r>
  </si>
  <si>
    <t>44,5x TF2 Keys / 156</t>
  </si>
  <si>
    <t>https://steamcommunity.com/profiles/76561198110487681</t>
  </si>
  <si>
    <t>zipzack2001@gmail.com</t>
  </si>
  <si>
    <t>DH7W2-X2VXJ-Y8VF9</t>
  </si>
  <si>
    <t>€48,50 PayPal (€ 50,41) / 30</t>
  </si>
  <si>
    <t>https://steamcommunity.com/profiles/76561198113685118</t>
  </si>
  <si>
    <t>leofromparis8@gmail.com</t>
  </si>
  <si>
    <t>C5BNK-642WR-7R6NA</t>
  </si>
  <si>
    <t>29x TF2 Keys / 134</t>
  </si>
  <si>
    <t>https://steamcommunity.com/profiles/76561198024883845</t>
  </si>
  <si>
    <t>jarpho@gmail.com</t>
  </si>
  <si>
    <t>LEFEK-9P06F-VQPBQ</t>
  </si>
  <si>
    <t>47x TF2 Keys / 55</t>
  </si>
  <si>
    <t>https://steamcommunity.com/profiles/76561199434540457/</t>
  </si>
  <si>
    <t>daniel.patilya21@gmail.com</t>
  </si>
  <si>
    <t>T</t>
  </si>
  <si>
    <t xml:space="preserve"> 4x TF2 Keys</t>
  </si>
  <si>
    <t>RXKAZ-LWHEC-F830P</t>
  </si>
  <si>
    <t>1x Resident Evil Revelations 2 - Complete Season</t>
  </si>
  <si>
    <t>https://steamcommunity.com/profiles/76561197960589102/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</si>
  <si>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</si>
  <si>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</si>
  <si>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</si>
  <si>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</si>
  <si>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</si>
  <si>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</si>
  <si>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</si>
  <si>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</si>
  <si>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$50,00 Payoneer</t>
  </si>
  <si>
    <t>NAA3WYM2KKCSG9DE / NAA3WPP59YNEGWQD</t>
  </si>
  <si>
    <t>Netflix Gift Card BRL BR 150 BRL PREPAID + Netflix Gift Card BRL BR 50 BRL PREPAID</t>
  </si>
  <si>
    <t>€ 10,00 - Crédito para trocas futuras</t>
  </si>
  <si>
    <t>N9CE2-0DDY2-XEEDG / HI302-NY9FY-AY3W4</t>
  </si>
  <si>
    <t xml:space="preserve">1x Steam Gift Card 100 TRY + 1x Steam Gift Card 50 TRY </t>
  </si>
  <si>
    <t>https://steamcommunity.com/profiles/76561199015320901</t>
  </si>
  <si>
    <t>€ 40 (crédito p/ trocas)</t>
  </si>
  <si>
    <t>3PC5V-M0ML4-RKVFC / NHTVI-WCTTX-RE3FK / YJZVM-LQR52-TI67C</t>
  </si>
  <si>
    <t>3x Steam Gift Card TRY TR ₺200 PREPAID</t>
  </si>
  <si>
    <t>https://steamcommunity.com/profiles/76561199015320901/</t>
  </si>
  <si>
    <t>€8.21 PayPal</t>
  </si>
  <si>
    <t>https://www.humblebundle.com/gift?key=cpqffRvmq2pBbudt</t>
  </si>
  <si>
    <t>$8.07</t>
  </si>
  <si>
    <t>https://steamcommunity.com/profiles/76561198109083829/</t>
  </si>
  <si>
    <t>M46QX-I8J42-K5DZK</t>
  </si>
  <si>
    <t>&gt;observer_</t>
  </si>
  <si>
    <t>&gt;observer_ Steam Key GLOBAL</t>
  </si>
  <si>
    <t>48,66x TF2 Keys / 59</t>
  </si>
  <si>
    <t>https://steamcommunity.com/profiles/76561198026502947/</t>
  </si>
  <si>
    <t>64LYV-KTZ27-5WJ49</t>
  </si>
  <si>
    <t>12x TF2 Keys / 69</t>
  </si>
  <si>
    <t>https://steamcommunity.com/profiles/76561198026040335/</t>
  </si>
  <si>
    <t>vojtechpanc6996@gmail.com</t>
  </si>
  <si>
    <t>https://www.humblebundle.com/gift?key=bKVEYNRDNvA2YVXF</t>
  </si>
  <si>
    <t>MNA8L-4PG45-AGRWM</t>
  </si>
  <si>
    <t>$ 286,98 Payoneer (300,20) / 263</t>
  </si>
  <si>
    <t>https://steamcommunity.com/profiles/76561198798647099</t>
  </si>
  <si>
    <t>BEAI0-5KV7N-K0YQ7</t>
  </si>
  <si>
    <t>1x TF2 Key + 1 ToD / 13</t>
  </si>
  <si>
    <t>https://steamcommunity.com/profiles/76561198333837081/</t>
  </si>
  <si>
    <t>BLC2M-0DQZY-I9YEA</t>
  </si>
  <si>
    <t>€ 160,00 PayPal (166,86) / 154</t>
  </si>
  <si>
    <t>MPM0E-VX398-JEKWI</t>
  </si>
  <si>
    <t>DP</t>
  </si>
  <si>
    <t>https://www.humblebundle.com/downloads?key=G6Nvknf4mS4C4rAf</t>
  </si>
  <si>
    <t>72,14$ PayPal (73,81$) / 100</t>
  </si>
  <si>
    <t>https://steamcommunity.com/profiles/76561198129118227/</t>
  </si>
  <si>
    <t>https://www.humblebundle.com/downloads?key=Py3Ut2yS8tnqnZYy</t>
  </si>
  <si>
    <t>https://www.humblebundle.com/downloads?key=arHAASHzzUbPB4sb</t>
  </si>
  <si>
    <t>21x TF2 Keys / 50</t>
  </si>
  <si>
    <t>https://steamcommunity.com/profiles/76561198013866056/</t>
  </si>
  <si>
    <t>https://www.humblebundle.com/gift?key=KU2t7uAunYzTd77S</t>
  </si>
  <si>
    <t>0JXEC-LGEZW-AXVI8</t>
  </si>
  <si>
    <t>2x TF2 Keys / 8</t>
  </si>
  <si>
    <t>https://steamcommunity.com/profiles/76561198130936889/</t>
  </si>
  <si>
    <t>CD</t>
  </si>
  <si>
    <t>G</t>
  </si>
  <si>
    <t>Humble Bundle</t>
  </si>
  <si>
    <t>K</t>
  </si>
  <si>
    <t>M</t>
  </si>
  <si>
    <t>https://www.humblebundle.com/?key=xVtz8aRAwZMhcaYs</t>
  </si>
  <si>
    <t>https://www.humblebundle.com/downloads?key=EXZArRnrCYGGxpHw</t>
  </si>
  <si>
    <t>144,28$ PayPal (147,62$) / 200</t>
  </si>
  <si>
    <t>https://www.humblebundle.com/downloads?key=Nx2uzA3WZHpMV8zx</t>
  </si>
  <si>
    <t>https://www.humblebundle.com/downloads?key=SrKbzG4avxdwX3Ve</t>
  </si>
  <si>
    <t>https://www.humblebundle.com/downloads?key=snhmAMMK6T5wu8rh</t>
  </si>
  <si>
    <t>https://www.humblebundle.com/downloads?key=WWwdqsKHc6HysnDp</t>
  </si>
  <si>
    <t>https://www.humblebundle.com/?key=t7RSV4AxnnUvssfk</t>
  </si>
  <si>
    <t>63,11$ PayPal (64,57$) / 94</t>
  </si>
  <si>
    <t>https://steamcommunity.com/profiles/76561198139139418/</t>
  </si>
  <si>
    <t>https://www.humblebundle.com/downloads?key=YVUKGAqKzqa4kdr3</t>
  </si>
  <si>
    <t>https://www.humblebundle.com/gift?key=AAMDHqyz5zYpNsZX</t>
  </si>
  <si>
    <t>95YPI-VGEA6-ZVDA0</t>
  </si>
  <si>
    <t>0,25x TF2 Keys</t>
  </si>
  <si>
    <t>https://steamcommunity.com/profiles/76561198338497196/</t>
  </si>
  <si>
    <t>0,6x TF2 Keys</t>
  </si>
  <si>
    <t>4IH9Q-Q9G70-YG2B8</t>
  </si>
  <si>
    <t>METAL GEAR SOLID V: GROUND ZEROES</t>
  </si>
  <si>
    <t>https://steamcommunity.com/profiles/76561199068284423/</t>
  </si>
  <si>
    <t>F4W5X-KYMKI-YDYAX</t>
  </si>
  <si>
    <t>1 Screen Platformer</t>
  </si>
  <si>
    <t>EYBQC-T6Q6D-7CD7D</t>
  </si>
  <si>
    <t>1 Screen platformer</t>
  </si>
  <si>
    <t>€ 268 PayPal / 591</t>
  </si>
  <si>
    <t>1,3x TF2 Keys</t>
  </si>
  <si>
    <t>4YJIW-ZN75G-AJMQK</t>
  </si>
  <si>
    <t xml:space="preserve">1x Resident Evil: Revelations 2 - Complete Season (US) </t>
  </si>
  <si>
    <t>https://steamcommunity.com/profiles/76561199149369308/</t>
  </si>
  <si>
    <t>1,4x TF2 Keys</t>
  </si>
  <si>
    <t>2JB7M-LIBVL-QV8HH</t>
  </si>
  <si>
    <t>Resident Evil: Revelations 2 - Complete Season (US)</t>
  </si>
  <si>
    <t>https://steamcommunity.com/profiles/76561198110487681/</t>
  </si>
  <si>
    <t>1,5x TF2 Keys</t>
  </si>
  <si>
    <t>0XYWW-A78TI-DCA5J</t>
  </si>
  <si>
    <t>The Dark Pictures Anthology: Little Hope</t>
  </si>
  <si>
    <t>https://steamcommunity.com/profiles/76561198385789179/</t>
  </si>
  <si>
    <t>1.5 TF2 keys</t>
  </si>
  <si>
    <t>H5ZW WHX5 79G9 JVC18</t>
  </si>
  <si>
    <t xml:space="preserve">Google Play Gift Card 10 USD - € 10,26 </t>
  </si>
  <si>
    <t>https://steamcommunity.com/profiles/76561198164844468/</t>
  </si>
  <si>
    <t>edward_9412@live.com</t>
  </si>
  <si>
    <t>4LGKE-KQ5MW-Z9QPD</t>
  </si>
  <si>
    <t>1/2 Red Riding Hood</t>
  </si>
  <si>
    <t>Kinguin</t>
  </si>
  <si>
    <t>49x TF2 Keys / 329</t>
  </si>
  <si>
    <t>https://steamcommunity.com/profiles/76561199257673020</t>
  </si>
  <si>
    <t>emmanpogo24@gmail.com</t>
  </si>
  <si>
    <t>22RYY-XVTNM-D6HMT</t>
  </si>
  <si>
    <t>inundertakerwetrust@gmail.com</t>
  </si>
  <si>
    <t>LDBT2-PLQ5Q-VENRC</t>
  </si>
  <si>
    <t>GCWRG-3HV9V-VKI5A</t>
  </si>
  <si>
    <t>Z2YXI-28MVI-633MA</t>
  </si>
  <si>
    <t>RQQ4G-FBRQ3-4BM8P</t>
  </si>
  <si>
    <t>2QXTX-BL6GE-KXDW8</t>
  </si>
  <si>
    <t>IVH0T-ZWNG7-8AIH9</t>
  </si>
  <si>
    <t>10 Second Ninja X</t>
  </si>
  <si>
    <t>12x TF2 Keys + 1 ToD + 1050 Gemas / 27</t>
  </si>
  <si>
    <t>QA23R-XR2TA-E9F2I</t>
  </si>
  <si>
    <t>RYX6K-JI5ZL-W96E0</t>
  </si>
  <si>
    <t>9BQZY-VLM3Q-YGAEH</t>
  </si>
  <si>
    <t>13x TF2 Keys + 600 Gemas / 23</t>
  </si>
  <si>
    <t>RV6GR-L46EA-2QAXP</t>
  </si>
  <si>
    <t>36MAI-5NV3K-7DFC8</t>
  </si>
  <si>
    <t>5x TF2 Keys / 27</t>
  </si>
  <si>
    <t>https://steamcommunity.com/profiles/76561198145256548/</t>
  </si>
  <si>
    <t>usmanjc8@gmail.com</t>
  </si>
  <si>
    <t>6m4x ffn6 eb99</t>
  </si>
  <si>
    <t>10$ PSN Gift Card</t>
  </si>
  <si>
    <t>Ebay Gift Card 25 USD</t>
  </si>
  <si>
    <t>https://steamcommunity.com/profiles/76561198391541497/</t>
  </si>
  <si>
    <t>6M4X HLNE H2N4</t>
  </si>
  <si>
    <t>Ebay Gift Card 10 USD / 2</t>
  </si>
  <si>
    <t>10,5x TF2 Keys</t>
  </si>
  <si>
    <t>DZYVGGMDJUTVTCHV</t>
  </si>
  <si>
    <t>1x Google GC €15 DE</t>
  </si>
  <si>
    <t>https://steamcommunity.com/profiles/76561197960589102</t>
  </si>
  <si>
    <t>5V9RQ-XIR3B-XJZCJ</t>
  </si>
  <si>
    <t>100% Orange Juice</t>
  </si>
  <si>
    <t>100% Orange Juice game of the Year</t>
  </si>
  <si>
    <t>20 x TF2 Keys / 68.</t>
  </si>
  <si>
    <t>https://steamcommunity.com/profiles/76561198452703378/</t>
  </si>
  <si>
    <t>marcosmatapaulo@gmail.com</t>
  </si>
  <si>
    <t>https://www.humblebundle.com/gift?key=bF3SRPFqMq4Z86aB</t>
  </si>
  <si>
    <t>4ZPH2-WP7G9-57N3N</t>
  </si>
  <si>
    <t>100% Orange Juice - Acceleration Pack</t>
  </si>
  <si>
    <t>3x TF2 Keys / 17</t>
  </si>
  <si>
    <t>https://steamcommunity.com/profiles/76561198016609965/</t>
  </si>
  <si>
    <t>the_messinger@hotmail.com</t>
  </si>
  <si>
    <t>6XFTA-6PFZF-W0JLG</t>
  </si>
  <si>
    <t>6EA7W-RQD9Z-5XTJ7</t>
  </si>
  <si>
    <t>100% Orange Juice - Alte &amp; Kyoko Character Pack</t>
  </si>
  <si>
    <t>5KGDR-LLF3X-WG8F6</t>
  </si>
  <si>
    <t>100% Orange Juice - Core Voice Pack 1</t>
  </si>
  <si>
    <t>32,66x TF2 key/144.</t>
  </si>
  <si>
    <t>https://steamcommunity.com/profiles/76561199257673020/</t>
  </si>
  <si>
    <t>6DBRB-MZY8M-PEWZ0</t>
  </si>
  <si>
    <t>4Q8NL-XBX95-C7V92</t>
  </si>
  <si>
    <t>100% Orange Juice - Core Voice Pack 2</t>
  </si>
  <si>
    <t>6K80I-JFBTV-C82FD</t>
  </si>
  <si>
    <t>100% Orange Juice - Core Voice Pack 2 </t>
  </si>
  <si>
    <t>684ZA-2IRAP-8FBZW</t>
  </si>
  <si>
    <t>100% Orange Juice - Krila &amp; Kae Character Pack</t>
  </si>
  <si>
    <t>5BFK5-PNNEB-26X2N</t>
  </si>
  <si>
    <t>100% Orange Juice - Mixed Booster Pack</t>
  </si>
  <si>
    <t>https://www.humblebundle.com/gift?key=sE7k33DafvTBE8x4</t>
  </si>
  <si>
    <t>5DKPB-A4CBX-XMH3V</t>
  </si>
  <si>
    <t>6FF34-AE3QN-WTJGQ</t>
  </si>
  <si>
    <t>https://www.humblebundle.com/gift?key=ZxHqVXNTMtntff8q</t>
  </si>
  <si>
    <t>4Q3EL-Y9PM2-VXJL0</t>
  </si>
  <si>
    <t>100% Orange Juice - Saki &amp; Kyousuke Character Pack</t>
  </si>
  <si>
    <t>5T2YR-YQX99-Q74MY</t>
  </si>
  <si>
    <t>4WF9X-HVK6R-GJ29F</t>
  </si>
  <si>
    <t>100% Orange Juice - Starter Character Voice Pack</t>
  </si>
  <si>
    <t>6LEP8-DX0YH-RKFKQ</t>
  </si>
  <si>
    <t>https://www.humblebundle.com/gift?key=yUeSakGYuSvEGu5d</t>
  </si>
  <si>
    <t>4NN94-4QAN5-IBPRY</t>
  </si>
  <si>
    <t>100% Orange Juice - Syura &amp; Nanako Character Pack</t>
  </si>
  <si>
    <t>69KBN-RXQ8J-JZNE3</t>
  </si>
  <si>
    <t>100% Orange Juice - Syura &amp; Nanako Character Pack -</t>
  </si>
  <si>
    <t>66LBE-PIPR3-E2IG5 / 5JWA4-VPMTY-C5JM6 / 7F6FM-2VJ02-2Z0XI / 6ZEQG-IY990-82PHD / 6BL7F-PITBV-8F47C / 78DDZ-T20TQ-VLV4Q / 78F4G-CZ7E3-67GJT / 6CMK9-TIA4K-GDKMB / 6GFZQ-FRRR6-ZA6MQ / 620IE-NEJGV-JGG80</t>
  </si>
  <si>
    <t>100% Orange Juice | Game of the Year Every Year Edition </t>
  </si>
  <si>
    <t>18,5x TF2 Keys / 60</t>
  </si>
  <si>
    <t>https://steamcommunity.com/profiles/76561198138546749/</t>
  </si>
  <si>
    <t>gergel.nagy@gmail.com</t>
  </si>
  <si>
    <t>G3FYL-X6B88-L2VEZ</t>
  </si>
  <si>
    <t>1001 Spikes</t>
  </si>
  <si>
    <t xml:space="preserve"> €20 (€ 20,86) + Sid Meier's Civilization VI Valor = (€ 1,26)/4.</t>
  </si>
  <si>
    <t>https://steamcommunity.com/profiles/76561198038682379/</t>
  </si>
  <si>
    <t>ejje1337@gmail.com</t>
  </si>
  <si>
    <t>https://www.humblebundle.com/gift?key=R3EsmmpGB4KyF8dh</t>
  </si>
  <si>
    <t>H4DZJ-LZLAB-84NWJ</t>
  </si>
  <si>
    <t>4,5x TF2 Keys / 14</t>
  </si>
  <si>
    <t>https://steamcommunity.com/profiles/76561198048528463/</t>
  </si>
  <si>
    <t>mhknetflix@gmail.com</t>
  </si>
  <si>
    <t>100x TF2 Keys</t>
  </si>
  <si>
    <t>TQ7H-SX2SQV-F9B6 / AQN5-6TLPY4-FY6BB / AQC7-3XHA7B-N2VBX / 8NJYXDSZUMC1C7FS / 822HB75ZV8EX6KAC / 9WFBA3ZWB07MRR8H</t>
  </si>
  <si>
    <t>1x Amazon Gift Card EUR DE €100 + 2x Amazon Gift Card EUR DE €25  + 1x Google Play Gift Card EUR DE €10 + 2x Google Play Gift Card EUR DE €5</t>
  </si>
  <si>
    <t>€ 160,00 PayPal (165,80)</t>
  </si>
  <si>
    <t>https://steamcommunity.com/profiles/76561199050601874/</t>
  </si>
  <si>
    <t xml:space="preserve">100x TF2 Keys </t>
  </si>
  <si>
    <t>€ 160 PayPal (166,86)</t>
  </si>
  <si>
    <t>https://steamcommunity.com/profiles/76561198000417230/</t>
  </si>
  <si>
    <t>104x TF2 Keys</t>
  </si>
  <si>
    <t>EJEC-TEPLUD-29BB / CND9-FKSGWR-9UBG</t>
  </si>
  <si>
    <t>2x Amazon Gift Card EUR DE €100</t>
  </si>
  <si>
    <t>106x TF2 Keys</t>
  </si>
  <si>
    <t>YNML-F7FC7A-EEBM / CPZK-CW3SV3-ZDBJ/ LBW9-CRTD55-B8BY / 9L5M-6RFSKR-FXBT/ YDBX-8A8SX6-B2BN + YXXV-3JLEDA-GLBR</t>
  </si>
  <si>
    <t>5x Amazon Gift Card 10 EUR DE AMAZON + Amazon Gift Card 100 EUR DE AMAZON</t>
  </si>
  <si>
    <t>10x TF2 Keys</t>
  </si>
  <si>
    <t>$15.50 PayPal ($15.88)</t>
  </si>
  <si>
    <t>https://steamcommunity.com/profiles/76561198051199956/</t>
  </si>
  <si>
    <t>0BXIQ-V5YZM-0H53N / 24X0Y-QC03N-JTD4R / 27WA7-KVDIJ-W40VQ / 3MR8Q-2WGC5-EWQT9 / 2NA4Z-BKVFB-EHMXC</t>
  </si>
  <si>
    <t>5x Endzone - A World Apart</t>
  </si>
  <si>
    <t>https://steamcommunity.com/profiles/76561198026489031/</t>
  </si>
  <si>
    <t>digitaloftbot@gmail.com</t>
  </si>
  <si>
    <t>69Y7W-7TGQY-4T4GR-2J4FR-HFTFZ / C2HGW-DG2GP-97JRW-J2YWM-RPQTZ / 7JPXX-43H2Y-KMWHK-VW9GQ-32FFZ</t>
  </si>
  <si>
    <t>The BioWare Bundle ARG XBOX LIVE + The House Of The Dead - Remake ARG XBOX LIVE + Star Wars Jedi: Fallen Order ARG XBOX LIVE</t>
  </si>
  <si>
    <t>11,5x TF2 Keys</t>
  </si>
  <si>
    <t>5VG3X-03IMA-XNEXZ</t>
  </si>
  <si>
    <t>Satisfactory</t>
  </si>
  <si>
    <t>https://steamcommunity.com/profiles/76561198248457018/</t>
  </si>
  <si>
    <t>11000x Gemas</t>
  </si>
  <si>
    <t>2x TF2 Keys</t>
  </si>
  <si>
    <t>https://steamcommunity.com/profiles/76561198025274239/</t>
  </si>
  <si>
    <t>110x TF2 Keys</t>
  </si>
  <si>
    <t>R$ 920 / 110x TF2 Keys</t>
  </si>
  <si>
    <t>https://steamcommunity.com/profiles/76561197995209037/</t>
  </si>
  <si>
    <t>https://www.humblebundle.com/gift?key=nzSEZkwBt2GKM3Tz</t>
  </si>
  <si>
    <t>V5V5D-MN0MK-PQVR6</t>
  </si>
  <si>
    <t>11-11 Memories Retold</t>
  </si>
  <si>
    <t>18x TF2 Keys / 90</t>
  </si>
  <si>
    <t>https://steamcommunity.com/profiles/76561198261940428</t>
  </si>
  <si>
    <t>yessembayev98@gmail.com</t>
  </si>
  <si>
    <t>https://www.humblebundle.com/gift?key=hH4yXNWxTs55SVWt</t>
  </si>
  <si>
    <t>TND38-MGWGD-ZPTED</t>
  </si>
  <si>
    <t>https://www.humblebundle.com/gift?key=EdRwSCXfmDwTGwEZ</t>
  </si>
  <si>
    <t>TJTPM-MDDGE-5DLCV</t>
  </si>
  <si>
    <t>https://www.humblebundle.com/gift?key=23dWZKsqznnDhvTs</t>
  </si>
  <si>
    <t>VAZ6C-TWL0Z-NBWTB</t>
  </si>
  <si>
    <t>https://www.humblebundle.com/gift?key=zzqAeczzNh8AGvzw</t>
  </si>
  <si>
    <t>TJLAJ-EHAN4-D65G6</t>
  </si>
  <si>
    <t>TG6C3-8KX7Z-EHIYW</t>
  </si>
  <si>
    <t>X8CNN-INXHF-BRA3V</t>
  </si>
  <si>
    <t>2x TF2 Keys / 4</t>
  </si>
  <si>
    <t>https://steamcommunity.com/profiles/76561198435113370</t>
  </si>
  <si>
    <t>DRLYG-AL79I-F2FZI</t>
  </si>
  <si>
    <t>1,6x TF2 Keys / 8</t>
  </si>
  <si>
    <t>https://steamcommunity.com/profiles/76561199103329750/</t>
  </si>
  <si>
    <t>ghoshprodeep@gmail.com</t>
  </si>
  <si>
    <t>6RQ8L-KWMHL-V00Z3</t>
  </si>
  <si>
    <t>EKJ9D-ITNT9-9RETV</t>
  </si>
  <si>
    <t>ZGMLE-CLGE2-AG6W9</t>
  </si>
  <si>
    <t>YPZLL-HDKG0-CWFNR</t>
  </si>
  <si>
    <t>2JZBW-EY4VN-QIY7L</t>
  </si>
  <si>
    <t>QRYIZ-6Q3EA-5PGTD</t>
  </si>
  <si>
    <t>LADM6-7V2WI-GDYZR</t>
  </si>
  <si>
    <t>L473R-JJ68Z-A8X0N</t>
  </si>
  <si>
    <t>1x TF2 Keys / 4</t>
  </si>
  <si>
    <t>https://steamcommunity.com/profiles/76561198435113370/</t>
  </si>
  <si>
    <t>VV0GK-QVRZB-4577C</t>
  </si>
  <si>
    <t>I3EBA-VPL05-A7VII</t>
  </si>
  <si>
    <t>VWMB5-DGIRC-L6LWH</t>
  </si>
  <si>
    <t>2,5x TF2 Keys / 4</t>
  </si>
  <si>
    <t>https://steamcommunity.com/profiles/76561198014886975</t>
  </si>
  <si>
    <t>henrykeiser@gmail.com</t>
  </si>
  <si>
    <t>0Q5K3-QYZQ4-C7EYM</t>
  </si>
  <si>
    <t>2,5x TF2 Keys / 8</t>
  </si>
  <si>
    <t>https://steamcommunity.com/profiles/76561198050563731</t>
  </si>
  <si>
    <t>VCWIJ-V20DQ-5LLQY</t>
  </si>
  <si>
    <t>4,54x TF2 Keys / 24</t>
  </si>
  <si>
    <t>https://steamcommunity.com/profiles/76561198062667438/</t>
  </si>
  <si>
    <t>noirchat060@gmail.com</t>
  </si>
  <si>
    <t>XNQI3-LMWCZ-JQFTP</t>
  </si>
  <si>
    <t>F5YGC-GE0PQ-592QV</t>
  </si>
  <si>
    <t>9ZDZ2-PD3HI-JBHMI</t>
  </si>
  <si>
    <t>8TTC4-56D2D-IVTLF</t>
  </si>
  <si>
    <t>VIRLM-GC6IV-FV8Z5</t>
  </si>
  <si>
    <t>7x TF2 Keys / 22</t>
  </si>
  <si>
    <t>https://steamcommunity.com/profiles/76561198077489069/</t>
  </si>
  <si>
    <t>pitchcomptediscord@outlook.fr</t>
  </si>
  <si>
    <t>TR7YK-343Z9-N2E6K</t>
  </si>
  <si>
    <t>€ 180 PayPal (€ 187.50) / 323</t>
  </si>
  <si>
    <t>K8CVA-8ZEGA-HZD6V</t>
  </si>
  <si>
    <t xml:space="preserve">11-11 Memories Retold </t>
  </si>
  <si>
    <t>1x TF2 Key / 10</t>
  </si>
  <si>
    <t>https://steamcommunity.com/profiles/76561198846983711/</t>
  </si>
  <si>
    <t>midnightassassinmc@gmail.com</t>
  </si>
  <si>
    <t>https://www.humblebundle.com/gift?key=4VaEs5Ts5BBh4xy2</t>
  </si>
  <si>
    <t>NBV6T-8RY5T-V5P7F</t>
  </si>
  <si>
    <t>112 Operator</t>
  </si>
  <si>
    <r>
      <t>G</t>
    </r>
    <r>
      <rPr>
        <sz val="15"/>
        <color theme="0"/>
        <rFont val="Helvica"/>
      </rPr>
      <t>2</t>
    </r>
    <r>
      <rPr>
        <sz val="15"/>
        <color theme="8" tint="-0.249977111117893"/>
        <rFont val="Helvica"/>
      </rPr>
      <t>A</t>
    </r>
  </si>
  <si>
    <t>27,5x TF2 Keys / 36</t>
  </si>
  <si>
    <t>https://steamcommunity.com/profiles/76561198046810651</t>
  </si>
  <si>
    <t>QRII2-G8ILQ-PXI06</t>
  </si>
  <si>
    <t>90x TF2 Keys / 503</t>
  </si>
  <si>
    <t>NGYFQ-Y0ML3-FAII9</t>
  </si>
  <si>
    <t>https://www.humblebundle.com/gift?key=CsNeG5M3KB8cb4Rc</t>
  </si>
  <si>
    <t>NGFPA-0EW35-NP28P</t>
  </si>
  <si>
    <t>€ 62,11 PayPal (63,97) / 71</t>
  </si>
  <si>
    <t>https://steamcommunity.com/profiles/76561197991576316</t>
  </si>
  <si>
    <t>floyd1@gmail.com</t>
  </si>
  <si>
    <t>NGPBN-WR8WF-JVVEB</t>
  </si>
  <si>
    <t>PBDLD-REDB4-A3007</t>
  </si>
  <si>
    <t>https://www.humblebundle.com/gift?key=prG7VdBSYES8BGmq</t>
  </si>
  <si>
    <t>NYR7X-8Y72W-0ZIMW</t>
  </si>
  <si>
    <t>125 TF2 Keys / 228</t>
  </si>
  <si>
    <t>https://steamcommunity.com/profiles/76561198017417216</t>
  </si>
  <si>
    <t>silenthunter382@gmail.com</t>
  </si>
  <si>
    <t>BDRQW-L4XWQ-N5XF4</t>
  </si>
  <si>
    <t>€35.12 PayPal (€36.51) / 70</t>
  </si>
  <si>
    <t>https://steamcommunity.com/profiles/76561198059861920/</t>
  </si>
  <si>
    <t>tottinos86@gmail.com</t>
  </si>
  <si>
    <t>BR7MB-L2P9Y-JPLYG</t>
  </si>
  <si>
    <t>20x TF2 Keys / 70</t>
  </si>
  <si>
    <t>https://steamcommunity.com/profiles/76561197974870467/</t>
  </si>
  <si>
    <t>varkenshumor@gmail.com</t>
  </si>
  <si>
    <t>CEW3N-297MY-4QGDI</t>
  </si>
  <si>
    <t>€45.66 PayPal (€47.47) / 78</t>
  </si>
  <si>
    <t>https://steamcommunity.com/profiles/76561198189505687/</t>
  </si>
  <si>
    <t>msena@protonmail.com</t>
  </si>
  <si>
    <t>CZH37-RQHVE-CXHAV</t>
  </si>
  <si>
    <t>€47.42 PayPal (€49.30) / 77</t>
  </si>
  <si>
    <t>https://steamcommunity.com/profiles/76561198289935934/</t>
  </si>
  <si>
    <t>carlosdcarrilho@outlook.com</t>
  </si>
  <si>
    <t>https://www.humblebundle.com/downloads?key=fpvwuDRdAZwDRZkF</t>
  </si>
  <si>
    <t>D6K7V-IY64T-F90TA</t>
  </si>
  <si>
    <t>€59.90 PayPal (€62.27) / 140</t>
  </si>
  <si>
    <t>https://www.humblebundle.com/downloads?key=EnDfbMyPhkBTbp32</t>
  </si>
  <si>
    <t>DCGDR-FZH6P-2AQ4B</t>
  </si>
  <si>
    <t>D27GP-IFF4V-HTVF2</t>
  </si>
  <si>
    <t>19x TF2 Keys / 69</t>
  </si>
  <si>
    <t>https://steamcommunity.com/profiles/76561198207709405/</t>
  </si>
  <si>
    <t>Raidax-@outlook.com</t>
  </si>
  <si>
    <t>DE5T3-ANE38-J4DMP</t>
  </si>
  <si>
    <t>17,5x TF2 Keys / 70</t>
  </si>
  <si>
    <t>https://steamcommunity.com/profiles/76561198864340745/</t>
  </si>
  <si>
    <t>komorebio@vip.qq.com</t>
  </si>
  <si>
    <t>BRP0D-EGALZ-L388A</t>
  </si>
  <si>
    <t>19x TF2 Keys / 70</t>
  </si>
  <si>
    <t>https://steamcommunity.com/profiles/76561198117694525/</t>
  </si>
  <si>
    <t>CXXI6-FWTTT-VAWYB</t>
  </si>
  <si>
    <t>https://steamcommunity.com/profiles/76561198393163428/</t>
  </si>
  <si>
    <t>asasinaitors@gmail.com</t>
  </si>
  <si>
    <t>4XQQL-GQ8MC-6H9CT</t>
  </si>
  <si>
    <t>€ 70,24 PayPal (73,14) / 140</t>
  </si>
  <si>
    <t>https://steamcommunity.com/profiles/76561197989715150/</t>
  </si>
  <si>
    <t>or.salman123@gmail.com</t>
  </si>
  <si>
    <t>42RJQ-YHR5M-HN2BC</t>
  </si>
  <si>
    <t>5QER2-IKN3P-ET0J7</t>
  </si>
  <si>
    <t>12x TF2 Keys / 67</t>
  </si>
  <si>
    <t>https://steamcommunity.com/profiles/76561197965094355/</t>
  </si>
  <si>
    <t>lcs.mike@yahoo.ro</t>
  </si>
  <si>
    <t>DKXK3-HZX82-VKVQX</t>
  </si>
  <si>
    <t>€33.36 PayPal (€34.68) / 70</t>
  </si>
  <si>
    <t>https://steamcommunity.com/profiles/76561198066138348/</t>
  </si>
  <si>
    <t>martinka0430@gmail.com</t>
  </si>
  <si>
    <t>DLFP5-EZ6ZX-8508V</t>
  </si>
  <si>
    <t>14x TF2 Keys / 72</t>
  </si>
  <si>
    <t>https://steamcommunity.com/profiles/76561197992901156/</t>
  </si>
  <si>
    <t>marcelbergmann93@web.de</t>
  </si>
  <si>
    <t>E84WF-3DAX4-WK3BM</t>
  </si>
  <si>
    <t>€ 66,72 PayPal (69,47) / 140</t>
  </si>
  <si>
    <t>https://steamcommunity.com/profiles/76561198012566528/</t>
  </si>
  <si>
    <t>esra.obermeyer@yahoo.de</t>
  </si>
  <si>
    <t>DDFLI-H6N2T-BWYEJ</t>
  </si>
  <si>
    <t>https://www.humblebundle.com/gift?key=q2c4zxtZ3uT2hHZt</t>
  </si>
  <si>
    <t>DVIDX-ZQZ2G-0BNR5</t>
  </si>
  <si>
    <t>14,65x TF2 Keys / 57</t>
  </si>
  <si>
    <t>https://steamcommunity.com/profiles/76561197995070100/</t>
  </si>
  <si>
    <t>fung_618@hotmail.com</t>
  </si>
  <si>
    <t>DV5Z2-LMFNG-IWMJ2</t>
  </si>
  <si>
    <t>16x TF2 Keys / 70</t>
  </si>
  <si>
    <t>https://steamcommunity.com/profiles/76561198377849771/</t>
  </si>
  <si>
    <t>thepopeffect@gmail.com</t>
  </si>
  <si>
    <t>C7C4C-29JM7-9IB22</t>
  </si>
  <si>
    <t>€ 35,12 PayPal (36,57) / 69</t>
  </si>
  <si>
    <t>https://steamcommunity.com/profiles/76561198908990601/</t>
  </si>
  <si>
    <t>https://www.humblebundle.com/gift?key=RTnrf36VTzYpFNTe</t>
  </si>
  <si>
    <t>DKVAJ-LKRXM-R899F</t>
  </si>
  <si>
    <t>57x TF2 Keys / 210</t>
  </si>
  <si>
    <t>https://steamcommunity.com/profiles/76561198017474149/</t>
  </si>
  <si>
    <t>danielsalgado8@gmail.com</t>
  </si>
  <si>
    <t>https://www.humblebundle.com/gift?key=VzCmZXqf7FAwCm6q</t>
  </si>
  <si>
    <t>DDR3L-IB0JP-6XHHD</t>
  </si>
  <si>
    <t>DT9YZ-6F3MB-W6LM9</t>
  </si>
  <si>
    <t>€ 33,36 PayPal (€ 34,68) / 70</t>
  </si>
  <si>
    <t>https://steamcommunity.com/profiles/76561198061183167/</t>
  </si>
  <si>
    <t>bruno.r.deodato@gmail.com</t>
  </si>
  <si>
    <t xml:space="preserve">E4W7V-6YKQ0-KXP03 </t>
  </si>
  <si>
    <t>€33,36 Paypal (34,74) / 70</t>
  </si>
  <si>
    <t>https://steamcommunity.com/profiles/76561198194889098/</t>
  </si>
  <si>
    <t>husseinrami44@gmail.com</t>
  </si>
  <si>
    <t>E0V6N-E28FF-Y6CVY</t>
  </si>
  <si>
    <t>€ 52,40 PayPal (54,56) / 85</t>
  </si>
  <si>
    <t>https://steamcommunity.com/profiles/76561198074212194/</t>
  </si>
  <si>
    <t>turtlee1@gmail.com</t>
  </si>
  <si>
    <t>https://www.humblebundle.com/gift?key=wEkY54WRcYesqcfB</t>
  </si>
  <si>
    <t>E7RNZ-JY57P-63I5F</t>
  </si>
  <si>
    <t>15x TF2 Keys / 70</t>
  </si>
  <si>
    <t>https://steamcommunity.com/profiles/76561198097242611/</t>
  </si>
  <si>
    <t>rouichiamir@gmail.com</t>
  </si>
  <si>
    <t>DWACG-69W0P-LGIGM</t>
  </si>
  <si>
    <t>10x TF2 Keys / 69</t>
  </si>
  <si>
    <t>https://steamcommunity.com/profiles/76561198202017226/</t>
  </si>
  <si>
    <t>jaisingh.27.cr7@gmail.com</t>
  </si>
  <si>
    <t>https://www.humblebundle.com/downloads?key=hCXz2tw4crMwhpFC</t>
  </si>
  <si>
    <t>X3DML-BKLIG-8ZAZJ</t>
  </si>
  <si>
    <t>647CD-X0Z7Q-GHTNM</t>
  </si>
  <si>
    <t>1x Steam Gift Card GBP £20</t>
  </si>
  <si>
    <t>https://steamcommunity.com/profiles/76561198444215933/</t>
  </si>
  <si>
    <t>saikrudad@gmail.com</t>
  </si>
  <si>
    <t>WZR5J-82685-9AN8T</t>
  </si>
  <si>
    <t>5x TF2 Keys / 61</t>
  </si>
  <si>
    <t>https://steamcommunity.com/profiles/76561198049985117/</t>
  </si>
  <si>
    <t>tboy73195@aol.com</t>
  </si>
  <si>
    <t>NLPI2-AATK0-6EL98</t>
  </si>
  <si>
    <t>40x TF2 Keys / 124</t>
  </si>
  <si>
    <t>https://steamcommunity.com/profiles/76561198162287987/</t>
  </si>
  <si>
    <t>oskurdoskur@gmail.com</t>
  </si>
  <si>
    <t>5LP4Q-IZ5HN-A66GG</t>
  </si>
  <si>
    <t>54x TF2 Keys / 207</t>
  </si>
  <si>
    <t>https://steamcommunity.com/profiles/76561198310857941/</t>
  </si>
  <si>
    <t>731508348@qq.com</t>
  </si>
  <si>
    <t>5QV75-MV75F-6T5XG</t>
  </si>
  <si>
    <t>5ENZC-5GQJL-23HZP</t>
  </si>
  <si>
    <t>8YZHG-I4YDN-ANWWT</t>
  </si>
  <si>
    <t>€35.12 PayPal (€36.51) / 69</t>
  </si>
  <si>
    <t>https://steamcommunity.com/profiles/76561198873301158/</t>
  </si>
  <si>
    <t>arminmurtaza05@gmail.com</t>
  </si>
  <si>
    <t>82P6D-RVR83-APFKB</t>
  </si>
  <si>
    <t>€ 35,12 PayPal (36,57) / 70</t>
  </si>
  <si>
    <t>https://steamcommunity.com/profiles/76561198267440234/</t>
  </si>
  <si>
    <t>akishitt@gmail.com</t>
  </si>
  <si>
    <t>8267K-9QLWY-26YIM</t>
  </si>
  <si>
    <t>9CAYI-3B46K-Z7JW9</t>
  </si>
  <si>
    <t>6GFN9-2ZWW2-6YM2H</t>
  </si>
  <si>
    <t>18,5x TF2 Keys / 69</t>
  </si>
  <si>
    <t>https://steamcommunity.com/profiles/76561198844069333/</t>
  </si>
  <si>
    <t>929EH-QT8Q8-TT9YZ</t>
  </si>
  <si>
    <t>https://steamcommunity.com/profiles/76561198274225719/</t>
  </si>
  <si>
    <t>gljubicic86@gmail.com</t>
  </si>
  <si>
    <t>7MKY6-B7409-M0K9D</t>
  </si>
  <si>
    <t>37x TF2 Keys / 138</t>
  </si>
  <si>
    <t>https://steamcommunity.com/profiles/76561198120623659/</t>
  </si>
  <si>
    <t>1656919218xu@gmail.com</t>
  </si>
  <si>
    <t>0QVXP-JP7JI-JJ3YE</t>
  </si>
  <si>
    <t>€24 PayPal (€24.95) / 68</t>
  </si>
  <si>
    <t>4IHKI-DF8ZH-BYV9D</t>
  </si>
  <si>
    <t>€ 105,36 PayPal (109,71) / 210</t>
  </si>
  <si>
    <t>55F88-8KETT-ZFKEH</t>
  </si>
  <si>
    <t>4QGPV-E9J0T-MC6PZ</t>
  </si>
  <si>
    <t>5TWI7-8892R-YVJYG</t>
  </si>
  <si>
    <t>https://steamcommunity.com/profiles/76561198032137235/</t>
  </si>
  <si>
    <t>wistoka@hotmail.com</t>
  </si>
  <si>
    <t>5HZ60-WMT0C-RD5A9</t>
  </si>
  <si>
    <t>4X52E-G8BPR-T08ND</t>
  </si>
  <si>
    <t>0L6XL-G9N9Z-C0JEG</t>
  </si>
  <si>
    <t>https://steamcommunity.com/profiles/76561198022452138/</t>
  </si>
  <si>
    <t>leocast5@yahoo.it</t>
  </si>
  <si>
    <t>5LK7P-J4M5X-DW266</t>
  </si>
  <si>
    <t>https://steamcommunity.com/profiles/76561198054506037/</t>
  </si>
  <si>
    <t>pmarco961@gmail.com</t>
  </si>
  <si>
    <t>4YBAN-8CK96-CFPWR</t>
  </si>
  <si>
    <t>https://steamcommunity.com/profiles/76561198025911749/</t>
  </si>
  <si>
    <t>erturkcil@gmail.com</t>
  </si>
  <si>
    <t>8XYCA-94LKA-ZF5MT</t>
  </si>
  <si>
    <t>Random Elite</t>
  </si>
  <si>
    <t>9PBZA-2AZYF-WLIN9</t>
  </si>
  <si>
    <t>€105.36 PayPal (€109.54) / 210</t>
  </si>
  <si>
    <t>nicosj62018@gmail.com</t>
  </si>
  <si>
    <t>9XMF4-TWNV5-CLIGN</t>
  </si>
  <si>
    <t>9MZ8A-DV8LK-MBEM2</t>
  </si>
  <si>
    <t>9HE9A-GQ7JD-K3GBY</t>
  </si>
  <si>
    <t>9LEWD-TZIRW-PLAV6</t>
  </si>
  <si>
    <t>0L2X7-NDLAD-PRC8C</t>
  </si>
  <si>
    <t>https://steamcommunity.com/profiles/76561198012195365/</t>
  </si>
  <si>
    <t>the1whokares@gmail.com</t>
  </si>
  <si>
    <t xml:space="preserve">ACEFH-WH3E5-562EX </t>
  </si>
  <si>
    <t>A422N-VXM9G-EEH63</t>
  </si>
  <si>
    <t>€70.24 PayPal (€73.02) / 140</t>
  </si>
  <si>
    <t>https://steamcommunity.com/profiles/76561198124008953/</t>
  </si>
  <si>
    <t>loribonomi92@gmail.com</t>
  </si>
  <si>
    <t>A0YRZ-CZ582-BM9KB</t>
  </si>
  <si>
    <t>08ZFH-W2RMD-74TPW</t>
  </si>
  <si>
    <t>111x TF2 Keys / 414</t>
  </si>
  <si>
    <t>https://steamcommunity.com/profiles/76561198217186687/</t>
  </si>
  <si>
    <t>x_zero@qq.com</t>
  </si>
  <si>
    <t>026K6-3EK4T-IHXZQ</t>
  </si>
  <si>
    <t>https://www.humblebundle.com/?gift=VS5kyuWVHsa2hV6f</t>
  </si>
  <si>
    <t>D4Q3M-DM07A-P4TFF</t>
  </si>
  <si>
    <t>https://www.humblebundle.com/gift?key=37p3c5E7MMRTWUss</t>
  </si>
  <si>
    <t>DH896-L3VQR-V8TPW</t>
  </si>
  <si>
    <t>https://steamcommunity.com/profiles/76561198095173480/</t>
  </si>
  <si>
    <t>inspc43313@yahoo.co.jp</t>
  </si>
  <si>
    <t>https://www.humblebundle.com/?gift=VmPRYVArCGHZF78d</t>
  </si>
  <si>
    <t>DFYCA-8RFWD-NLKBI</t>
  </si>
  <si>
    <t>18,5x TF2 Keys / 70</t>
  </si>
  <si>
    <t>https://steamcommunity.com/profiles/76561198139446793/</t>
  </si>
  <si>
    <t>g0nabe11@gmail.com</t>
  </si>
  <si>
    <t>DF6DM-WCC60-ATW7D</t>
  </si>
  <si>
    <t>X4359-W8IH2-GWKHV</t>
  </si>
  <si>
    <t>€ 15,60 PayPal (16,22) / 20</t>
  </si>
  <si>
    <t>https://steamcommunity.com/profiles/76561198152446946/</t>
  </si>
  <si>
    <t>macauley.14@hotmail.co.uk</t>
  </si>
  <si>
    <t>CWMAP-RKWYC-55IR3</t>
  </si>
  <si>
    <t>38x TF2 Keys / 138</t>
  </si>
  <si>
    <t>https://steamcommunity.com/profiles/76561198175455147/</t>
  </si>
  <si>
    <t>Marco.Fonte99@hotmail.com</t>
  </si>
  <si>
    <t>CPYB7-IAYXJ-NE85W</t>
  </si>
  <si>
    <t>8XI7J-EDHIV-XQF07</t>
  </si>
  <si>
    <t>https://steamcommunity.com/profiles/76561198215054327/</t>
  </si>
  <si>
    <t>gyroswestern@gmail.com</t>
  </si>
  <si>
    <t>https://www.humblebundle.com/?gift=4KvCUD2NC34cVyPF</t>
  </si>
  <si>
    <t>CPXIE-MM6BX-ELIRP</t>
  </si>
  <si>
    <t>https://steamcommunity.com/profiles/76561198328304767/</t>
  </si>
  <si>
    <t>anzaazna@gmail.com</t>
  </si>
  <si>
    <t>0WLZI-74XWB-3J6A4</t>
  </si>
  <si>
    <t>05XIY-ACZ8Y-4GE9Y</t>
  </si>
  <si>
    <t>02JE8-8J7JI-JZTZV</t>
  </si>
  <si>
    <t>0357G-ZD538-ND6LG</t>
  </si>
  <si>
    <t>00A3P-QI8J0-Q3Q6V</t>
  </si>
  <si>
    <t>6LXYQ-Y5LWL-9YEYC</t>
  </si>
  <si>
    <t>https://steamcommunity.com/profiles/76561198405312735/</t>
  </si>
  <si>
    <t>ashd8991@gmail.com</t>
  </si>
  <si>
    <t>AEDE3-AF5YI-EKP6K</t>
  </si>
  <si>
    <t>https://steamcommunity.com/profiles/76561198855891961/</t>
  </si>
  <si>
    <t>geekybharat200@gmail.com</t>
  </si>
  <si>
    <t>9H4PP-V2YYM-LDV5T</t>
  </si>
  <si>
    <t>R$40,80 Pix (R$45,61) / 12</t>
  </si>
  <si>
    <t>https://steamcommunity.com/profiles/76561198028210515/</t>
  </si>
  <si>
    <t>rosefildo@gmail.com</t>
  </si>
  <si>
    <t>06J3X-LG2CN-YFFFK</t>
  </si>
  <si>
    <t>3,5x TF2 Keys / 28</t>
  </si>
  <si>
    <t>https://steamcommunity.com/profiles/76561198028508165/</t>
  </si>
  <si>
    <t>https://www.humblebundle.com/gift?key=B5AcBAxNzVDwU3Zn</t>
  </si>
  <si>
    <t>APKDJ-BG45C-7HRHD</t>
  </si>
  <si>
    <t>40x TF2 Keys / 140</t>
  </si>
  <si>
    <t>https://steamcommunity.com/profiles/76561198007888858/</t>
  </si>
  <si>
    <t>ron0adal@gmail.com</t>
  </si>
  <si>
    <t>3WBTQ-AHWR2-4N66T</t>
  </si>
  <si>
    <t>https://www.humblebundle.com/gift?key=fsGsbMtK6VASRru7</t>
  </si>
  <si>
    <t>ATCJV-VI8EE-6TAKE</t>
  </si>
  <si>
    <t>CIJ7J-AFXV8-PM26B</t>
  </si>
  <si>
    <t>C5JFH-6PL3Z-LPEC9</t>
  </si>
  <si>
    <t>€ 33,36 PayPal (34,74) / 70</t>
  </si>
  <si>
    <t>https://www.humblebundle.com/?gift=mVdvAZ6tqVd2BZfG</t>
  </si>
  <si>
    <t>BKYDR-86RG3-DET6N</t>
  </si>
  <si>
    <t>18x TF2 Keys / 69</t>
  </si>
  <si>
    <t>perupride0231@gmail.com</t>
  </si>
  <si>
    <t>B8XCY-QL5L7-QWW2N</t>
  </si>
  <si>
    <t>38x TF2 Keys / 140</t>
  </si>
  <si>
    <t>https://steamcommunity.com/profiles/76561198845140170/</t>
  </si>
  <si>
    <t>llllin2333@gmail.com</t>
  </si>
  <si>
    <t>BHY2V-NC62X-CD8BL</t>
  </si>
  <si>
    <t>DDQ24-G3QYJ-Q7448</t>
  </si>
  <si>
    <t>25x TF2 Keys / 78</t>
  </si>
  <si>
    <t>https://steamcommunity.com/profiles/76561199432677085/</t>
  </si>
  <si>
    <t>ach.naruto0@gmail.com</t>
  </si>
  <si>
    <t>CQKG7-43EII-YKRBC</t>
  </si>
  <si>
    <t>https://steamcommunity.com/profiles/76561198063102488/</t>
  </si>
  <si>
    <t>aelonkiru@gmail.com</t>
  </si>
  <si>
    <t>https://www.humblebundle.com/gift?key=xGxSf6F7Hzx3KDYM</t>
  </si>
  <si>
    <t>I4XIX-Z7DQ9-63RAT</t>
  </si>
  <si>
    <t>112 Operator (PC) - Steam Key - GLOBAL</t>
  </si>
  <si>
    <t>15x TF2 Keys / 22</t>
  </si>
  <si>
    <t>https://steamcommunity.com/profiles/76561198146983679/</t>
  </si>
  <si>
    <t>hongmilk96@naver.com</t>
  </si>
  <si>
    <t>065I4-RKEFB-QKN2D</t>
  </si>
  <si>
    <t>10€ PayPal (10,19€) / 12</t>
  </si>
  <si>
    <t>https://steamcommunity.com/profiles/76561198417330699/</t>
  </si>
  <si>
    <t>niko100182@gmail.com</t>
  </si>
  <si>
    <t>D9W2A-44L4P-MWAP7</t>
  </si>
  <si>
    <t xml:space="preserve">$22 PayPal ($22.53) / 22 </t>
  </si>
  <si>
    <t>https://steamcommunity.com/profiles/76561198063915604/</t>
  </si>
  <si>
    <t>karalloa@gmail.com</t>
  </si>
  <si>
    <t>I5IX4-03PJR-PB2HP</t>
  </si>
  <si>
    <t>R$ 666,00 / 104</t>
  </si>
  <si>
    <t>K8XJH-TZHIC-BLAGD</t>
  </si>
  <si>
    <t>13x TF2 Keys / 22</t>
  </si>
  <si>
    <t>https://steamcommunity.com/profiles/76561198095472259/</t>
  </si>
  <si>
    <t>fahrettin75@gmail.com</t>
  </si>
  <si>
    <t>https://www.humblebundle.com/gift?key=uTHaShePHdhDVRSF</t>
  </si>
  <si>
    <t>JHE92-YC6QQ-QYCTQ</t>
  </si>
  <si>
    <t>$36.09 ($36.96) / 44</t>
  </si>
  <si>
    <t>https://steamcommunity.com/profiles/76561198327994486/</t>
  </si>
  <si>
    <t>chris_dawnn@hotmail.com</t>
  </si>
  <si>
    <t>IGJGA-WGZYD-3KRX5</t>
  </si>
  <si>
    <t>A5QPC-5KLAC-WMHI8</t>
  </si>
  <si>
    <t>https://steamcommunity.com/profiles/76561198157238077/</t>
  </si>
  <si>
    <t>durindragon940@gmail.com</t>
  </si>
  <si>
    <t>QZW0E-PPXJF-7AVP5</t>
  </si>
  <si>
    <t>77,85x TF2 Keys / 134</t>
  </si>
  <si>
    <t>https://steamcommunity.com/profiles/76561199443721767/</t>
  </si>
  <si>
    <t>bond.cruz10@gmail.com</t>
  </si>
  <si>
    <t>3KF42-DHDET-E0CZ8</t>
  </si>
  <si>
    <t>https://www.humblebundle.com/gift?key=62ES4F2NvHm4drtC</t>
  </si>
  <si>
    <t>X5MVZ-BRLKF-PMH0C</t>
  </si>
  <si>
    <t>9,5x TF2 Keys / 63</t>
  </si>
  <si>
    <t>https://www.humblebundle.com/gift?key=ThUbVk8DzMnqNYs6</t>
  </si>
  <si>
    <t>0RGNT-CHZ9R-3DNHI</t>
  </si>
  <si>
    <t>13,5x TF2 Keys / 23</t>
  </si>
  <si>
    <t>https://steamcommunity.com/profiles/76561198831336744/</t>
  </si>
  <si>
    <t>1103682504@qq.com</t>
  </si>
  <si>
    <t>https://www.humblebundle.com/gift?key=Fwa7exrxGGD7mvH2</t>
  </si>
  <si>
    <t>0VBG3-F238E-683AG</t>
  </si>
  <si>
    <t>https://www.humblebundle.com/gift?key=vbRDA5NkD2Ty5EEM</t>
  </si>
  <si>
    <t>0J2CG-CNLJA-WQWZX</t>
  </si>
  <si>
    <t>2x TF2 Keys + 1 ToD + 250 Gemas / 6</t>
  </si>
  <si>
    <t>https://steamcommunity.com/profiles/76561198120305189/</t>
  </si>
  <si>
    <t>ldcmdesing@gmail.com</t>
  </si>
  <si>
    <t>0CDQP-TE80P-QT6GH</t>
  </si>
  <si>
    <t>4x TF2 Keys / 2</t>
  </si>
  <si>
    <t>0CYB2-6IC9P-5WGNH</t>
  </si>
  <si>
    <t>https://steamcommunity.com/profiles/76561198378001401/</t>
  </si>
  <si>
    <t>windperune@abv.bg</t>
  </si>
  <si>
    <t>https://www.humblebundle.com/gift?key=DhxVuZKUbYakmTKs</t>
  </si>
  <si>
    <t>0P78E-2705N-RKFX0</t>
  </si>
  <si>
    <t>5,5x TF2 Keys / 3</t>
  </si>
  <si>
    <t>https://steamcommunity.com/profiles/76561198028415882/</t>
  </si>
  <si>
    <t>cesar.marmolejos@gmail.com</t>
  </si>
  <si>
    <t>https://www.humblebundle.com/gift?key=qAM7TxnhnVb35TaC</t>
  </si>
  <si>
    <t>20E7F-KH56F-I6XH6</t>
  </si>
  <si>
    <t>8x TF2 Keys / 11</t>
  </si>
  <si>
    <t>https://steamcommunity.com/profiles/76561199151610492/</t>
  </si>
  <si>
    <t>https://www.humblebundle.com/gift?key=wwFpcuCKyZNSbCnV</t>
  </si>
  <si>
    <t>3960Q-IIWHT-L0X8Y</t>
  </si>
  <si>
    <t>1x TF2 Key</t>
  </si>
  <si>
    <t>0YJA4-R83H5-6I5M7</t>
  </si>
  <si>
    <t>5x TF2 Keys / 5</t>
  </si>
  <si>
    <t>the1whokares@gmail.com&gt;</t>
  </si>
  <si>
    <t>3CI7K-7ZLI6-HL2XX</t>
  </si>
  <si>
    <t>3HGEQ-2R8T0-TTXZ0</t>
  </si>
  <si>
    <t>2IAQ9-5L6QR-2QQQ8</t>
  </si>
  <si>
    <t>6x TF2 Keys / 7</t>
  </si>
  <si>
    <t>https://steamcommunity.com/profiles/76561198002439007/</t>
  </si>
  <si>
    <t>zeropp1975@yahoo.com.sg</t>
  </si>
  <si>
    <t>35DCP-JYB0T-F5HFL</t>
  </si>
  <si>
    <t>8x TF2 Keys / 4</t>
  </si>
  <si>
    <t>https://steamcommunity.com/profiles/76561198365205630/</t>
  </si>
  <si>
    <t>Uncle-han@outlook.com</t>
  </si>
  <si>
    <t>3F0X4-99IHC-ILJXT</t>
  </si>
  <si>
    <t>49RC4-HWX3N-VN6YF</t>
  </si>
  <si>
    <t>1,35€ PayPal (1,38€)</t>
  </si>
  <si>
    <t>https://steamcommunity.com/profiles/76561198234293920/</t>
  </si>
  <si>
    <t>mleandrolv@gmail.com</t>
  </si>
  <si>
    <t>4J2X6-H2NAN-23ECT</t>
  </si>
  <si>
    <t>https://steamcommunity.com/profiles/76561198059180910/</t>
  </si>
  <si>
    <t>kubikill10@gmail.com</t>
  </si>
  <si>
    <t>3PG79-0GAVH-4CBCD</t>
  </si>
  <si>
    <t>10x TF2 Keys / 11</t>
  </si>
  <si>
    <t>3VW8V-FRBG4-7H343</t>
  </si>
  <si>
    <t>46TF6-2JYT8-L9ID0</t>
  </si>
  <si>
    <t>4BN4L-7PM7K-WIZ6T</t>
  </si>
  <si>
    <t>kinguin</t>
  </si>
  <si>
    <t>4FGL2-X5W9E-T9NZN</t>
  </si>
  <si>
    <t>5B5XW-HJDLM-EL575</t>
  </si>
  <si>
    <t>6,5x TF2 Keys / 11</t>
  </si>
  <si>
    <t>https://steamcommunity.com/profiles/76561198846208086/</t>
  </si>
  <si>
    <t>2222229978@qq.com</t>
  </si>
  <si>
    <t>https://www.humblebundle.com/gift?key=4GWDE6Sh3pM7xZPP</t>
  </si>
  <si>
    <t>5KRB0-NI0AG-4TIRQ</t>
  </si>
  <si>
    <t>https://steamcommunity.com/profiles/76561198120058773/</t>
  </si>
  <si>
    <t>mooarchanox@gmail.com</t>
  </si>
  <si>
    <t>5QL6X-MC30L-HH54Y</t>
  </si>
  <si>
    <t>https://steamcommunity.com/profiles/76561198374025968/</t>
  </si>
  <si>
    <t>benchen1023@foxmail.com</t>
  </si>
  <si>
    <t>65PY2-G43RR-YDJB9</t>
  </si>
  <si>
    <t>4GLPQ-P2ZVP-Y3N4X</t>
  </si>
  <si>
    <t>5XRAW-NPYBG-5DRIW</t>
  </si>
  <si>
    <t>6,5x TF2 Keys / 12</t>
  </si>
  <si>
    <t>https://steamcommunity.com/profiles/76561198098455782/</t>
  </si>
  <si>
    <t>alexdamianweisz@gmail.com</t>
  </si>
  <si>
    <t>5R8EJ-6I22R-WT36C</t>
  </si>
  <si>
    <t>9x TF2 Keys / 4</t>
  </si>
  <si>
    <t>6JVJX-YVVL5-7XLE0</t>
  </si>
  <si>
    <t>12$ PayPal (12,29$) / 12</t>
  </si>
  <si>
    <t>5A7PT-H29ZP-GGC8F</t>
  </si>
  <si>
    <t>12x TF2 Keys / 22</t>
  </si>
  <si>
    <t>5CF5M-TEDLX-ZVWKX</t>
  </si>
  <si>
    <t>4KVJY-NA75Y-3HY30</t>
  </si>
  <si>
    <t>https://www.humblebundle.com/downloads?key=W58HPFUKb7rrGHCs</t>
  </si>
  <si>
    <t>6IG9K-Y4H25-YZXHE</t>
  </si>
  <si>
    <t>4NF2R-DHERX-DY2VN</t>
  </si>
  <si>
    <t>4ZZPG-E7AFZ-VZ6WD</t>
  </si>
  <si>
    <t>52EY4-0BQBM-F2FI3</t>
  </si>
  <si>
    <t>545NP-LT9EP-C4E5Y</t>
  </si>
  <si>
    <t>https://steamcommunity.com/profiles/76561198064998907/</t>
  </si>
  <si>
    <t>943655440@qq.com</t>
  </si>
  <si>
    <t>58TV0-GHIIL-T2755</t>
  </si>
  <si>
    <t>https://www.humblebundle.com/gift?key=2cWeT2u8GFmcHVuz</t>
  </si>
  <si>
    <t>5PW6I-NVGXY-H9TVH</t>
  </si>
  <si>
    <t>19,5x TF2 Keys / 8</t>
  </si>
  <si>
    <t>https://steamcommunity.com/profiles/76561198110785322/</t>
  </si>
  <si>
    <t>a0038016@gmail.com</t>
  </si>
  <si>
    <t>https://www.humblebundle.com/downloads?key=TteE3vK65ccc7RUv</t>
  </si>
  <si>
    <t>6JLYA-4VZLL-8TNLR</t>
  </si>
  <si>
    <t>5BX8M-MB3PE-9HRFB</t>
  </si>
  <si>
    <t>19,5x TF2 Keys / 33</t>
  </si>
  <si>
    <t>5FQ3Z-3M43Z-43FLM</t>
  </si>
  <si>
    <t>6VCF6-H8CE6-FMK3F</t>
  </si>
  <si>
    <t>6J835-Z7AHV-2EXPY</t>
  </si>
  <si>
    <t>6x TF2 Keys / 11</t>
  </si>
  <si>
    <t>https://steamcommunity.com/profiles/76561198978431269/</t>
  </si>
  <si>
    <t>uranus.oj@gmail.com</t>
  </si>
  <si>
    <t>3B99Z-72E5B-LQTYC</t>
  </si>
  <si>
    <t>https://www.humblebundle.com/gift?key=3EhPd2ExZ6K58KC4 </t>
  </si>
  <si>
    <t>70QN0-ZMA67-CL2DM</t>
  </si>
  <si>
    <t>7x TF2 Keys / 12</t>
  </si>
  <si>
    <t>https://steamcommunity.com/profiles/76561198172697179/</t>
  </si>
  <si>
    <t>emir_nesli_55@hotmail.com</t>
  </si>
  <si>
    <t>https://www.humblebundle.com/gift?key=DsqAuh4e7NY6hq7E</t>
  </si>
  <si>
    <t>74F97-EQAK7-DIBNN</t>
  </si>
  <si>
    <t>11x TF2 Keys / 21</t>
  </si>
  <si>
    <t>https://steamcommunity.com/profiles/76561198025898209/</t>
  </si>
  <si>
    <t>jmracito@gmail.com</t>
  </si>
  <si>
    <t>5PFI7-HZZB7-L5PJE</t>
  </si>
  <si>
    <t>5T2Y4-8HQJN-HXDPV</t>
  </si>
  <si>
    <t>5WT88-0Q2BJ-47XGT</t>
  </si>
  <si>
    <t>https://www.humblebundle.com/gift?key=bxdtAEFPRtFxsa5c</t>
  </si>
  <si>
    <t>7BPZ7-5HTNV-2YIEP</t>
  </si>
  <si>
    <t>8x TF2 Keys + 1 ToD + 1250 Gemas / 13</t>
  </si>
  <si>
    <t>https://steamcommunity.com/profiles/76561198387066504/</t>
  </si>
  <si>
    <t>sasiifanii@gmail.com</t>
  </si>
  <si>
    <t>https://www.humblebundle.com/gift?key=taF54U3FyYUD25SG</t>
  </si>
  <si>
    <t>7IKIE-3HH9H-EEWPK</t>
  </si>
  <si>
    <t>4,5x TF2 Keys / 9</t>
  </si>
  <si>
    <t>https://steamcommunity.com/profiles/76561198077899517/</t>
  </si>
  <si>
    <t>bundleview@gmail.com</t>
  </si>
  <si>
    <t>777KM-ZI0V5-3H3NR</t>
  </si>
  <si>
    <t>https://steamcommunity.com/profiles/76561198113817293/</t>
  </si>
  <si>
    <t>robgutpil@gmail.com</t>
  </si>
  <si>
    <t>6Z6R9-Z6V4X-TQ8D4</t>
  </si>
  <si>
    <t>https://steamcommunity.com/profiles/76561198149784241/</t>
  </si>
  <si>
    <t>engin93x@gmail.com</t>
  </si>
  <si>
    <t>6X58H-6AMKM-KEL9G</t>
  </si>
  <si>
    <t>7DD08-LIKGM-B9WR4</t>
  </si>
  <si>
    <t>https://steamcommunity.com/profiles/76561198081017963/</t>
  </si>
  <si>
    <t>ghost.rider-ghost_rider@hotmail.com</t>
  </si>
  <si>
    <t>9PAVQ-VH0T3-CHRRT</t>
  </si>
  <si>
    <t>$10.20 PayPal ($10.45) / 12</t>
  </si>
  <si>
    <t>https://steamcommunity.com/profiles/76561198102128025/</t>
  </si>
  <si>
    <t>ceppynhuda@gmail.com</t>
  </si>
  <si>
    <t>https://www.humblebundle.com/gift?key=ucudEt2NBCa2kKEX</t>
  </si>
  <si>
    <t>BEQR3-YGTGL-KICPF</t>
  </si>
  <si>
    <t>$12 PayPal ($12.29) / 12</t>
  </si>
  <si>
    <t>https://steamcommunity.com/profiles/76561198398501703/</t>
  </si>
  <si>
    <t>yuanguoli45@gmail.com</t>
  </si>
  <si>
    <t>https://www.humblebundle.com/gift?key=Z2VaPScvrNMdG4By</t>
  </si>
  <si>
    <t>BLJ7H-D58LM-ZNN85</t>
  </si>
  <si>
    <t>$13 PayPal ($13.31) / 12</t>
  </si>
  <si>
    <t>https://steamcommunity.com/profiles/76561198027407343/</t>
  </si>
  <si>
    <t>sagivm80@gmail.com</t>
  </si>
  <si>
    <t>5ZAAD-IZTMC-PQZZT</t>
  </si>
  <si>
    <t>https://www.humblebundle.com/gift?key=umBzBnmK77n2HyU4</t>
  </si>
  <si>
    <t>D27CA-243H7-2XIF8</t>
  </si>
  <si>
    <t>€29.58 PayPal (€30.15) / 30</t>
  </si>
  <si>
    <t>https://steamcommunity.com/profiles/76561198030649697/</t>
  </si>
  <si>
    <t>baronunreadts@gmail.com</t>
  </si>
  <si>
    <t>E9IF3-HLYQK-8VY0A</t>
  </si>
  <si>
    <t>https://steamcommunity.com/profiles/76561198100614981/</t>
  </si>
  <si>
    <t>EP3TJ-NEZP0-7C32N</t>
  </si>
  <si>
    <t>13,5x TF2 Keys / 16</t>
  </si>
  <si>
    <t>https://steamcommunity.com/profiles/76561198376265327/</t>
  </si>
  <si>
    <t>maxencefranceschi@hotmail.fr</t>
  </si>
  <si>
    <t>https://www.humblebundle.com/gift?key=2MTunf7qpKDaC4SD</t>
  </si>
  <si>
    <t>EAITB-3QY34-IKFEQ</t>
  </si>
  <si>
    <t>13x TF2 Keys / 21</t>
  </si>
  <si>
    <t>https://steamcommunity.com/profiles/76561197988500287/</t>
  </si>
  <si>
    <t>EB69Y-PEEJA-8R3QK</t>
  </si>
  <si>
    <t>https://steamcommunity.com/profiles/76561198391951943/</t>
  </si>
  <si>
    <t>2781947093@qq.com</t>
  </si>
  <si>
    <t>D6FAB-TW62P-EK6LV</t>
  </si>
  <si>
    <t>23x TF2 Keys / 32</t>
  </si>
  <si>
    <t>EQ0KR-J7T4P-YL4Q2</t>
  </si>
  <si>
    <t>https://steamcommunity.com/profiles/76561198083449187/</t>
  </si>
  <si>
    <t>eleveniawifi@gmail.com</t>
  </si>
  <si>
    <t>DZTF7-IW002-Q3BTI</t>
  </si>
  <si>
    <t>8x TF2 Keys / 17</t>
  </si>
  <si>
    <t>https://steamcommunity.com/profiles/76561198016664013/</t>
  </si>
  <si>
    <t>m.sanoussi2142@gmail.com</t>
  </si>
  <si>
    <t>https://www.humblebundle.com/gift?key=bdPSPvYvkTFfYcVn</t>
  </si>
  <si>
    <t>FP0GW-F4W8Q-5M5BG</t>
  </si>
  <si>
    <t>€7.99 PayPal (€8.14) / 11</t>
  </si>
  <si>
    <t>https://steamcommunity.com/profiles/76561198352597555/</t>
  </si>
  <si>
    <t>thomasstephens671@gmail.com</t>
  </si>
  <si>
    <t>70NGM-IHRNG-5A7L7</t>
  </si>
  <si>
    <t>6x TF2 Keys / 6</t>
  </si>
  <si>
    <t>BB3QN-9RJPD-VIWWF</t>
  </si>
  <si>
    <t>E57PM-BH73D-7V89C</t>
  </si>
  <si>
    <t>€10 PayPal (€10,19) / 12</t>
  </si>
  <si>
    <t>https://steamcommunity.com/profiles/76561198013629218/</t>
  </si>
  <si>
    <t>dm94live@outlook.de</t>
  </si>
  <si>
    <t>A90B9-ZZLLF-F4L67</t>
  </si>
  <si>
    <t>5x TF2 Keys / 8</t>
  </si>
  <si>
    <t>https://steamcommunity.com/profiles/76561198121193644/</t>
  </si>
  <si>
    <t>https://www.humblebundle.com/gift?key=YTKm4Up3anvqT66W</t>
  </si>
  <si>
    <t>FWIDM-DGKBA-3WFAN</t>
  </si>
  <si>
    <t>https://steamcommunity.com/profiles/76561198023218818/</t>
  </si>
  <si>
    <t>ilhan7ulusoy@gmail.com</t>
  </si>
  <si>
    <t>GV5AH-Q3N85-ZVR47</t>
  </si>
  <si>
    <t>18x TF2 Keys + 1250 Gemas / 26</t>
  </si>
  <si>
    <t>https://steamcommunity.com/profiles/76561198143593569/</t>
  </si>
  <si>
    <t>stoqn_iliev_322@abv.bg</t>
  </si>
  <si>
    <t>GKZMB-VHBDE-CTFLC</t>
  </si>
  <si>
    <t>4x TF2 Keys + 750 Gemas / 11</t>
  </si>
  <si>
    <t>https://steamcommunity.com/profiles/76561198043823034/</t>
  </si>
  <si>
    <t>vitor.em@hotmail.com</t>
  </si>
  <si>
    <t>https://www.humblebundle.com/gift?key=2rTpyrRRD6CdSqXc</t>
  </si>
  <si>
    <t>GRQZP-Y9PJG-Z78KY</t>
  </si>
  <si>
    <t>2,8x CSGO Keys / 12</t>
  </si>
  <si>
    <t>https://steamcommunity.com/profiles/76561198016760886/</t>
  </si>
  <si>
    <t>lukaplancic@gmail.com</t>
  </si>
  <si>
    <t>GFCD4-W248W-BZA8I</t>
  </si>
  <si>
    <t>24,7x TF2 Keys / 40</t>
  </si>
  <si>
    <t>plan1234@qq.com</t>
  </si>
  <si>
    <t>GXEHR-RMVG0-7YDXG</t>
  </si>
  <si>
    <t>H3XMX-FRP8V-AR82C</t>
  </si>
  <si>
    <t>10x TF2 Keys / 19</t>
  </si>
  <si>
    <t>https://steamcommunity.com/profiles/76561199019667349/</t>
  </si>
  <si>
    <t>giftikrieg@gmail.com</t>
  </si>
  <si>
    <t>GR0PH-V4ADK-54B3R</t>
  </si>
  <si>
    <t>https://steamcommunity.com/profiles/76561198036931667/</t>
  </si>
  <si>
    <t>pbarczyk6@gmail.com</t>
  </si>
  <si>
    <t>EDDBL-PVQJQ-7DHYJ</t>
  </si>
  <si>
    <t>25x TF2 Keys / 31</t>
  </si>
  <si>
    <t>https://steamcommunity.com/profiles/76561198428648325/</t>
  </si>
  <si>
    <t>vdmr.recive@outlook.com</t>
  </si>
  <si>
    <t>ERFDD-KET3N-XVY0V</t>
  </si>
  <si>
    <t>7DZMX-RF6KR-HB49P</t>
  </si>
  <si>
    <t>€10 PayPal (€10.19) / 12</t>
  </si>
  <si>
    <t>https://steamcommunity.com/profiles/76561198090143194/</t>
  </si>
  <si>
    <t>4N2Q3-6LDXZ-CJR8K</t>
  </si>
  <si>
    <t>https://steamcommunity.com/profiles/76561197991567044/</t>
  </si>
  <si>
    <t>ozansrky@yandex.com</t>
  </si>
  <si>
    <t>67CIJ-64C2I-P720F</t>
  </si>
  <si>
    <t>10,5x TF2 Keys / 17</t>
  </si>
  <si>
    <t>6CDKZ-3XTKX-W2VIX</t>
  </si>
  <si>
    <t>16,33x TF2 Keys / 26</t>
  </si>
  <si>
    <t>BECXN-Z249L-LJJQJ</t>
  </si>
  <si>
    <t>DHBQW-WX3DC-2BBJ6</t>
  </si>
  <si>
    <t>PN73A-CW7LT-VHXAI</t>
  </si>
  <si>
    <t>3DPYJ-NGMTK-HGE94</t>
  </si>
  <si>
    <t>4,5x TF2 Keys / 3</t>
  </si>
  <si>
    <t>https://steamcommunity.com/profiles/76561197974565495/</t>
  </si>
  <si>
    <t>dmmdrs@mail.ru</t>
  </si>
  <si>
    <t>https://www.humblebundle.com/gift?key=GsZRM2HW8sSk4BHx</t>
  </si>
  <si>
    <t>Jogo não chegou no email</t>
  </si>
  <si>
    <t>A7YCP-77AL4-VJHE5</t>
  </si>
  <si>
    <t>30x TF2 Keys / 87</t>
  </si>
  <si>
    <t>https://steamcommunity.com/profiles/76561199086714396/</t>
  </si>
  <si>
    <t>cephiastohh@gmail.com</t>
  </si>
  <si>
    <t>https://www.humblebundle.com/downloads?key=mS2tRCF4Vx4Gm8W4</t>
  </si>
  <si>
    <t>5x TF2 Keys / 3</t>
  </si>
  <si>
    <t>https://steamcommunity.com/profiles/76561198029532782/</t>
  </si>
  <si>
    <t>ozgamesbro@gmail.com</t>
  </si>
  <si>
    <t>116x TF2 Keys</t>
  </si>
  <si>
    <t>€ 194,88 PayPal (204,64)</t>
  </si>
  <si>
    <t>11x TF2 Keys</t>
  </si>
  <si>
    <t>3XHL-9XMCJJ-GQBA</t>
  </si>
  <si>
    <t>1x Amazon Gift Card EUR DE €20 AMAZON</t>
  </si>
  <si>
    <t>GAM20-57DC-77A9-FAFE</t>
  </si>
  <si>
    <t>GAMIVO EUR Gift Card €20</t>
  </si>
  <si>
    <t>C0K4T2GGJKKT3P16</t>
  </si>
  <si>
    <t>1x Nintendo eShop Gift Card USD $20</t>
  </si>
  <si>
    <t>BEXF1DH2G792CXAL / 3D1EG7WF5YUT4JYU / 8MKHDB7ZJ53K6C9Y</t>
  </si>
  <si>
    <t>3x Google Play Gift Card EUR DE €5</t>
  </si>
  <si>
    <t>3HC74-JR6YW-RM2YR-PYFJC-H264Z / TYYFP-4HR36-C9V69-RJPXX-WPPKZ / MVGJF-XYPCD-HFG49-CCJC2-DF6HZ / PXQ9Q-J4HDX-R66X7-6K92Y-V9TGZ / 4DR4D-VF6W6-D24XH-CV4RX-XXXTZ</t>
  </si>
  <si>
    <t>Dark Souls 3 ARG XBOX LIVE / Dark Souls 2: Scholar of the First Sin ARG XBOX LIVE / Cuphead: The Delicious Last Course ARG XBOX LIVE / Dark Souls Remastered ARG XBOX LIVE / Teenage Mutant Ninja Turtles: Shredder's Revenge ARG XBOX LIVE</t>
  </si>
  <si>
    <t>49NN5-AK5P8-7F398</t>
  </si>
  <si>
    <t>12 is Better Than 6</t>
  </si>
  <si>
    <t>2T4IK-AXRKQ-FE5WV</t>
  </si>
  <si>
    <t>18,5x TF2 Keys / 112</t>
  </si>
  <si>
    <t>F75W0-5JCT5-I4DRM</t>
  </si>
  <si>
    <t>35,5x TF2 Keys / 131</t>
  </si>
  <si>
    <t>https://steamcommunity.com/profiles/76561198343787461</t>
  </si>
  <si>
    <t>unknown1123581321@gmail.com</t>
  </si>
  <si>
    <t>GCXAE-XZ239-FHCT4</t>
  </si>
  <si>
    <t>€ 50,00 PayPal (51,97) / 90</t>
  </si>
  <si>
    <t>63Q55-4FE9B-NNGG9</t>
  </si>
  <si>
    <t>2x TF2 Keys / 11</t>
  </si>
  <si>
    <t>https://steamcommunity.com/profiles/76561198204349144</t>
  </si>
  <si>
    <t>gkdelivery@protonmail.com</t>
  </si>
  <si>
    <t>DDW7C-AMMB0-NQG0C</t>
  </si>
  <si>
    <t>5MANL-AJ89V-D2VK6</t>
  </si>
  <si>
    <t>4,5x TF2 Keys / 16</t>
  </si>
  <si>
    <t>https://steamcommunity.com/profiles/76561198340281878/</t>
  </si>
  <si>
    <t>1998gurleen@gmail.com</t>
  </si>
  <si>
    <t>LIZ4X-DBH90-57ZT2</t>
  </si>
  <si>
    <t>€19,54 PayPal (20,38) / 21</t>
  </si>
  <si>
    <t>9PKB7-KC8FH-MBCPT</t>
  </si>
  <si>
    <t>JGDEQ-N3NH2-CDD0K</t>
  </si>
  <si>
    <t>QBDBW-04GW2-2T82P</t>
  </si>
  <si>
    <t>RY79R-MVM82-NZDK3</t>
  </si>
  <si>
    <t>4FP3T-Q4PNM-YZE3L</t>
  </si>
  <si>
    <t>3x TF2 Keys / 6</t>
  </si>
  <si>
    <t>LJY8E-LMQNB-P2XIR</t>
  </si>
  <si>
    <t>8,2x TF2 Keys / 50</t>
  </si>
  <si>
    <t>https://steamcommunity.com/profiles/76561198322931293/</t>
  </si>
  <si>
    <t>GTK44-VDPN9-GVDGM</t>
  </si>
  <si>
    <t>1,8x TF2 Key / 13</t>
  </si>
  <si>
    <t>DJYYZ-AT3JY-4N8PI</t>
  </si>
  <si>
    <t>SG</t>
  </si>
  <si>
    <t>Steam Gift</t>
  </si>
  <si>
    <t>12 is Better Than 6 (LATAM)</t>
  </si>
  <si>
    <t>Pagar metade quando vender</t>
  </si>
  <si>
    <t>https://steamcommunity.com/profiles/76561198818088921/</t>
  </si>
  <si>
    <t>0FILP-B3C0B-FKPC6</t>
  </si>
  <si>
    <t>12 Labours of Hercules</t>
  </si>
  <si>
    <t>YXAQR-D7VHK-W6NYJ</t>
  </si>
  <si>
    <t>PZTGF-CRFVK-53LYA</t>
  </si>
  <si>
    <t>12 Labours of Hercules II: The Cretan Bull</t>
  </si>
  <si>
    <t>0WG53-HKGGK-EAHKM</t>
  </si>
  <si>
    <t>12 Labours of Hercules IV: Mother Nature (Platinum Edition)</t>
  </si>
  <si>
    <t>GVJK2-3AKCF-9DZ88</t>
  </si>
  <si>
    <t>12 Locks and Keys </t>
  </si>
  <si>
    <t>0Q78H-FNTZF-C0M8N</t>
  </si>
  <si>
    <t>123 Slaughter Me Street</t>
  </si>
  <si>
    <t>0Y4T5-A8CDN-WMLT0</t>
  </si>
  <si>
    <t>KPGKJ-DKYBA-38KB4</t>
  </si>
  <si>
    <t>78x TF2 Keys / 273</t>
  </si>
  <si>
    <t>KPK9P-5JJE8-Y462D</t>
  </si>
  <si>
    <t>99x TF2 Keys / 401</t>
  </si>
  <si>
    <t>128x TF2 Keys</t>
  </si>
  <si>
    <t>R$ 1.152 Pix (1.289,35)</t>
  </si>
  <si>
    <t>https://steamcommunity.com/profiles/76561198119640850/</t>
  </si>
  <si>
    <t>12x TF2 Keys</t>
  </si>
  <si>
    <t>qGy1dgjaxwD5Go5MdAKizQu9</t>
  </si>
  <si>
    <t>1x Redfall: Bite Back Edition Nvidia Voucher PRE-PURCHASE</t>
  </si>
  <si>
    <t>$ 21,84 PayPal (22,82)</t>
  </si>
  <si>
    <t>HRVX-9B2HGH-M7AK / KJD6-Q3NSXQ-CMA9 / 7QZN-J2VYHA-SYAU / JUXY-DN2UHW-97AL</t>
  </si>
  <si>
    <t>20 USD Amazon gift card</t>
  </si>
  <si>
    <t>https://steamcommunity.com/profiles/76561198000804066</t>
  </si>
  <si>
    <t>E01TNHP2DPN7KDMY + E01TNHYG8N24CRW4</t>
  </si>
  <si>
    <t>2x Nintendo eShop 10 USD Nintendo</t>
  </si>
  <si>
    <t>13,5x TF2 Keys</t>
  </si>
  <si>
    <t xml:space="preserve">9W2H8-D7XF2-ZQEBP / </t>
  </si>
  <si>
    <t>The Legend of Heroes: Trails of Cold Steel I / The Legend of Heroes: Trails of Cold Steel II</t>
  </si>
  <si>
    <t>https://steamcommunity.com/profiles/76561198380736351</t>
  </si>
  <si>
    <t>GAM20-F3DA-F97A-90CA</t>
  </si>
  <si>
    <t>GAMIVO 20 EUR Gift Card OFFICIAL WEBSITE</t>
  </si>
  <si>
    <t>QBMQY-DW8QP-AD5PG</t>
  </si>
  <si>
    <t>Hell Let Loose STEAM</t>
  </si>
  <si>
    <t>VT9W9-4KHM3-DHFQG-XMJ7C-KGR3Z / 9JHHJ-R3CTG-3D4RX-7HVTT-KV4DZ / 9PY3D-49MP7-4V6PM-PKKCC-M2CTZ / 943VY-4JK2R-WJXCY-2PJW4-KQM9Z</t>
  </si>
  <si>
    <t>Gang Beasts ARG XBOX LIVE / Mad Max TR XBOX LIVE / Worms: Battlegrounds + Worms W.M.D ARG XBOX LIVE / Assassin's Creed: Origins - Gold Edition ARG XBOX LIVE</t>
  </si>
  <si>
    <t>130x TF2 Keys</t>
  </si>
  <si>
    <t>€ 214,5 PayPal (223,70)</t>
  </si>
  <si>
    <t>https://steamcommunity.com/profiles/76561198077750490/</t>
  </si>
  <si>
    <t>13x TF2 Keys</t>
  </si>
  <si>
    <t>AZXH-XDMEUN-LBAK / 35V7-CB6UN7-2TAH</t>
  </si>
  <si>
    <t>2x Amazon Gift Card 10 USD US Amazon CD Key</t>
  </si>
  <si>
    <t>https://steamcommunity.com/profiles/76561198000804066/</t>
  </si>
  <si>
    <t>14 TF2 keys</t>
  </si>
  <si>
    <t>CARD_NUMBER:6364911008038359027,PIN:9616</t>
  </si>
  <si>
    <t>Gamestop Gift Card USD US $25 = 24,24 Euros</t>
  </si>
  <si>
    <t>https://steamcommunity.com/profiles/76561198966962511/</t>
  </si>
  <si>
    <t>14,5x TF2 Keys</t>
  </si>
  <si>
    <t>K4TQ3-2Q9W4-9JTFK-TFWMM-PRMXZ / RYYF3-TDJRR-7JGD3-Q7TJX-KY9QZ</t>
  </si>
  <si>
    <t>Bioshock - The Collection TR Xbox live + CoD Call of Duty Black Ops 4 ARG Xbox live</t>
  </si>
  <si>
    <t>15,5x TF2 Keys</t>
  </si>
  <si>
    <t>Y3YG-6TD847-VHBZ</t>
  </si>
  <si>
    <t>Amazon Gift Card EUR DE €25 AMAZON</t>
  </si>
  <si>
    <t>150x TF2 Keys</t>
  </si>
  <si>
    <t>$ 261 PayPal ($ 271,88)</t>
  </si>
  <si>
    <t>https://steamcommunity.com/profiles/76561198040884435/</t>
  </si>
  <si>
    <t>15x TF2 Keys</t>
  </si>
  <si>
    <t>GUR4-U9M6CG-M7BX / VZ4F-JWFKRE-99BR / PNJ8-HEPQ9Z-3RB2 / WX33-4PGZLH-RXBB / LLGK-TYJKPD-R9B9 / GRA8-KRP4VL-VEBW</t>
  </si>
  <si>
    <t>6x Amazon Gift Card TRY TR ₺100</t>
  </si>
  <si>
    <t>https://steamcommunity.com/profiles/76561198044797860/</t>
  </si>
  <si>
    <t>16,5x TF2 Keys</t>
  </si>
  <si>
    <t>B18HT4QR1K1QKGWB / B18HT67R484GVCFP / B18HT4SG2PQVKHT3</t>
  </si>
  <si>
    <t>3x Gift Cards Nintendo eShop 10 USD</t>
  </si>
  <si>
    <t>45IBH-MT089-NT2MR</t>
  </si>
  <si>
    <t>16bit Trader</t>
  </si>
  <si>
    <t>0JN5J-8VHDB-TG2N6</t>
  </si>
  <si>
    <t>16bit-Trader</t>
  </si>
  <si>
    <t>16x TF2 Keys</t>
  </si>
  <si>
    <t>85QC-DV2DB9-BTAK / ZE6G-MM9FYP-TQA8</t>
  </si>
  <si>
    <t>Amazon Gift Card USD US $10 AMAZON + Amazon Gift Card USD US $20 AMAZON</t>
  </si>
  <si>
    <t>Q778-CCCB9M-NEB5 / FJ43-92PWA8-SLBS / AJLJ-XM4MF5-H5BY / WHJ6-B43X6N-WRBB / UFY2-PEEGPY-HKB6</t>
  </si>
  <si>
    <t>5x Amazon Gift Card TRY TR ₺100 AMAZON</t>
  </si>
  <si>
    <t>I3YJR-B63XL-VRPKD / T43T-NPSK-2LM7-TPNX</t>
  </si>
  <si>
    <t>Rambo The Video Game: Baker Team EN/DE/FR/IT/ES Global STEAM / Fortnite - 2800 V-Bucks EPIC GAMES</t>
  </si>
  <si>
    <t>175x TF2 Keys</t>
  </si>
  <si>
    <t>€ 290 PayPal (295,07)</t>
  </si>
  <si>
    <t>17x TF2 Keys</t>
  </si>
  <si>
    <t>46F6-55KU5S-VKB4 / Z8DB-5WHMSM-XRBA / H9WD-5ZHYJE-HBBS</t>
  </si>
  <si>
    <t>3x Amazon Gift Card €10</t>
  </si>
  <si>
    <t>KABZ7-LHXR7-MM6MR / H0YFH-VIFHY-PH4HE / EZPF6-DQDJV-586RW</t>
  </si>
  <si>
    <t>Dungeonbowl / Xfield Paintball 3 / RollerCoaster Tycoon 3: Platinum</t>
  </si>
  <si>
    <t>https://steamcommunity.com/profiles/76561198851230533/</t>
  </si>
  <si>
    <t>€205,99 PayPal (€210,19) / 26</t>
  </si>
  <si>
    <t>stefan.ignjatovic14@gmail.com</t>
  </si>
  <si>
    <t>LRCKC-E4FVE-YN9M6</t>
  </si>
  <si>
    <t>Resident Evil Village - RE VIII STEAM</t>
  </si>
  <si>
    <t>18,2x TF2 Keys</t>
  </si>
  <si>
    <t>$31.50 PayPal ($32.91)</t>
  </si>
  <si>
    <t>18,5x TF2 Keys</t>
  </si>
  <si>
    <t>697X6-3M7QM-JR67F</t>
  </si>
  <si>
    <t>Uncharted - Legacy of Thieves Collection</t>
  </si>
  <si>
    <t>https://steamcommunity.com/profiles/76561198145256548</t>
  </si>
  <si>
    <t>650MY-GIYZN-LRCQT</t>
  </si>
  <si>
    <t>1812 Napoleon wars</t>
  </si>
  <si>
    <t>18x TF2 Keys</t>
  </si>
  <si>
    <t>€ 28,80 PayPal (30,04)</t>
  </si>
  <si>
    <t>https://steamcommunity.com/profiles/76561198083861130</t>
  </si>
  <si>
    <t>N6LPY-6Z3VB-JDMWD / EZXD7-ENC9M-3H24I</t>
  </si>
  <si>
    <t>Steam Gift Card 10$ + Steam Gift Card 20$</t>
  </si>
  <si>
    <t>0J6FH-RFR8V-MPDJC</t>
  </si>
  <si>
    <t xml:space="preserve">1953 - KGB Unleashed </t>
  </si>
  <si>
    <t>$180 PayPal ($183.86) / 300</t>
  </si>
  <si>
    <t>https://steamcommunity.com/profiles/76561197994842050/</t>
  </si>
  <si>
    <t>murad212@hotmail.com</t>
  </si>
  <si>
    <t>3F665-TKWHA-LJN6B</t>
  </si>
  <si>
    <t>1954 Alcatraz</t>
  </si>
  <si>
    <t>9x TF2 Keys / 39</t>
  </si>
  <si>
    <t>https://steamcommunity.com/profiles/76561198160128942/</t>
  </si>
  <si>
    <t>GHYJ9-JG4AT-FG5MA</t>
  </si>
  <si>
    <t>7x TF2 Keys + 1150 Gemas / 41</t>
  </si>
  <si>
    <t>https://steamcommunity.com/profiles/76561199077377735/</t>
  </si>
  <si>
    <t>zead.zezo01456@gmail.com</t>
  </si>
  <si>
    <t>DE286-AVFLT-PI676</t>
  </si>
  <si>
    <t>$ 12,55 PayPal ($ 12,99) / 21 ,</t>
  </si>
  <si>
    <t xml:space="preserve"> GTX3Z-QLM84-NGKXF</t>
  </si>
  <si>
    <t>9 x TF2 Keys / 44 .</t>
  </si>
  <si>
    <t>DABATELLO@gmail.com</t>
  </si>
  <si>
    <t>W6M4Y-J5GKG-698J6</t>
  </si>
  <si>
    <t>1954 ALCATRAZ</t>
  </si>
  <si>
    <t>10x TF2 Keys / 51</t>
  </si>
  <si>
    <t>maev-3190espinoza@hotmail.com</t>
  </si>
  <si>
    <t>1954 Alcatraz (LATAM)</t>
  </si>
  <si>
    <t>PBIIF-B9WIQ-MBA92</t>
  </si>
  <si>
    <t>198X</t>
  </si>
  <si>
    <t>gamivo</t>
  </si>
  <si>
    <t>M9C0N-VLYQ4-7CLT3</t>
  </si>
  <si>
    <t>MDWY0-DIXW6-MLXGZ</t>
  </si>
  <si>
    <t>https://www.humblebundle.com/gift?key=Gkx4BtnM5REpWkFs</t>
  </si>
  <si>
    <t>5LWNZ-TCKZ0-QBHAF</t>
  </si>
  <si>
    <t>https://steamcommunity.com/profiles/76561198009074870/</t>
  </si>
  <si>
    <t>RKG6X-NFZNL-K3E4T</t>
  </si>
  <si>
    <t>XCP6Q-MB8XY-YWCT6</t>
  </si>
  <si>
    <t>1993 Space Machine</t>
  </si>
  <si>
    <t>0,5x TF2 Key / 6</t>
  </si>
  <si>
    <t>giveawayintel@gmail.com</t>
  </si>
  <si>
    <t>Y3IZZ-KV7RG-MP4A4</t>
  </si>
  <si>
    <t>VE062-AFX73-HJE7Y</t>
  </si>
  <si>
    <t>W76P2-NKRCX-0E7MA</t>
  </si>
  <si>
    <t>XHMH8-3AY77-26ZKB</t>
  </si>
  <si>
    <t>V8VKP-LLCFE-JC6A9</t>
  </si>
  <si>
    <t>VL90E-50IVC-7DKYE</t>
  </si>
  <si>
    <t>W8QIK-HDNPY-2K4NP</t>
  </si>
  <si>
    <t>XY3AH-79W92-YPAZG</t>
  </si>
  <si>
    <t>Y69R8-529G8-QLEID</t>
  </si>
  <si>
    <t>VBQM4-WI4BZ-35R6F</t>
  </si>
  <si>
    <t>25,24x TF2 Keys / 111</t>
  </si>
  <si>
    <t>VZM5W-ILCP3-PKIT7</t>
  </si>
  <si>
    <t>W94HC-NMEJZ-A40EA</t>
  </si>
  <si>
    <t>Y0N95-9X06T-X0C0K</t>
  </si>
  <si>
    <t>WMY07-A2JPM-Y9C8Y</t>
  </si>
  <si>
    <t>1x TF2 Key / 4</t>
  </si>
  <si>
    <t>https://steamcommunity.com/profiles/76561198003158169</t>
  </si>
  <si>
    <t>https://www.humblebundle.com/gift?key=4mqFAU5UT3GhGGET</t>
  </si>
  <si>
    <t>VLW0E-588Y0-IIIQR</t>
  </si>
  <si>
    <t>€159,67 PayPal (€162,21) / 204</t>
  </si>
  <si>
    <t>https://steamcommunity.com/profiles/76561198019193954/</t>
  </si>
  <si>
    <t>3I0DE-9G2L6-I87K2</t>
  </si>
  <si>
    <t>35x TF2 Keys / 22</t>
  </si>
  <si>
    <t>https://steamcommunity.com/profiles/76561198222532228/</t>
  </si>
  <si>
    <t>3H5A5-FKGF9-E0BW9</t>
  </si>
  <si>
    <t>36,5x TF2 Keys / 30</t>
  </si>
  <si>
    <t>3H7HB-ZZ5HE-MMBRV</t>
  </si>
  <si>
    <t>19x TF2 Keys + 1 ToD / 16</t>
  </si>
  <si>
    <t>TZQXR-TD3ED-RNRG7</t>
  </si>
  <si>
    <t>WBHQ0-7MF09-P2NIJ</t>
  </si>
  <si>
    <t>3x TF2 Keys / 3</t>
  </si>
  <si>
    <t>https://steamcommunity.com/profiles/76561198274950958/</t>
  </si>
  <si>
    <t>carmenlazaromercedez123@gmail.com</t>
  </si>
  <si>
    <t>WN3R4-0KJIT-VIKR6</t>
  </si>
  <si>
    <t>VBN64-2Z350-D73X4</t>
  </si>
  <si>
    <t>28,42x TF2 Keys/ 151.</t>
  </si>
  <si>
    <t>https://steamcommunity.com/profiles/76561198050563731/</t>
  </si>
  <si>
    <t>VCKB3-RLKQ4-J4MMF</t>
  </si>
  <si>
    <t>VH67Y-DB0YN-I8HYA</t>
  </si>
  <si>
    <t>VWBRE-4HRLI-Q8LER</t>
  </si>
  <si>
    <t>VXRJE-I26KG-5EJJG</t>
  </si>
  <si>
    <t>W777H-JHW7K-ZZY2K</t>
  </si>
  <si>
    <t>WBE93-MDW3A-GFK3K</t>
  </si>
  <si>
    <t>WDFBZ-30B93-QZZY5</t>
  </si>
  <si>
    <t>WR4E5-WPA0T-MRT3H</t>
  </si>
  <si>
    <t>WW4QW-EA4J8-YI6A0</t>
  </si>
  <si>
    <t>WY6M7-T0CNK-J5P6E</t>
  </si>
  <si>
    <t>WZYP0-LBM5P-RCT4X</t>
  </si>
  <si>
    <t>X02DC-36IZE-X2MRM</t>
  </si>
  <si>
    <t>X99ZC-FCN5R-BAT3W</t>
  </si>
  <si>
    <t>XAEPN-ZD2R2-ZER4Q</t>
  </si>
  <si>
    <t>XC0KQ-NLQBC-VPB62</t>
  </si>
  <si>
    <t>XC6KG-EB4JY-AA90F</t>
  </si>
  <si>
    <t>XD6KM-3DFMW-H2RX5</t>
  </si>
  <si>
    <t>XI9NB-DEKQV-B84KW</t>
  </si>
  <si>
    <t>XIK6R-KMJZJ-7V6VT</t>
  </si>
  <si>
    <t>XK4WL-NE0Z4-LX4F9</t>
  </si>
  <si>
    <t>XLKH8-RGG3I-EDAX4</t>
  </si>
  <si>
    <t>XNXT5-ICFNX-RPVM2</t>
  </si>
  <si>
    <t>XR6LD-9N8M2-P55KA</t>
  </si>
  <si>
    <t>XRJVH-G26QD-3LY70</t>
  </si>
  <si>
    <t>Y25HD-CC4NV-6F4J6</t>
  </si>
  <si>
    <t>YG3MQ-WAIKE-HNP9Z</t>
  </si>
  <si>
    <t>YGM4P-FIPY0-GNBZH</t>
  </si>
  <si>
    <t>YGM69-QN6XA-NEVR6</t>
  </si>
  <si>
    <t>YJ4HH-7XWL4-3WMY9</t>
  </si>
  <si>
    <t>3G4QM-IGJAL-EXH7D</t>
  </si>
  <si>
    <t>1993: Space Machine</t>
  </si>
  <si>
    <t>0,5x TF2 Key / 11</t>
  </si>
  <si>
    <t>c.urtecho1234@gmail.com</t>
  </si>
  <si>
    <t>Y4I0D-NZ8D9-8XBDL</t>
  </si>
  <si>
    <t>GKLTN-0W6K8-RLRIH</t>
  </si>
  <si>
    <t>Trivia Vault: Mixed Trivia</t>
  </si>
  <si>
    <t>G2A</t>
  </si>
  <si>
    <t>14x TF2 Keys / 134</t>
  </si>
  <si>
    <t>TZELN-WX2ZD-695HF</t>
  </si>
  <si>
    <t>WLLB8-FYQTG-KZXAL</t>
  </si>
  <si>
    <t>YAMIA-GCR9K-E68FT</t>
  </si>
  <si>
    <t/>
  </si>
  <si>
    <t>BCHNB-LTQ0T-GD4EJ</t>
  </si>
  <si>
    <t>58END-K0FHH-7YNRJ</t>
  </si>
  <si>
    <t>R8Y8Y-6F7AM-3LAHN</t>
  </si>
  <si>
    <t>AJTQ7-8HPL6-XZYPD</t>
  </si>
  <si>
    <t>Trivia Vault: Mixed Trivia 2</t>
  </si>
  <si>
    <t>Cortesia do cliente</t>
  </si>
  <si>
    <t>3P57C-YVTTW-FFBL5</t>
  </si>
  <si>
    <t>Trivia Vault: Music Trivia</t>
  </si>
  <si>
    <t>8x TF2 Keys / 13</t>
  </si>
  <si>
    <t>THPHN-78R8M-F0ARL</t>
  </si>
  <si>
    <t>Trivia Vault: Science &amp; History Trivia</t>
  </si>
  <si>
    <t>3x TF2 Keys / 51</t>
  </si>
  <si>
    <t>IHRT3-P8ZCV-L3599</t>
  </si>
  <si>
    <t>8JEIT-BPRTC-L5K3M</t>
  </si>
  <si>
    <t>Army Men RTS</t>
  </si>
  <si>
    <t>€ 15,67 PayPal (16,30) / 19</t>
  </si>
  <si>
    <t>https://steamcommunity.com/profiles/76561198039271985/</t>
  </si>
  <si>
    <t>sandwraith95@gmail.com</t>
  </si>
  <si>
    <t>3HE8J-0RKRG-ZQ0MB</t>
  </si>
  <si>
    <t>Arrogation: Unlight of Day</t>
  </si>
  <si>
    <t>€197,90 PayPal (€206,39) / 55</t>
  </si>
  <si>
    <t>XZ5VR-DE4KT-VFEYX</t>
  </si>
  <si>
    <t>ZLBJH-7X43Q-L4MJH</t>
  </si>
  <si>
    <t>C54CK-9EFJI-GF9YA</t>
  </si>
  <si>
    <t>8IPJJ-86ML4-ZXMHB</t>
  </si>
  <si>
    <t>Electrician Simulator</t>
  </si>
  <si>
    <t>€ 66,36 PayPal (69,01) / 40</t>
  </si>
  <si>
    <t>9c096685-8098-11ed-8f78-d6ce248057b1</t>
  </si>
  <si>
    <t>Embers Adrift</t>
  </si>
  <si>
    <t>F6E74-ZW8D6-B832R</t>
  </si>
  <si>
    <t>Endless Fables 2: Frozen Path</t>
  </si>
  <si>
    <t>Endless Fables 2 Steam Key GLOBAL</t>
  </si>
  <si>
    <t>10,69$ PayPal (10,92$) +11x TF2 Keys + 700 gems / 30</t>
  </si>
  <si>
    <t>8ZQDJ-3FV7M-6LZ72</t>
  </si>
  <si>
    <t>Epic Car Factory</t>
  </si>
  <si>
    <t>28x TF2 Keys + 2000 Gemas / 76</t>
  </si>
  <si>
    <t>LJ6PN-GC67Q-CTN7D</t>
  </si>
  <si>
    <t>HLFGX-WQ0V0-MB8DT</t>
  </si>
  <si>
    <t>Neon Abyss</t>
  </si>
  <si>
    <t>5x TF2 Keys / 2</t>
  </si>
  <si>
    <t>https://steamcommunity.com/profiles/76561198271914559/</t>
  </si>
  <si>
    <t>tontonkorusun@gmail.com</t>
  </si>
  <si>
    <t>FHXP8-P647F-M0Z5A</t>
  </si>
  <si>
    <t>https://www.humblebundle.com/gift?key=46eBZeFKdnUNvqGh</t>
  </si>
  <si>
    <t>IGMPF-P5RM3-6K9FD</t>
  </si>
  <si>
    <t>26x TF2 Keys / 12</t>
  </si>
  <si>
    <t>ILNZH-4HKHX-4DLXR</t>
  </si>
  <si>
    <t>3x TF2 Keys / 2</t>
  </si>
  <si>
    <t>https://steamcommunity.com/profiles/76561197967139303/</t>
  </si>
  <si>
    <t>joanguva03@gmail.com</t>
  </si>
  <si>
    <t>https://www.humblebundle.com/gift?key=x7VDbXfKCUNT7t8N</t>
  </si>
  <si>
    <t>VTTLF-PQM59-R0JFT</t>
  </si>
  <si>
    <t>40x TF2 Keys / 29</t>
  </si>
  <si>
    <t>https://steamcommunity.com/profiles/76561198078503582/</t>
  </si>
  <si>
    <t>erik.dvorak@gmail.com</t>
  </si>
  <si>
    <t>https://www.humblebundle.com/gift?key=H2ukkZsrHvt8fyKw</t>
  </si>
  <si>
    <t>6A90G-IE4P2-MZHYF</t>
  </si>
  <si>
    <t>Prison Architect (RU/CIS + LATAM)</t>
  </si>
  <si>
    <t>https://steamcommunity.com/profiles/76561198027063785/</t>
  </si>
  <si>
    <t>d8e8-0c4c-59cf-a2cb</t>
  </si>
  <si>
    <t>Dying Light 2: Stay Human - Post-Apo Outfit</t>
  </si>
  <si>
    <t>JNFMA-ID580-YTRTB</t>
  </si>
  <si>
    <t>Eon Altar Episode 1</t>
  </si>
  <si>
    <t>€67.12 PayPal (€69.78) / 68</t>
  </si>
  <si>
    <t>03QZH-XGBVR-V2YX4</t>
  </si>
  <si>
    <t>Eternal Edge +</t>
  </si>
  <si>
    <t>29K8D-YX3QK-T7R9I</t>
  </si>
  <si>
    <t>DNZXY-4987N-9PYBG</t>
  </si>
  <si>
    <t>ESECBEB19C67E683</t>
  </si>
  <si>
    <t>Eternal Return: Luke and Li Dailin</t>
  </si>
  <si>
    <t>sem leilão</t>
  </si>
  <si>
    <t>QZRHW-IQEDZ-3LMVG</t>
  </si>
  <si>
    <t>Etherborn</t>
  </si>
  <si>
    <t>dd55c233-c693-44ef-8fc7-dc8732ac1ac7</t>
  </si>
  <si>
    <t>Evercore Heroes Beta</t>
  </si>
  <si>
    <t>EARTH DEFENSE FORCE 4.1: Blood Storm</t>
  </si>
  <si>
    <t>EARTH DEFENSE FORCE 4.1: BM03 Vegalta Gold</t>
  </si>
  <si>
    <t>HDX2B-FD3ZF-RQZNQ</t>
  </si>
  <si>
    <t>2,5x TF2 Keys / 18</t>
  </si>
  <si>
    <t>https://steamcommunity.com/profiles/76561198072753605/</t>
  </si>
  <si>
    <t>HE7C7-XCZMF-EGCVF</t>
  </si>
  <si>
    <t>145x TF2 Keys / 211</t>
  </si>
  <si>
    <t>https://steamcommunity.com/profiles/76561197991853542/</t>
  </si>
  <si>
    <t>GVK43-5P3ZZ-2IHXY</t>
  </si>
  <si>
    <t>EARTH DEFENSE FORCE 4.1: Depth Crawler Gold Co</t>
  </si>
  <si>
    <t>EARTH DEFENSE FORCE 4.1: Depth Crawler Gold Coat</t>
  </si>
  <si>
    <t>GF</t>
  </si>
  <si>
    <t>427VB-XKZXD-7M79N</t>
  </si>
  <si>
    <t>https://steamcommunity.com/profiles/76561197976291039/</t>
  </si>
  <si>
    <t>GAICP-M57GB-PPGW5</t>
  </si>
  <si>
    <t>HRADZ-76066-ENFZ8</t>
  </si>
  <si>
    <t>€128,58 Paypal (€130,70) / 244</t>
  </si>
  <si>
    <t>https://steamcommunity.com/profiles/76561198023106831/</t>
  </si>
  <si>
    <t>none@gmx.de</t>
  </si>
  <si>
    <t>C54I6-NAX6X-P4B89</t>
  </si>
  <si>
    <t>https://steamcommunity.com/profiles/76561197974925353/</t>
  </si>
  <si>
    <t>C6ANC-5CF53-RWI2H</t>
  </si>
  <si>
    <t>https://steamcommunity.com/profiles/76561198073642734/</t>
  </si>
  <si>
    <t>CB0WV-IPMNP-GFKHC</t>
  </si>
  <si>
    <t>https://steamcommunity.com/profiles/76561198119121162/</t>
  </si>
  <si>
    <t>CHJ32-YQ2QQ-XRZCX</t>
  </si>
  <si>
    <t>https://steamcommunity.com/profiles/76561198110846072/</t>
  </si>
  <si>
    <t>CNZKN-VELEQ-VB9LY</t>
  </si>
  <si>
    <t>https://steamcommunity.com/profiles/76561198386819416/</t>
  </si>
  <si>
    <t>D9JMH-GDKJI-WNI3I</t>
  </si>
  <si>
    <t>https://steamcommunity.com/profiles/76561198016234995/</t>
  </si>
  <si>
    <t>E2JBV-MZ2LQ-8QFD4</t>
  </si>
  <si>
    <t>https://steamcommunity.com/profiles/76561198094304290/</t>
  </si>
  <si>
    <t xml:space="preserve">GPGEY-3K5BH-66Y5V </t>
  </si>
  <si>
    <t>3x TF2 + 3000 Gemas / 21</t>
  </si>
  <si>
    <t>https://steamcommunity.com/profiles/76561198119605199/</t>
  </si>
  <si>
    <t>Arma 3 Alpha Lite - Gift Copy - Expired</t>
  </si>
  <si>
    <t>https://steamcommunity.com/profiles/76561197991649497</t>
  </si>
  <si>
    <t>39D4J-HIHGZ-WKPDW</t>
  </si>
  <si>
    <t>Armada Skies</t>
  </si>
  <si>
    <t>GoGoBundle.com</t>
  </si>
  <si>
    <t>x</t>
  </si>
  <si>
    <t>B28-9K7-EGH</t>
  </si>
  <si>
    <t>Armored Scrats(Minion Masters DLC) (19/07)</t>
  </si>
  <si>
    <t>DTZXE-FEC8I-L6A5F</t>
  </si>
  <si>
    <t>Awesomenauts</t>
  </si>
  <si>
    <t>Bundle Stars (Steam)</t>
  </si>
  <si>
    <t>0IHJC-V6GPX-LEM6X</t>
  </si>
  <si>
    <t>Batman: Arkham Knight (Not NA/EU/LATAM)</t>
  </si>
  <si>
    <t>24I52-XBGVL-WIDKK</t>
  </si>
  <si>
    <t>Batman: Arkham Knight (not NA/EU/LATAM)</t>
  </si>
  <si>
    <t>GAMCZ-VB28P-A36TR</t>
  </si>
  <si>
    <t>Bulb Boy (11/07)</t>
  </si>
  <si>
    <t>G2A (Steam Key)</t>
  </si>
  <si>
    <t>Y2QTC-45LBA-YAMML</t>
  </si>
  <si>
    <t>Car Mechanic Simulator 2015 (13/08)</t>
  </si>
  <si>
    <t>GKYTD-Z008D-E08X2</t>
  </si>
  <si>
    <t>Baldur's Gate: Faces of Good and Evil</t>
  </si>
  <si>
    <t>Baldur’s Gate: Deluxe Edition</t>
  </si>
  <si>
    <t>€ 12,80 PayPal (13,31) / 14</t>
  </si>
  <si>
    <t>HVLHA-72CWT-50X9P</t>
  </si>
  <si>
    <t>€ 51,20 PayPal (53,25) / 56</t>
  </si>
  <si>
    <t>https://steamcommunity.com/profiles/76561198797059359/</t>
  </si>
  <si>
    <t>kertel1991@gmail.com</t>
  </si>
  <si>
    <t>5LNDJ-4T0RG-MK300</t>
  </si>
  <si>
    <t>Baldur's Gate: Siege of Dragonspear</t>
  </si>
  <si>
    <t>5RDAE-TMYCK-KG235</t>
  </si>
  <si>
    <t>2T5CG-MY9XQ-K8ING</t>
  </si>
  <si>
    <t>Grand Theft Auto: San Andreas</t>
  </si>
  <si>
    <t>Jogo Será Removido Steam</t>
  </si>
  <si>
    <t>GAMiVO</t>
  </si>
  <si>
    <t>58R7L-ET9F7-6ZV88</t>
  </si>
  <si>
    <t>9QK60-L302J-9EIE4</t>
  </si>
  <si>
    <t>AVCLH-Q245B-VDQ4Q</t>
  </si>
  <si>
    <t>A New Beginning - Final Cut (LATAM)</t>
  </si>
  <si>
    <t>MZT6L-XN3E8-YZ9Y4</t>
  </si>
  <si>
    <t>A Wolf in Autumn</t>
  </si>
  <si>
    <t>Pagar Metade Quando Vender / 144</t>
  </si>
  <si>
    <t>HH4VB-FKWF2-53HX0</t>
  </si>
  <si>
    <t>A.R.E.S.: Extinction Agenda</t>
  </si>
  <si>
    <t>https://steamcommunity.com/profiles/76561198390407476/</t>
  </si>
  <si>
    <t>jvvieira36@hotmail.com</t>
  </si>
  <si>
    <t>443NM-8A37G-HV90X</t>
  </si>
  <si>
    <t>Aerial_Knight's Never Yield</t>
  </si>
  <si>
    <t>Z6LCN-84FCF-7M393</t>
  </si>
  <si>
    <t>Crappy Climber</t>
  </si>
  <si>
    <t>GAMIVO</t>
  </si>
  <si>
    <t>Pagar Metade Quando Vender</t>
  </si>
  <si>
    <t>AQF9M-ZLVEQ-Y4E4D</t>
  </si>
  <si>
    <t>Crash Force</t>
  </si>
  <si>
    <t>Pagar metade quando vender / 288</t>
  </si>
  <si>
    <t>JB5C3-AMFI4-HZDWI</t>
  </si>
  <si>
    <t>KWX6B-C7RXB-779EG</t>
  </si>
  <si>
    <t>https://www.humblebundle.com/gift?key=muenwycE3Eke2XHC</t>
  </si>
  <si>
    <t>PHHAE-TZVR7-PWL4J</t>
  </si>
  <si>
    <t>Crusader Kings II</t>
  </si>
  <si>
    <t>8ZV0E-F9V7V-KAL06</t>
  </si>
  <si>
    <t>A Case of Distrust</t>
  </si>
  <si>
    <t>https://steamcommunity.com/profiles/76561198054173547/</t>
  </si>
  <si>
    <t>5DIJQ-LWPLF-4BN3G</t>
  </si>
  <si>
    <t>2,5x TF2 Keys / 17</t>
  </si>
  <si>
    <t>https://steamcommunity.com/profiles/76561198388073545/</t>
  </si>
  <si>
    <t>996IV-RD5II-Q9AKI</t>
  </si>
  <si>
    <t>Aeon's End</t>
  </si>
  <si>
    <t>https://www.humblebundle.com/gift?key=R3srXmRw2mEDpKu4</t>
  </si>
  <si>
    <t>P8YGL-ZRL7V-86Y89</t>
  </si>
  <si>
    <t>AER Memories of Old</t>
  </si>
  <si>
    <t>13,00€ PayPal (13,21€) /7</t>
  </si>
  <si>
    <t xml:space="preserve">https://www.humblebundle.com/?gift=6R4acBFBsUDeYKF2 </t>
  </si>
  <si>
    <t xml:space="preserve">PLZ72-EI9CM-EZ8RQ </t>
  </si>
  <si>
    <t>17x TF2 Keys / 8</t>
  </si>
  <si>
    <t>https://www.humblebundle.com/gift?key=GxwdGZt8MXbZKyZh</t>
  </si>
  <si>
    <t>PVDNZ-W4NCI-JNPGG</t>
  </si>
  <si>
    <t>10x TF2 Keys / 7</t>
  </si>
  <si>
    <t>https://www.humblebundle.com/?gift=GhYnp56SCE44Y4ts</t>
  </si>
  <si>
    <t>PRPTH-HGIYA-YB94R</t>
  </si>
  <si>
    <t>20x TF2 Keys / 14</t>
  </si>
  <si>
    <t>https://steamcommunity.com/profiles/76561198057475376/</t>
  </si>
  <si>
    <t>JMWGY-YJ4R7-72J33-XGJ33-XG64Z</t>
  </si>
  <si>
    <t>Age of Empires III: United States Civilization</t>
  </si>
  <si>
    <t>3,3x TF2 Keys / 27</t>
  </si>
  <si>
    <t>R4R46-X2YV6-XYX29-WXG7G-YDKXZ</t>
  </si>
  <si>
    <t>CWTNH-QJTK9-LD5YQ</t>
  </si>
  <si>
    <t>Pandemic: The Board Game</t>
  </si>
  <si>
    <t>https://steamcommunity.com/profiles/76561198008527916/</t>
  </si>
  <si>
    <t>CMCN6-GPP0N-8K86N</t>
  </si>
  <si>
    <t xml:space="preserve">Purgatory </t>
  </si>
  <si>
    <t>Purgatory Steam Key GLOBAL</t>
  </si>
  <si>
    <t>6x TF2 Keys / 10</t>
  </si>
  <si>
    <t>https://store.steampowered.com/account/ackgift/405B58BD7F63A73C?redeemer=Seiya7913%40gmail.com</t>
  </si>
  <si>
    <t>Red Faction Guerrilla</t>
  </si>
  <si>
    <t>25x TF2 Keys / 26</t>
  </si>
  <si>
    <t>https://steamcommunity.com/profiles/76561197998504242/</t>
  </si>
  <si>
    <t>HXTMK-QNNTA-K3LYA</t>
  </si>
  <si>
    <t>Seven: Enhanced Edition</t>
  </si>
  <si>
    <t>Seven: Enhanced Edition Steam Key GLOBAL</t>
  </si>
  <si>
    <t>Greenman Gaming (Steam)</t>
  </si>
  <si>
    <t>P48GN-CNACT-BVGQY</t>
  </si>
  <si>
    <t>The Long Dark</t>
  </si>
  <si>
    <t>https://steamcommunity.com/profiles/76561199112011323/</t>
  </si>
  <si>
    <t>0TDTM-M20TR-B4R0R</t>
  </si>
  <si>
    <t>The Walking Dead: 400 Days</t>
  </si>
  <si>
    <t>AG55W-QQ557-MP404</t>
  </si>
  <si>
    <t>The Book of Unwritten Tales 2 / 2</t>
  </si>
  <si>
    <t>https://steamcommunity.com/profiles/76561198087721298/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</si>
</sst>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R$&quot;\ #,##0.00;[Red]\-&quot;R$&quot;\ #,##0.00"/>
    <numFmt numFmtId="165" formatCode="[$€-2]\ #,##0.00;[Red]\-[$€-2]\ #,##0.00"/>
    <numFmt numFmtId="166" formatCode="[$€-2]\ #,##0.00"/>
    <numFmt numFmtId="167" formatCode="&quot;R$&quot;#,##0.00"/>
    <numFmt numFmtId="168" formatCode="dd/mm/yy;@"/>
    <numFmt numFmtId="169" formatCode="&quot;R$&quot;\ #,##0.00"/>
    <numFmt numFmtId="170" formatCode="&quot;R$ &quot;#,##0.00"/>
    <numFmt numFmtId="171" formatCode="&quot;R$&quot;#,##0.00_);[Red]\(&quot;R$&quot;#,##0.00\)"/>
    <numFmt numFmtId="172" formatCode="d/m/yy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AC049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sz val="15"/>
      <name val="Helvica"/>
    </font>
    <font>
      <sz val="15"/>
      <color rgb="FF00B050"/>
      <name val="Helvica"/>
    </font>
    <font>
      <sz val="15"/>
      <color theme="1"/>
      <name val="Helvica"/>
    </font>
    <font>
      <sz val="15"/>
      <color theme="9" tint="-0.249977111117893"/>
      <name val="Helvica"/>
    </font>
    <font>
      <u/>
      <sz val="11"/>
      <color theme="1"/>
      <name val="Calibri"/>
      <family val="2"/>
      <scheme val="minor"/>
    </font>
    <font>
      <sz val="15"/>
      <color rgb="FF00FF00"/>
      <name val="Helvica"/>
    </font>
    <font>
      <sz val="11"/>
      <color theme="8" tint="-0.249977111117893"/>
      <name val="Calibri"/>
      <family val="2"/>
      <scheme val="minor"/>
    </font>
    <font>
      <sz val="15"/>
      <color rgb="FFFFC000"/>
      <name val="Helvica"/>
    </font>
    <font>
      <sz val="15"/>
      <color theme="9"/>
      <name val="Helvica"/>
    </font>
    <font>
      <sz val="15"/>
      <color rgb="FFFF0000"/>
      <name val="Helvica"/>
    </font>
    <font>
      <sz val="15"/>
      <color theme="0"/>
      <name val="Helvica"/>
    </font>
    <font>
      <sz val="15"/>
      <color rgb="FF000000"/>
      <name val="Helvica"/>
    </font>
    <font>
      <sz val="15"/>
      <color theme="8" tint="-0.249977111117893"/>
      <name val="Helvica"/>
    </font>
    <font>
      <sz val="14"/>
      <color theme="1"/>
      <name val="Helvica"/>
    </font>
    <font>
      <sz val="15"/>
      <color rgb="FF870374"/>
      <name val="Helvica"/>
    </font>
    <font>
      <sz val="15"/>
      <color rgb="FFFF33CC"/>
      <name val="Helvica"/>
    </font>
    <font>
      <sz val="15"/>
      <color rgb="FF0000FF"/>
      <name val="Helvica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00FF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00FF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165" fontId="1" fillId="0" borderId="0"/>
  </cellStyleXfs>
  <cellXfs count="262">
    <xf numFmtId="0" fontId="0" fillId="0" borderId="0" xfId="0"/>
    <xf numFmtId="14" fontId="4" fillId="0" borderId="0" xfId="1" applyNumberFormat="1" applyFont="1" applyAlignment="1">
      <alignment horizontal="center"/>
    </xf>
    <xf numFmtId="165" fontId="5" fillId="2" borderId="1" xfId="1" applyFont="1" applyFill="1" applyBorder="1"/>
    <xf numFmtId="165" fontId="6" fillId="2" borderId="1" xfId="1" applyFont="1" applyFill="1" applyBorder="1"/>
    <xf numFmtId="166" fontId="7" fillId="2" borderId="1" xfId="1" applyNumberFormat="1" applyFont="1" applyFill="1" applyBorder="1"/>
    <xf numFmtId="166" fontId="8" fillId="2" borderId="1" xfId="1" applyNumberFormat="1" applyFont="1" applyFill="1" applyBorder="1"/>
    <xf numFmtId="166" fontId="2" fillId="2" borderId="1" xfId="1" applyNumberFormat="1" applyFont="1" applyFill="1" applyBorder="1"/>
    <xf numFmtId="166" fontId="6" fillId="2" borderId="1" xfId="1" applyNumberFormat="1" applyFont="1" applyFill="1" applyBorder="1"/>
    <xf numFmtId="166" fontId="7" fillId="2" borderId="1" xfId="1" applyNumberFormat="1" applyFont="1" applyFill="1" applyBorder="1" applyAlignment="1">
      <alignment horizontal="left"/>
    </xf>
    <xf numFmtId="1" fontId="5" fillId="2" borderId="1" xfId="1" applyNumberFormat="1" applyFont="1" applyFill="1" applyBorder="1"/>
    <xf numFmtId="1" fontId="5" fillId="2" borderId="1" xfId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4" fontId="9" fillId="2" borderId="1" xfId="1" applyNumberFormat="1" applyFont="1" applyFill="1" applyBorder="1" applyAlignment="1">
      <alignment horizontal="center"/>
    </xf>
    <xf numFmtId="165" fontId="10" fillId="2" borderId="1" xfId="1" applyFont="1" applyFill="1" applyBorder="1" applyAlignment="1">
      <alignment horizontal="left"/>
    </xf>
    <xf numFmtId="167" fontId="5" fillId="2" borderId="1" xfId="1" applyNumberFormat="1" applyFont="1" applyFill="1" applyBorder="1" applyAlignment="1">
      <alignment horizontal="left"/>
    </xf>
    <xf numFmtId="2" fontId="1" fillId="0" borderId="0" xfId="1" applyNumberFormat="1"/>
    <xf numFmtId="165" fontId="1" fillId="0" borderId="0" xfId="1"/>
    <xf numFmtId="168" fontId="11" fillId="0" borderId="2" xfId="1" applyNumberFormat="1" applyFont="1" applyBorder="1" applyAlignment="1">
      <alignment horizontal="center"/>
    </xf>
    <xf numFmtId="165" fontId="12" fillId="2" borderId="3" xfId="1" applyFont="1" applyFill="1" applyBorder="1"/>
    <xf numFmtId="0" fontId="13" fillId="0" borderId="3" xfId="1" applyNumberFormat="1" applyFont="1" applyBorder="1" applyAlignment="1">
      <alignment horizontal="left"/>
    </xf>
    <xf numFmtId="165" fontId="13" fillId="0" borderId="3" xfId="1" applyFont="1" applyBorder="1"/>
    <xf numFmtId="165" fontId="14" fillId="2" borderId="3" xfId="1" applyFont="1" applyFill="1" applyBorder="1" applyAlignment="1">
      <alignment horizontal="center"/>
    </xf>
    <xf numFmtId="166" fontId="13" fillId="0" borderId="3" xfId="1" applyNumberFormat="1" applyFont="1" applyBorder="1" applyAlignment="1">
      <alignment horizontal="left"/>
    </xf>
    <xf numFmtId="0" fontId="12" fillId="0" borderId="3" xfId="1" applyNumberFormat="1" applyFont="1" applyBorder="1"/>
    <xf numFmtId="169" fontId="13" fillId="0" borderId="3" xfId="1" applyNumberFormat="1" applyFont="1" applyBorder="1"/>
    <xf numFmtId="1" fontId="13" fillId="0" borderId="3" xfId="1" applyNumberFormat="1" applyFont="1" applyBorder="1" applyAlignment="1">
      <alignment horizontal="center"/>
    </xf>
    <xf numFmtId="166" fontId="11" fillId="0" borderId="3" xfId="1" applyNumberFormat="1" applyFont="1" applyBorder="1" applyAlignment="1">
      <alignment horizontal="left"/>
    </xf>
    <xf numFmtId="10" fontId="11" fillId="0" borderId="3" xfId="1" applyNumberFormat="1" applyFont="1" applyBorder="1" applyAlignment="1">
      <alignment horizontal="center"/>
    </xf>
    <xf numFmtId="14" fontId="11" fillId="0" borderId="3" xfId="1" applyNumberFormat="1" applyFont="1" applyBorder="1" applyAlignment="1">
      <alignment horizontal="center"/>
    </xf>
    <xf numFmtId="165" fontId="13" fillId="0" borderId="3" xfId="1" applyFont="1" applyBorder="1" applyAlignment="1">
      <alignment horizontal="left"/>
    </xf>
    <xf numFmtId="167" fontId="13" fillId="0" borderId="3" xfId="1" applyNumberFormat="1" applyFont="1" applyBorder="1" applyAlignment="1">
      <alignment horizontal="left"/>
    </xf>
    <xf numFmtId="2" fontId="15" fillId="0" borderId="0" xfId="1" applyNumberFormat="1" applyFont="1"/>
    <xf numFmtId="165" fontId="16" fillId="2" borderId="3" xfId="1" applyFont="1" applyFill="1" applyBorder="1"/>
    <xf numFmtId="0" fontId="16" fillId="2" borderId="3" xfId="1" applyNumberFormat="1" applyFont="1" applyFill="1" applyBorder="1" applyAlignment="1">
      <alignment horizontal="left"/>
    </xf>
    <xf numFmtId="166" fontId="16" fillId="2" borderId="3" xfId="1" applyNumberFormat="1" applyFont="1" applyFill="1" applyBorder="1" applyAlignment="1">
      <alignment horizontal="left"/>
    </xf>
    <xf numFmtId="0" fontId="16" fillId="2" borderId="3" xfId="1" applyNumberFormat="1" applyFont="1" applyFill="1" applyBorder="1"/>
    <xf numFmtId="169" fontId="16" fillId="2" borderId="3" xfId="1" applyNumberFormat="1" applyFont="1" applyFill="1" applyBorder="1"/>
    <xf numFmtId="1" fontId="16" fillId="2" borderId="3" xfId="1" applyNumberFormat="1" applyFont="1" applyFill="1" applyBorder="1" applyAlignment="1">
      <alignment horizontal="center"/>
    </xf>
    <xf numFmtId="165" fontId="18" fillId="2" borderId="3" xfId="1" applyFont="1" applyFill="1" applyBorder="1"/>
    <xf numFmtId="0" fontId="18" fillId="2" borderId="3" xfId="1" applyNumberFormat="1" applyFont="1" applyFill="1" applyBorder="1" applyAlignment="1">
      <alignment horizontal="left"/>
    </xf>
    <xf numFmtId="165" fontId="18" fillId="2" borderId="3" xfId="1" applyFont="1" applyFill="1" applyBorder="1" applyAlignment="1">
      <alignment horizontal="center"/>
    </xf>
    <xf numFmtId="166" fontId="18" fillId="2" borderId="3" xfId="1" applyNumberFormat="1" applyFont="1" applyFill="1" applyBorder="1" applyAlignment="1">
      <alignment horizontal="left"/>
    </xf>
    <xf numFmtId="0" fontId="18" fillId="2" borderId="3" xfId="1" applyNumberFormat="1" applyFont="1" applyFill="1" applyBorder="1"/>
    <xf numFmtId="169" fontId="18" fillId="2" borderId="3" xfId="1" applyNumberFormat="1" applyFont="1" applyFill="1" applyBorder="1"/>
    <xf numFmtId="1" fontId="18" fillId="2" borderId="3" xfId="1" applyNumberFormat="1" applyFont="1" applyFill="1" applyBorder="1" applyAlignment="1">
      <alignment horizontal="center"/>
    </xf>
    <xf numFmtId="165" fontId="16" fillId="3" borderId="3" xfId="1" applyFont="1" applyFill="1" applyBorder="1"/>
    <xf numFmtId="165" fontId="16" fillId="3" borderId="3" xfId="1" applyFont="1" applyFill="1" applyBorder="1" applyAlignment="1">
      <alignment horizontal="center"/>
    </xf>
    <xf numFmtId="166" fontId="16" fillId="3" borderId="3" xfId="1" applyNumberFormat="1" applyFont="1" applyFill="1" applyBorder="1" applyAlignment="1">
      <alignment horizontal="left"/>
    </xf>
    <xf numFmtId="0" fontId="16" fillId="3" borderId="3" xfId="1" applyNumberFormat="1" applyFont="1" applyFill="1" applyBorder="1"/>
    <xf numFmtId="169" fontId="16" fillId="3" borderId="3" xfId="1" applyNumberFormat="1" applyFont="1" applyFill="1" applyBorder="1"/>
    <xf numFmtId="1" fontId="16" fillId="3" borderId="3" xfId="1" applyNumberFormat="1" applyFont="1" applyFill="1" applyBorder="1" applyAlignment="1">
      <alignment horizontal="center"/>
    </xf>
    <xf numFmtId="165" fontId="14" fillId="3" borderId="3" xfId="1" applyFont="1" applyFill="1" applyBorder="1" applyAlignment="1">
      <alignment horizontal="center"/>
    </xf>
    <xf numFmtId="14" fontId="13" fillId="0" borderId="3" xfId="1" applyNumberFormat="1" applyFont="1" applyBorder="1" applyAlignment="1">
      <alignment horizontal="center"/>
    </xf>
    <xf numFmtId="165" fontId="19" fillId="3" borderId="3" xfId="1" applyFont="1" applyFill="1" applyBorder="1" applyAlignment="1">
      <alignment horizontal="center"/>
    </xf>
    <xf numFmtId="165" fontId="20" fillId="2" borderId="3" xfId="1" applyFont="1" applyFill="1" applyBorder="1"/>
    <xf numFmtId="0" fontId="20" fillId="2" borderId="3" xfId="1" applyNumberFormat="1" applyFont="1" applyFill="1" applyBorder="1"/>
    <xf numFmtId="166" fontId="20" fillId="2" borderId="3" xfId="1" applyNumberFormat="1" applyFont="1" applyFill="1" applyBorder="1" applyAlignment="1">
      <alignment horizontal="left"/>
    </xf>
    <xf numFmtId="169" fontId="20" fillId="2" borderId="3" xfId="1" applyNumberFormat="1" applyFont="1" applyFill="1" applyBorder="1" applyAlignment="1">
      <alignment horizontal="left"/>
    </xf>
    <xf numFmtId="1" fontId="20" fillId="2" borderId="3" xfId="1" applyNumberFormat="1" applyFont="1" applyFill="1" applyBorder="1" applyAlignment="1">
      <alignment horizontal="center"/>
    </xf>
    <xf numFmtId="165" fontId="16" fillId="4" borderId="3" xfId="1" applyFont="1" applyFill="1" applyBorder="1"/>
    <xf numFmtId="169" fontId="16" fillId="2" borderId="3" xfId="1" applyNumberFormat="1" applyFont="1" applyFill="1" applyBorder="1" applyAlignment="1">
      <alignment horizontal="left"/>
    </xf>
    <xf numFmtId="165" fontId="19" fillId="2" borderId="3" xfId="1" applyFont="1" applyFill="1" applyBorder="1" applyAlignment="1">
      <alignment horizontal="center"/>
    </xf>
    <xf numFmtId="165" fontId="12" fillId="5" borderId="3" xfId="1" applyFont="1" applyFill="1" applyBorder="1"/>
    <xf numFmtId="0" fontId="13" fillId="5" borderId="3" xfId="1" applyNumberFormat="1" applyFont="1" applyFill="1" applyBorder="1"/>
    <xf numFmtId="165" fontId="13" fillId="5" borderId="3" xfId="1" applyFont="1" applyFill="1" applyBorder="1"/>
    <xf numFmtId="166" fontId="13" fillId="5" borderId="3" xfId="1" applyNumberFormat="1" applyFont="1" applyFill="1" applyBorder="1" applyAlignment="1">
      <alignment horizontal="left"/>
    </xf>
    <xf numFmtId="169" fontId="13" fillId="5" borderId="3" xfId="1" applyNumberFormat="1" applyFont="1" applyFill="1" applyBorder="1" applyAlignment="1">
      <alignment horizontal="left"/>
    </xf>
    <xf numFmtId="1" fontId="13" fillId="5" borderId="3" xfId="1" applyNumberFormat="1" applyFont="1" applyFill="1" applyBorder="1" applyAlignment="1">
      <alignment horizontal="center"/>
    </xf>
    <xf numFmtId="166" fontId="11" fillId="5" borderId="3" xfId="1" applyNumberFormat="1" applyFont="1" applyFill="1" applyBorder="1" applyAlignment="1">
      <alignment horizontal="left"/>
    </xf>
    <xf numFmtId="169" fontId="18" fillId="2" borderId="3" xfId="1" applyNumberFormat="1" applyFont="1" applyFill="1" applyBorder="1" applyAlignment="1">
      <alignment horizontal="left"/>
    </xf>
    <xf numFmtId="165" fontId="12" fillId="0" borderId="3" xfId="1" applyFont="1" applyBorder="1"/>
    <xf numFmtId="0" fontId="13" fillId="0" borderId="3" xfId="1" applyNumberFormat="1" applyFont="1" applyBorder="1"/>
    <xf numFmtId="165" fontId="21" fillId="0" borderId="3" xfId="1" applyFont="1" applyBorder="1" applyAlignment="1">
      <alignment horizontal="left"/>
    </xf>
    <xf numFmtId="165" fontId="12" fillId="5" borderId="3" xfId="1" applyFont="1" applyFill="1" applyBorder="1" applyAlignment="1">
      <alignment horizontal="left"/>
    </xf>
    <xf numFmtId="169" fontId="12" fillId="5" borderId="3" xfId="1" applyNumberFormat="1" applyFont="1" applyFill="1" applyBorder="1"/>
    <xf numFmtId="165" fontId="13" fillId="6" borderId="3" xfId="1" applyFont="1" applyFill="1" applyBorder="1"/>
    <xf numFmtId="165" fontId="22" fillId="0" borderId="2" xfId="1" applyFont="1" applyBorder="1" applyAlignment="1">
      <alignment horizontal="center"/>
    </xf>
    <xf numFmtId="165" fontId="16" fillId="3" borderId="3" xfId="1" applyFont="1" applyFill="1" applyBorder="1" applyAlignment="1">
      <alignment horizontal="left"/>
    </xf>
    <xf numFmtId="0" fontId="16" fillId="3" borderId="3" xfId="1" applyNumberFormat="1" applyFont="1" applyFill="1" applyBorder="1" applyAlignment="1">
      <alignment horizontal="left"/>
    </xf>
    <xf numFmtId="170" fontId="16" fillId="3" borderId="3" xfId="1" applyNumberFormat="1" applyFont="1" applyFill="1" applyBorder="1"/>
    <xf numFmtId="165" fontId="22" fillId="0" borderId="3" xfId="1" applyFont="1" applyBorder="1" applyAlignment="1">
      <alignment horizontal="left"/>
    </xf>
    <xf numFmtId="14" fontId="22" fillId="0" borderId="3" xfId="1" applyNumberFormat="1" applyFont="1" applyBorder="1" applyAlignment="1">
      <alignment horizontal="center"/>
    </xf>
    <xf numFmtId="165" fontId="13" fillId="7" borderId="3" xfId="1" applyFont="1" applyFill="1" applyBorder="1" applyAlignment="1">
      <alignment horizontal="center"/>
    </xf>
    <xf numFmtId="165" fontId="12" fillId="3" borderId="3" xfId="1" applyFont="1" applyFill="1" applyBorder="1"/>
    <xf numFmtId="169" fontId="16" fillId="3" borderId="3" xfId="1" applyNumberFormat="1" applyFont="1" applyFill="1" applyBorder="1" applyAlignment="1">
      <alignment horizontal="left"/>
    </xf>
    <xf numFmtId="165" fontId="13" fillId="8" borderId="3" xfId="1" applyFont="1" applyFill="1" applyBorder="1"/>
    <xf numFmtId="165" fontId="16" fillId="4" borderId="2" xfId="1" applyFont="1" applyFill="1" applyBorder="1"/>
    <xf numFmtId="0" fontId="13" fillId="0" borderId="2" xfId="1" applyNumberFormat="1" applyFont="1" applyBorder="1"/>
    <xf numFmtId="166" fontId="13" fillId="0" borderId="2" xfId="1" applyNumberFormat="1" applyFont="1" applyBorder="1" applyAlignment="1">
      <alignment horizontal="left"/>
    </xf>
    <xf numFmtId="165" fontId="12" fillId="0" borderId="2" xfId="1" applyFont="1" applyBorder="1"/>
    <xf numFmtId="169" fontId="13" fillId="0" borderId="2" xfId="1" applyNumberFormat="1" applyFont="1" applyBorder="1"/>
    <xf numFmtId="166" fontId="11" fillId="0" borderId="2" xfId="1" applyNumberFormat="1" applyFont="1" applyBorder="1" applyAlignment="1">
      <alignment horizontal="left"/>
    </xf>
    <xf numFmtId="10" fontId="11" fillId="0" borderId="2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center"/>
    </xf>
    <xf numFmtId="165" fontId="13" fillId="0" borderId="2" xfId="1" applyFont="1" applyBorder="1" applyAlignment="1">
      <alignment horizontal="left"/>
    </xf>
    <xf numFmtId="167" fontId="13" fillId="0" borderId="2" xfId="1" applyNumberFormat="1" applyFont="1" applyBorder="1" applyAlignment="1">
      <alignment horizontal="left"/>
    </xf>
    <xf numFmtId="0" fontId="13" fillId="8" borderId="3" xfId="1" applyNumberFormat="1" applyFont="1" applyFill="1" applyBorder="1"/>
    <xf numFmtId="168" fontId="13" fillId="0" borderId="2" xfId="1" applyNumberFormat="1" applyFont="1" applyBorder="1" applyAlignment="1">
      <alignment horizontal="center"/>
    </xf>
    <xf numFmtId="171" fontId="16" fillId="3" borderId="3" xfId="1" applyNumberFormat="1" applyFont="1" applyFill="1" applyBorder="1" applyAlignment="1">
      <alignment horizontal="left"/>
    </xf>
    <xf numFmtId="14" fontId="16" fillId="0" borderId="3" xfId="1" quotePrefix="1" applyNumberFormat="1" applyFont="1" applyBorder="1" applyAlignment="1">
      <alignment horizontal="center"/>
    </xf>
    <xf numFmtId="14" fontId="16" fillId="0" borderId="3" xfId="1" applyNumberFormat="1" applyFont="1" applyBorder="1" applyAlignment="1">
      <alignment horizontal="center"/>
    </xf>
    <xf numFmtId="0" fontId="16" fillId="9" borderId="3" xfId="1" applyNumberFormat="1" applyFont="1" applyFill="1" applyBorder="1" applyAlignment="1">
      <alignment horizontal="left"/>
    </xf>
    <xf numFmtId="165" fontId="16" fillId="9" borderId="3" xfId="1" applyFont="1" applyFill="1" applyBorder="1" applyAlignment="1">
      <alignment horizontal="left"/>
    </xf>
    <xf numFmtId="165" fontId="11" fillId="0" borderId="2" xfId="1" applyFont="1" applyBorder="1" applyAlignment="1">
      <alignment horizontal="center"/>
    </xf>
    <xf numFmtId="165" fontId="16" fillId="2" borderId="3" xfId="1" applyFont="1" applyFill="1" applyBorder="1" applyAlignment="1">
      <alignment horizontal="left"/>
    </xf>
    <xf numFmtId="170" fontId="16" fillId="2" borderId="3" xfId="1" applyNumberFormat="1" applyFont="1" applyFill="1" applyBorder="1"/>
    <xf numFmtId="172" fontId="13" fillId="0" borderId="3" xfId="1" applyNumberFormat="1" applyFont="1" applyBorder="1" applyAlignment="1">
      <alignment horizontal="center"/>
    </xf>
    <xf numFmtId="165" fontId="24" fillId="0" borderId="3" xfId="1" applyFont="1" applyBorder="1" applyAlignment="1">
      <alignment horizontal="left"/>
    </xf>
    <xf numFmtId="166" fontId="16" fillId="4" borderId="3" xfId="1" applyNumberFormat="1" applyFont="1" applyFill="1" applyBorder="1" applyAlignment="1">
      <alignment horizontal="left"/>
    </xf>
    <xf numFmtId="0" fontId="16" fillId="4" borderId="3" xfId="1" applyNumberFormat="1" applyFont="1" applyFill="1" applyBorder="1"/>
    <xf numFmtId="169" fontId="16" fillId="4" borderId="3" xfId="1" applyNumberFormat="1" applyFont="1" applyFill="1" applyBorder="1"/>
    <xf numFmtId="1" fontId="16" fillId="4" borderId="3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left"/>
    </xf>
    <xf numFmtId="171" fontId="16" fillId="2" borderId="3" xfId="1" applyNumberFormat="1" applyFont="1" applyFill="1" applyBorder="1" applyAlignment="1">
      <alignment horizontal="left"/>
    </xf>
    <xf numFmtId="165" fontId="12" fillId="2" borderId="3" xfId="1" applyFont="1" applyFill="1" applyBorder="1" applyAlignment="1">
      <alignment horizontal="left"/>
    </xf>
    <xf numFmtId="169" fontId="20" fillId="2" borderId="3" xfId="1" applyNumberFormat="1" applyFont="1" applyFill="1" applyBorder="1"/>
    <xf numFmtId="165" fontId="16" fillId="2" borderId="3" xfId="1" applyFont="1" applyFill="1" applyBorder="1" applyAlignment="1">
      <alignment horizontal="center"/>
    </xf>
    <xf numFmtId="165" fontId="11" fillId="7" borderId="3" xfId="1" applyFont="1" applyFill="1" applyBorder="1" applyAlignment="1">
      <alignment horizontal="center"/>
    </xf>
    <xf numFmtId="165" fontId="16" fillId="4" borderId="3" xfId="1" applyFont="1" applyFill="1" applyBorder="1" applyAlignment="1">
      <alignment horizontal="left"/>
    </xf>
    <xf numFmtId="0" fontId="16" fillId="4" borderId="3" xfId="1" applyNumberFormat="1" applyFont="1" applyFill="1" applyBorder="1" applyAlignment="1">
      <alignment horizontal="left"/>
    </xf>
    <xf numFmtId="164" fontId="16" fillId="4" borderId="3" xfId="1" applyNumberFormat="1" applyFont="1" applyFill="1" applyBorder="1" applyAlignment="1">
      <alignment horizontal="left"/>
    </xf>
    <xf numFmtId="165" fontId="13" fillId="0" borderId="3" xfId="1" applyFont="1" applyBorder="1" applyAlignment="1">
      <alignment horizontal="center"/>
    </xf>
    <xf numFmtId="171" fontId="16" fillId="4" borderId="3" xfId="1" applyNumberFormat="1" applyFont="1" applyFill="1" applyBorder="1" applyAlignment="1">
      <alignment horizontal="left"/>
    </xf>
    <xf numFmtId="165" fontId="12" fillId="10" borderId="3" xfId="1" applyFont="1" applyFill="1" applyBorder="1"/>
    <xf numFmtId="165" fontId="20" fillId="0" borderId="3" xfId="1" applyFont="1" applyBorder="1" applyAlignment="1">
      <alignment horizontal="left"/>
    </xf>
    <xf numFmtId="0" fontId="20" fillId="0" borderId="3" xfId="1" applyNumberFormat="1" applyFont="1" applyBorder="1" applyAlignment="1">
      <alignment horizontal="left"/>
    </xf>
    <xf numFmtId="171" fontId="20" fillId="0" borderId="3" xfId="1" applyNumberFormat="1" applyFont="1" applyBorder="1" applyAlignment="1">
      <alignment horizontal="left"/>
    </xf>
    <xf numFmtId="166" fontId="20" fillId="0" borderId="3" xfId="1" applyNumberFormat="1" applyFont="1" applyBorder="1" applyAlignment="1">
      <alignment horizontal="left"/>
    </xf>
    <xf numFmtId="169" fontId="20" fillId="0" borderId="3" xfId="1" applyNumberFormat="1" applyFont="1" applyBorder="1"/>
    <xf numFmtId="1" fontId="20" fillId="0" borderId="3" xfId="1" applyNumberFormat="1" applyFont="1" applyBorder="1" applyAlignment="1">
      <alignment horizontal="center"/>
    </xf>
    <xf numFmtId="165" fontId="12" fillId="11" borderId="3" xfId="1" applyFont="1" applyFill="1" applyBorder="1"/>
    <xf numFmtId="165" fontId="20" fillId="0" borderId="3" xfId="1" applyFont="1" applyBorder="1"/>
    <xf numFmtId="165" fontId="20" fillId="0" borderId="3" xfId="1" applyFont="1" applyBorder="1" applyAlignment="1">
      <alignment horizontal="center"/>
    </xf>
    <xf numFmtId="0" fontId="20" fillId="0" borderId="3" xfId="1" applyNumberFormat="1" applyFont="1" applyBorder="1"/>
    <xf numFmtId="0" fontId="11" fillId="0" borderId="3" xfId="1" applyNumberFormat="1" applyFont="1" applyBorder="1"/>
    <xf numFmtId="169" fontId="11" fillId="0" borderId="3" xfId="1" applyNumberFormat="1" applyFont="1" applyBorder="1"/>
    <xf numFmtId="165" fontId="20" fillId="2" borderId="3" xfId="1" applyFont="1" applyFill="1" applyBorder="1" applyAlignment="1">
      <alignment horizontal="center"/>
    </xf>
    <xf numFmtId="165" fontId="16" fillId="12" borderId="3" xfId="1" applyFont="1" applyFill="1" applyBorder="1"/>
    <xf numFmtId="166" fontId="16" fillId="12" borderId="3" xfId="1" applyNumberFormat="1" applyFont="1" applyFill="1" applyBorder="1" applyAlignment="1">
      <alignment horizontal="left"/>
    </xf>
    <xf numFmtId="0" fontId="16" fillId="12" borderId="3" xfId="1" applyNumberFormat="1" applyFont="1" applyFill="1" applyBorder="1"/>
    <xf numFmtId="169" fontId="16" fillId="12" borderId="3" xfId="1" applyNumberFormat="1" applyFont="1" applyFill="1" applyBorder="1"/>
    <xf numFmtId="1" fontId="16" fillId="12" borderId="3" xfId="1" applyNumberFormat="1" applyFont="1" applyFill="1" applyBorder="1" applyAlignment="1">
      <alignment horizontal="center"/>
    </xf>
    <xf numFmtId="0" fontId="13" fillId="0" borderId="3" xfId="1" applyNumberFormat="1" applyFont="1" applyBorder="1" applyAlignment="1">
      <alignment horizontal="center"/>
    </xf>
    <xf numFmtId="164" fontId="16" fillId="3" borderId="3" xfId="1" applyNumberFormat="1" applyFont="1" applyFill="1" applyBorder="1" applyAlignment="1">
      <alignment horizontal="left"/>
    </xf>
    <xf numFmtId="165" fontId="12" fillId="13" borderId="3" xfId="1" applyFont="1" applyFill="1" applyBorder="1"/>
    <xf numFmtId="165" fontId="25" fillId="4" borderId="3" xfId="1" applyFont="1" applyFill="1" applyBorder="1"/>
    <xf numFmtId="0" fontId="25" fillId="0" borderId="3" xfId="1" applyNumberFormat="1" applyFont="1" applyBorder="1"/>
    <xf numFmtId="165" fontId="25" fillId="0" borderId="3" xfId="1" applyFont="1" applyBorder="1"/>
    <xf numFmtId="166" fontId="25" fillId="0" borderId="3" xfId="1" applyNumberFormat="1" applyFont="1" applyBorder="1" applyAlignment="1">
      <alignment horizontal="left"/>
    </xf>
    <xf numFmtId="169" fontId="25" fillId="0" borderId="3" xfId="1" applyNumberFormat="1" applyFont="1" applyBorder="1" applyAlignment="1">
      <alignment horizontal="left"/>
    </xf>
    <xf numFmtId="0" fontId="22" fillId="0" borderId="3" xfId="1" applyNumberFormat="1" applyFont="1" applyBorder="1" applyAlignment="1">
      <alignment horizontal="left"/>
    </xf>
    <xf numFmtId="165" fontId="22" fillId="0" borderId="3" xfId="1" applyFont="1" applyBorder="1"/>
    <xf numFmtId="170" fontId="12" fillId="0" borderId="3" xfId="1" applyNumberFormat="1" applyFont="1" applyBorder="1"/>
    <xf numFmtId="170" fontId="22" fillId="0" borderId="3" xfId="1" applyNumberFormat="1" applyFont="1" applyBorder="1"/>
    <xf numFmtId="166" fontId="22" fillId="0" borderId="3" xfId="1" applyNumberFormat="1" applyFont="1" applyBorder="1" applyAlignment="1">
      <alignment horizontal="left"/>
    </xf>
    <xf numFmtId="165" fontId="13" fillId="0" borderId="2" xfId="1" applyFont="1" applyBorder="1" applyAlignment="1">
      <alignment horizontal="center"/>
    </xf>
    <xf numFmtId="165" fontId="12" fillId="0" borderId="3" xfId="1" applyFont="1" applyBorder="1" applyAlignment="1">
      <alignment horizontal="left"/>
    </xf>
    <xf numFmtId="169" fontId="12" fillId="0" borderId="3" xfId="1" applyNumberFormat="1" applyFont="1" applyBorder="1"/>
    <xf numFmtId="169" fontId="13" fillId="0" borderId="3" xfId="1" applyNumberFormat="1" applyFont="1" applyBorder="1" applyAlignment="1">
      <alignment horizontal="left"/>
    </xf>
    <xf numFmtId="165" fontId="16" fillId="2" borderId="2" xfId="1" applyFont="1" applyFill="1" applyBorder="1"/>
    <xf numFmtId="0" fontId="16" fillId="2" borderId="2" xfId="1" applyNumberFormat="1" applyFont="1" applyFill="1" applyBorder="1"/>
    <xf numFmtId="166" fontId="16" fillId="2" borderId="0" xfId="1" applyNumberFormat="1" applyFont="1" applyFill="1" applyAlignment="1">
      <alignment horizontal="left"/>
    </xf>
    <xf numFmtId="169" fontId="16" fillId="2" borderId="2" xfId="1" applyNumberFormat="1" applyFont="1" applyFill="1" applyBorder="1"/>
    <xf numFmtId="1" fontId="16" fillId="2" borderId="2" xfId="1" applyNumberFormat="1" applyFont="1" applyFill="1" applyBorder="1" applyAlignment="1">
      <alignment horizontal="center"/>
    </xf>
    <xf numFmtId="165" fontId="20" fillId="2" borderId="2" xfId="1" applyFont="1" applyFill="1" applyBorder="1"/>
    <xf numFmtId="0" fontId="20" fillId="2" borderId="2" xfId="1" applyNumberFormat="1" applyFont="1" applyFill="1" applyBorder="1"/>
    <xf numFmtId="166" fontId="20" fillId="2" borderId="0" xfId="1" applyNumberFormat="1" applyFont="1" applyFill="1" applyAlignment="1">
      <alignment horizontal="left"/>
    </xf>
    <xf numFmtId="169" fontId="20" fillId="2" borderId="2" xfId="1" applyNumberFormat="1" applyFont="1" applyFill="1" applyBorder="1"/>
    <xf numFmtId="1" fontId="20" fillId="2" borderId="2" xfId="1" applyNumberFormat="1" applyFont="1" applyFill="1" applyBorder="1" applyAlignment="1">
      <alignment horizontal="center"/>
    </xf>
    <xf numFmtId="165" fontId="18" fillId="2" borderId="2" xfId="1" applyFont="1" applyFill="1" applyBorder="1"/>
    <xf numFmtId="166" fontId="18" fillId="2" borderId="0" xfId="1" applyNumberFormat="1" applyFont="1" applyFill="1" applyAlignment="1">
      <alignment horizontal="left"/>
    </xf>
    <xf numFmtId="0" fontId="18" fillId="2" borderId="2" xfId="1" applyNumberFormat="1" applyFont="1" applyFill="1" applyBorder="1"/>
    <xf numFmtId="169" fontId="18" fillId="2" borderId="2" xfId="1" applyNumberFormat="1" applyFont="1" applyFill="1" applyBorder="1"/>
    <xf numFmtId="1" fontId="18" fillId="2" borderId="2" xfId="1" applyNumberFormat="1" applyFont="1" applyFill="1" applyBorder="1" applyAlignment="1">
      <alignment horizontal="center"/>
    </xf>
    <xf numFmtId="165" fontId="18" fillId="2" borderId="3" xfId="1" applyFont="1" applyFill="1" applyBorder="1" applyAlignment="1">
      <alignment horizontal="left"/>
    </xf>
    <xf numFmtId="171" fontId="18" fillId="2" borderId="3" xfId="1" applyNumberFormat="1" applyFont="1" applyFill="1" applyBorder="1" applyAlignment="1">
      <alignment horizontal="left"/>
    </xf>
    <xf numFmtId="165" fontId="11" fillId="0" borderId="3" xfId="1" applyFont="1" applyBorder="1" applyAlignment="1">
      <alignment horizontal="left"/>
    </xf>
    <xf numFmtId="165" fontId="20" fillId="2" borderId="3" xfId="1" applyFont="1" applyFill="1" applyBorder="1" applyAlignment="1">
      <alignment horizontal="left"/>
    </xf>
    <xf numFmtId="170" fontId="20" fillId="2" borderId="3" xfId="1" applyNumberFormat="1" applyFont="1" applyFill="1" applyBorder="1"/>
    <xf numFmtId="170" fontId="20" fillId="2" borderId="3" xfId="1" applyNumberFormat="1" applyFont="1" applyFill="1" applyBorder="1" applyAlignment="1">
      <alignment horizontal="left"/>
    </xf>
    <xf numFmtId="170" fontId="18" fillId="2" borderId="3" xfId="1" applyNumberFormat="1" applyFont="1" applyFill="1" applyBorder="1"/>
    <xf numFmtId="170" fontId="18" fillId="2" borderId="3" xfId="1" applyNumberFormat="1" applyFont="1" applyFill="1" applyBorder="1" applyAlignment="1">
      <alignment horizontal="left"/>
    </xf>
    <xf numFmtId="170" fontId="16" fillId="2" borderId="3" xfId="1" applyNumberFormat="1" applyFont="1" applyFill="1" applyBorder="1" applyAlignment="1">
      <alignment horizontal="left"/>
    </xf>
    <xf numFmtId="165" fontId="11" fillId="14" borderId="3" xfId="1" applyFont="1" applyFill="1" applyBorder="1" applyAlignment="1">
      <alignment horizontal="center"/>
    </xf>
    <xf numFmtId="168" fontId="25" fillId="0" borderId="2" xfId="1" applyNumberFormat="1" applyFont="1" applyBorder="1" applyAlignment="1">
      <alignment horizontal="center"/>
    </xf>
    <xf numFmtId="166" fontId="25" fillId="4" borderId="3" xfId="1" applyNumberFormat="1" applyFont="1" applyFill="1" applyBorder="1" applyAlignment="1">
      <alignment horizontal="left"/>
    </xf>
    <xf numFmtId="0" fontId="25" fillId="4" borderId="3" xfId="1" applyNumberFormat="1" applyFont="1" applyFill="1" applyBorder="1"/>
    <xf numFmtId="169" fontId="25" fillId="4" borderId="3" xfId="1" applyNumberFormat="1" applyFont="1" applyFill="1" applyBorder="1"/>
    <xf numFmtId="1" fontId="25" fillId="4" borderId="3" xfId="1" applyNumberFormat="1" applyFont="1" applyFill="1" applyBorder="1" applyAlignment="1">
      <alignment horizontal="center"/>
    </xf>
    <xf numFmtId="10" fontId="25" fillId="0" borderId="3" xfId="1" applyNumberFormat="1" applyFont="1" applyBorder="1" applyAlignment="1">
      <alignment horizontal="center"/>
    </xf>
    <xf numFmtId="14" fontId="25" fillId="0" borderId="3" xfId="1" applyNumberFormat="1" applyFont="1" applyBorder="1" applyAlignment="1">
      <alignment horizontal="center"/>
    </xf>
    <xf numFmtId="165" fontId="25" fillId="0" borderId="3" xfId="1" applyFont="1" applyBorder="1" applyAlignment="1">
      <alignment horizontal="left"/>
    </xf>
    <xf numFmtId="169" fontId="16" fillId="4" borderId="3" xfId="1" applyNumberFormat="1" applyFont="1" applyFill="1" applyBorder="1" applyAlignment="1">
      <alignment horizontal="left"/>
    </xf>
    <xf numFmtId="165" fontId="20" fillId="4" borderId="3" xfId="1" applyFont="1" applyFill="1" applyBorder="1"/>
    <xf numFmtId="0" fontId="20" fillId="4" borderId="3" xfId="1" applyNumberFormat="1" applyFont="1" applyFill="1" applyBorder="1"/>
    <xf numFmtId="166" fontId="20" fillId="4" borderId="3" xfId="1" applyNumberFormat="1" applyFont="1" applyFill="1" applyBorder="1" applyAlignment="1">
      <alignment horizontal="left"/>
    </xf>
    <xf numFmtId="169" fontId="20" fillId="4" borderId="3" xfId="1" applyNumberFormat="1" applyFont="1" applyFill="1" applyBorder="1" applyAlignment="1">
      <alignment horizontal="left"/>
    </xf>
    <xf numFmtId="1" fontId="20" fillId="4" borderId="3" xfId="1" applyNumberFormat="1" applyFont="1" applyFill="1" applyBorder="1" applyAlignment="1">
      <alignment horizontal="center"/>
    </xf>
    <xf numFmtId="165" fontId="20" fillId="4" borderId="3" xfId="1" applyFont="1" applyFill="1" applyBorder="1" applyAlignment="1">
      <alignment horizontal="left"/>
    </xf>
    <xf numFmtId="164" fontId="20" fillId="4" borderId="3" xfId="1" applyNumberFormat="1" applyFont="1" applyFill="1" applyBorder="1" applyAlignment="1">
      <alignment horizontal="left"/>
    </xf>
    <xf numFmtId="169" fontId="20" fillId="4" borderId="3" xfId="1" applyNumberFormat="1" applyFont="1" applyFill="1" applyBorder="1"/>
    <xf numFmtId="165" fontId="18" fillId="4" borderId="3" xfId="1" applyFont="1" applyFill="1" applyBorder="1"/>
    <xf numFmtId="166" fontId="18" fillId="4" borderId="3" xfId="1" applyNumberFormat="1" applyFont="1" applyFill="1" applyBorder="1" applyAlignment="1">
      <alignment horizontal="left"/>
    </xf>
    <xf numFmtId="0" fontId="18" fillId="4" borderId="3" xfId="1" applyNumberFormat="1" applyFont="1" applyFill="1" applyBorder="1"/>
    <xf numFmtId="169" fontId="18" fillId="4" borderId="3" xfId="1" applyNumberFormat="1" applyFont="1" applyFill="1" applyBorder="1"/>
    <xf numFmtId="1" fontId="18" fillId="4" borderId="3" xfId="1" applyNumberFormat="1" applyFont="1" applyFill="1" applyBorder="1" applyAlignment="1">
      <alignment horizontal="center"/>
    </xf>
    <xf numFmtId="165" fontId="26" fillId="4" borderId="3" xfId="1" applyFont="1" applyFill="1" applyBorder="1"/>
    <xf numFmtId="0" fontId="26" fillId="4" borderId="3" xfId="1" applyNumberFormat="1" applyFont="1" applyFill="1" applyBorder="1"/>
    <xf numFmtId="166" fontId="26" fillId="4" borderId="3" xfId="1" applyNumberFormat="1" applyFont="1" applyFill="1" applyBorder="1" applyAlignment="1">
      <alignment horizontal="left"/>
    </xf>
    <xf numFmtId="169" fontId="26" fillId="4" borderId="3" xfId="1" applyNumberFormat="1" applyFont="1" applyFill="1" applyBorder="1"/>
    <xf numFmtId="1" fontId="26" fillId="4" borderId="3" xfId="1" applyNumberFormat="1" applyFont="1" applyFill="1" applyBorder="1" applyAlignment="1">
      <alignment horizontal="center"/>
    </xf>
    <xf numFmtId="0" fontId="13" fillId="15" borderId="3" xfId="1" applyNumberFormat="1" applyFont="1" applyFill="1" applyBorder="1"/>
    <xf numFmtId="1" fontId="22" fillId="0" borderId="3" xfId="1" applyNumberFormat="1" applyFont="1" applyBorder="1" applyAlignment="1">
      <alignment horizontal="center"/>
    </xf>
    <xf numFmtId="166" fontId="27" fillId="0" borderId="3" xfId="1" applyNumberFormat="1" applyFont="1" applyBorder="1" applyAlignment="1">
      <alignment horizontal="left"/>
    </xf>
    <xf numFmtId="169" fontId="27" fillId="0" borderId="3" xfId="1" applyNumberFormat="1" applyFont="1" applyBorder="1"/>
    <xf numFmtId="0" fontId="13" fillId="16" borderId="3" xfId="1" applyNumberFormat="1" applyFont="1" applyFill="1" applyBorder="1" applyAlignment="1">
      <alignment horizontal="left"/>
    </xf>
    <xf numFmtId="165" fontId="13" fillId="16" borderId="3" xfId="1" applyFont="1" applyFill="1" applyBorder="1" applyAlignment="1">
      <alignment horizontal="left"/>
    </xf>
    <xf numFmtId="0" fontId="20" fillId="16" borderId="3" xfId="1" applyNumberFormat="1" applyFont="1" applyFill="1" applyBorder="1" applyAlignment="1">
      <alignment horizontal="left"/>
    </xf>
    <xf numFmtId="165" fontId="16" fillId="0" borderId="3" xfId="1" applyFont="1" applyBorder="1" applyAlignment="1">
      <alignment horizontal="left"/>
    </xf>
    <xf numFmtId="165" fontId="18" fillId="0" borderId="3" xfId="1" applyFont="1" applyBorder="1"/>
    <xf numFmtId="165" fontId="14" fillId="0" borderId="3" xfId="1" applyFont="1" applyBorder="1" applyAlignment="1">
      <alignment horizontal="center"/>
    </xf>
    <xf numFmtId="165" fontId="14" fillId="0" borderId="3" xfId="1" applyFont="1" applyBorder="1" applyAlignment="1">
      <alignment horizontal="left"/>
    </xf>
    <xf numFmtId="165" fontId="16" fillId="8" borderId="3" xfId="1" applyFont="1" applyFill="1" applyBorder="1"/>
    <xf numFmtId="0" fontId="16" fillId="8" borderId="3" xfId="1" applyNumberFormat="1" applyFont="1" applyFill="1" applyBorder="1"/>
    <xf numFmtId="166" fontId="16" fillId="8" borderId="3" xfId="1" applyNumberFormat="1" applyFont="1" applyFill="1" applyBorder="1" applyAlignment="1">
      <alignment horizontal="left"/>
    </xf>
    <xf numFmtId="169" fontId="16" fillId="8" borderId="3" xfId="1" applyNumberFormat="1" applyFont="1" applyFill="1" applyBorder="1"/>
    <xf numFmtId="1" fontId="16" fillId="8" borderId="3" xfId="1" applyNumberFormat="1" applyFont="1" applyFill="1" applyBorder="1" applyAlignment="1">
      <alignment horizontal="center"/>
    </xf>
    <xf numFmtId="1" fontId="25" fillId="0" borderId="3" xfId="1" applyNumberFormat="1" applyFont="1" applyBorder="1" applyAlignment="1">
      <alignment horizontal="center"/>
    </xf>
    <xf numFmtId="0" fontId="25" fillId="6" borderId="3" xfId="1" applyNumberFormat="1" applyFont="1" applyFill="1" applyBorder="1"/>
    <xf numFmtId="165" fontId="25" fillId="6" borderId="3" xfId="1" applyFont="1" applyFill="1" applyBorder="1"/>
    <xf numFmtId="169" fontId="25" fillId="0" borderId="3" xfId="1" applyNumberFormat="1" applyFont="1" applyBorder="1"/>
    <xf numFmtId="165" fontId="25" fillId="2" borderId="3" xfId="1" applyFont="1" applyFill="1" applyBorder="1"/>
    <xf numFmtId="0" fontId="25" fillId="2" borderId="3" xfId="1" applyNumberFormat="1" applyFont="1" applyFill="1" applyBorder="1"/>
    <xf numFmtId="166" fontId="25" fillId="2" borderId="3" xfId="1" applyNumberFormat="1" applyFont="1" applyFill="1" applyBorder="1" applyAlignment="1">
      <alignment horizontal="left"/>
    </xf>
    <xf numFmtId="169" fontId="25" fillId="2" borderId="3" xfId="1" applyNumberFormat="1" applyFont="1" applyFill="1" applyBorder="1"/>
    <xf numFmtId="1" fontId="25" fillId="2" borderId="3" xfId="1" applyNumberFormat="1" applyFont="1" applyFill="1" applyBorder="1" applyAlignment="1">
      <alignment horizontal="center"/>
    </xf>
    <xf numFmtId="0" fontId="25" fillId="16" borderId="3" xfId="1" applyNumberFormat="1" applyFont="1" applyFill="1" applyBorder="1"/>
    <xf numFmtId="0" fontId="18" fillId="0" borderId="3" xfId="1" applyNumberFormat="1" applyFont="1" applyBorder="1"/>
    <xf numFmtId="166" fontId="18" fillId="0" borderId="3" xfId="1" applyNumberFormat="1" applyFont="1" applyBorder="1" applyAlignment="1">
      <alignment horizontal="left"/>
    </xf>
    <xf numFmtId="169" fontId="18" fillId="0" borderId="3" xfId="1" applyNumberFormat="1" applyFont="1" applyBorder="1" applyAlignment="1">
      <alignment horizontal="left"/>
    </xf>
    <xf numFmtId="1" fontId="18" fillId="0" borderId="3" xfId="1" applyNumberFormat="1" applyFont="1" applyBorder="1" applyAlignment="1">
      <alignment horizontal="center"/>
    </xf>
    <xf numFmtId="165" fontId="27" fillId="4" borderId="3" xfId="1" applyFont="1" applyFill="1" applyBorder="1"/>
    <xf numFmtId="0" fontId="27" fillId="0" borderId="3" xfId="1" applyNumberFormat="1" applyFont="1" applyBorder="1"/>
    <xf numFmtId="165" fontId="27" fillId="0" borderId="3" xfId="1" applyFont="1" applyBorder="1"/>
    <xf numFmtId="1" fontId="27" fillId="0" borderId="3" xfId="1" applyNumberFormat="1" applyFont="1" applyBorder="1" applyAlignment="1">
      <alignment horizontal="center"/>
    </xf>
    <xf numFmtId="165" fontId="27" fillId="0" borderId="2" xfId="1" applyFont="1" applyBorder="1"/>
    <xf numFmtId="0" fontId="27" fillId="0" borderId="2" xfId="1" applyNumberFormat="1" applyFont="1" applyBorder="1"/>
    <xf numFmtId="166" fontId="27" fillId="0" borderId="0" xfId="1" applyNumberFormat="1" applyFont="1" applyAlignment="1">
      <alignment horizontal="left"/>
    </xf>
    <xf numFmtId="166" fontId="27" fillId="0" borderId="2" xfId="1" applyNumberFormat="1" applyFont="1" applyBorder="1" applyAlignment="1">
      <alignment horizontal="left"/>
    </xf>
    <xf numFmtId="169" fontId="27" fillId="0" borderId="2" xfId="1" applyNumberFormat="1" applyFont="1" applyBorder="1" applyAlignment="1">
      <alignment horizontal="left"/>
    </xf>
    <xf numFmtId="1" fontId="13" fillId="0" borderId="2" xfId="1" applyNumberFormat="1" applyFont="1" applyBorder="1" applyAlignment="1">
      <alignment horizontal="center"/>
    </xf>
    <xf numFmtId="14" fontId="13" fillId="0" borderId="2" xfId="1" applyNumberFormat="1" applyFont="1" applyBorder="1" applyAlignment="1">
      <alignment horizontal="center"/>
    </xf>
    <xf numFmtId="165" fontId="20" fillId="0" borderId="2" xfId="1" applyFont="1" applyBorder="1" applyAlignment="1">
      <alignment horizontal="left"/>
    </xf>
    <xf numFmtId="165" fontId="27" fillId="2" borderId="2" xfId="1" applyFont="1" applyFill="1" applyBorder="1"/>
    <xf numFmtId="0" fontId="27" fillId="2" borderId="2" xfId="1" applyNumberFormat="1" applyFont="1" applyFill="1" applyBorder="1"/>
    <xf numFmtId="166" fontId="27" fillId="2" borderId="0" xfId="1" applyNumberFormat="1" applyFont="1" applyFill="1" applyAlignment="1">
      <alignment horizontal="left"/>
    </xf>
    <xf numFmtId="169" fontId="27" fillId="2" borderId="2" xfId="1" applyNumberFormat="1" applyFont="1" applyFill="1" applyBorder="1"/>
    <xf numFmtId="1" fontId="27" fillId="2" borderId="2" xfId="1" applyNumberFormat="1" applyFont="1" applyFill="1" applyBorder="1" applyAlignment="1">
      <alignment horizontal="center"/>
    </xf>
    <xf numFmtId="168" fontId="27" fillId="0" borderId="2" xfId="1" applyNumberFormat="1" applyFont="1" applyBorder="1" applyAlignment="1">
      <alignment horizontal="center"/>
    </xf>
    <xf numFmtId="10" fontId="27" fillId="4" borderId="3" xfId="1" applyNumberFormat="1" applyFont="1" applyFill="1" applyBorder="1" applyAlignment="1">
      <alignment horizontal="center"/>
    </xf>
    <xf numFmtId="14" fontId="27" fillId="0" borderId="2" xfId="1" applyNumberFormat="1" applyFont="1" applyBorder="1" applyAlignment="1">
      <alignment horizontal="center"/>
    </xf>
    <xf numFmtId="165" fontId="27" fillId="0" borderId="2" xfId="1" applyFont="1" applyBorder="1" applyAlignment="1">
      <alignment horizontal="left"/>
    </xf>
  </cellXfs>
  <cellStyles count="2">
    <cellStyle name="Normal" xfId="0" builtinId="0"/>
    <cellStyle name="Normal 2" xfId="1" xr:uid="{376F3C1C-CE18-4C7D-BBF5-79C1AFB7AA3D}"/>
  </cellStyles>
  <dxfs count="4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3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3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3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455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1F1DAF4-1EFD-4DC6-9464-5C4D7D70B059}"/>
            </a:ext>
          </a:extLst>
        </xdr:cNvPr>
        <xdr:cNvSpPr txBox="1"/>
      </xdr:nvSpPr>
      <xdr:spPr>
        <a:xfrm>
          <a:off x="9625446" y="10834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21</xdr:col>
      <xdr:colOff>938894</xdr:colOff>
      <xdr:row>516</xdr:row>
      <xdr:rowOff>108857</xdr:rowOff>
    </xdr:from>
    <xdr:to>
      <xdr:col>21</xdr:col>
      <xdr:colOff>2843894</xdr:colOff>
      <xdr:row>549</xdr:row>
      <xdr:rowOff>231322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7EF8821-A184-49DE-AE9F-A594BBF692FB}"/>
            </a:ext>
          </a:extLst>
        </xdr:cNvPr>
        <xdr:cNvSpPr txBox="1"/>
      </xdr:nvSpPr>
      <xdr:spPr>
        <a:xfrm rot="21333418">
          <a:off x="20350844" y="122981357"/>
          <a:ext cx="1905000" cy="7980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800"/>
            <a:t>Todas as variações</a:t>
          </a:r>
          <a:r>
            <a:rPr lang="pt-BR" sz="4800" baseline="0"/>
            <a:t> de cores de fonte e de fundo</a:t>
          </a:r>
          <a:br>
            <a:rPr lang="pt-BR" sz="4800" baseline="0"/>
          </a:br>
          <a:r>
            <a:rPr lang="pt-BR" sz="4800" baseline="0"/>
            <a:t>-------------</a:t>
          </a:r>
          <a:br>
            <a:rPr lang="pt-BR" sz="4800" baseline="0"/>
          </a:br>
          <a:r>
            <a:rPr lang="pt-BR" sz="4800" baseline="0"/>
            <a:t>Linhas 456 até 566</a:t>
          </a:r>
          <a:endParaRPr lang="pt-BR" sz="4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/Desktop/api-gamivo/BestbuyA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AÇÃO"/>
      <sheetName val="Venda-Chave-Troca"/>
      <sheetName val="Pra Vender"/>
      <sheetName val="Random Legendary"/>
      <sheetName val="TABELA G2A"/>
      <sheetName val="Planilha1"/>
      <sheetName val="Plan4"/>
    </sheetNames>
    <sheetDataSet>
      <sheetData sheetId="0"/>
      <sheetData sheetId="1"/>
      <sheetData sheetId="2"/>
      <sheetData sheetId="3"/>
      <sheetData sheetId="4">
        <row r="15">
          <cell r="A15">
            <v>0</v>
          </cell>
          <cell r="B15">
            <v>6.9989999999999997</v>
          </cell>
          <cell r="C15">
            <v>7</v>
          </cell>
          <cell r="D15">
            <v>7.9989999999999997</v>
          </cell>
          <cell r="E15">
            <v>8</v>
          </cell>
          <cell r="F15">
            <v>8.9990000000000006</v>
          </cell>
          <cell r="G15">
            <v>9</v>
          </cell>
          <cell r="H15">
            <v>9.9990000000000006</v>
          </cell>
          <cell r="I15">
            <v>10</v>
          </cell>
          <cell r="J15">
            <v>10.999000000000001</v>
          </cell>
        </row>
        <row r="16">
          <cell r="A16">
            <v>0.28999999999999998</v>
          </cell>
          <cell r="C16">
            <v>0.27800000000000002</v>
          </cell>
          <cell r="E16">
            <v>0.26600000000000001</v>
          </cell>
          <cell r="G16">
            <v>0.255</v>
          </cell>
          <cell r="I16">
            <v>0.24299999999999999</v>
          </cell>
        </row>
        <row r="17">
          <cell r="A17">
            <v>11</v>
          </cell>
          <cell r="B17">
            <v>11.999000000000001</v>
          </cell>
          <cell r="C17">
            <v>12</v>
          </cell>
          <cell r="D17">
            <v>12.999000000000001</v>
          </cell>
          <cell r="E17">
            <v>13</v>
          </cell>
          <cell r="F17">
            <v>14.999000000000001</v>
          </cell>
          <cell r="G17">
            <v>15</v>
          </cell>
          <cell r="H17">
            <v>16.998999999999999</v>
          </cell>
          <cell r="I17">
            <v>17</v>
          </cell>
          <cell r="J17">
            <v>18.498999999999999</v>
          </cell>
        </row>
        <row r="18">
          <cell r="A18">
            <v>0.23180000000000001</v>
          </cell>
          <cell r="C18">
            <v>0.20799999999999999</v>
          </cell>
          <cell r="E18">
            <v>0.185</v>
          </cell>
          <cell r="G18">
            <v>0.151</v>
          </cell>
          <cell r="I18">
            <v>0.13900000000000001</v>
          </cell>
        </row>
        <row r="19">
          <cell r="A19">
            <v>18.5</v>
          </cell>
          <cell r="B19">
            <v>19.998999999999999</v>
          </cell>
          <cell r="C19">
            <v>20</v>
          </cell>
          <cell r="D19">
            <v>21.998999999999999</v>
          </cell>
          <cell r="E19">
            <v>22</v>
          </cell>
          <cell r="F19">
            <v>23.998999999999999</v>
          </cell>
          <cell r="G19">
            <v>24</v>
          </cell>
          <cell r="H19">
            <v>30.998999999999999</v>
          </cell>
          <cell r="I19">
            <v>24</v>
          </cell>
          <cell r="J19">
            <v>30.998999999999999</v>
          </cell>
        </row>
        <row r="20">
          <cell r="A20">
            <v>0.128</v>
          </cell>
          <cell r="C20">
            <v>0.11600000000000001</v>
          </cell>
          <cell r="E20">
            <v>0.104</v>
          </cell>
          <cell r="G20">
            <v>5.8000000000000003E-2</v>
          </cell>
        </row>
        <row r="21">
          <cell r="A21">
            <v>24</v>
          </cell>
          <cell r="B21">
            <v>30.998999999999999</v>
          </cell>
          <cell r="C21">
            <v>24</v>
          </cell>
          <cell r="D21">
            <v>30.998999999999999</v>
          </cell>
          <cell r="E21">
            <v>31</v>
          </cell>
        </row>
        <row r="22">
          <cell r="A22">
            <v>5.8000000000000003E-2</v>
          </cell>
          <cell r="C22">
            <v>5.8000000000000003E-2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91C7F-E696-4B5B-A1F3-4F972C75D886}" name="Tabela5" displayName="Tabela5" ref="A1:Y566" totalsRowShown="0" tableBorderDxfId="25">
  <autoFilter ref="A1:Y566" xr:uid="{00000000-0009-0000-0100-000005000000}"/>
  <sortState xmlns:xlrd2="http://schemas.microsoft.com/office/spreadsheetml/2017/richdata2" ref="A2:Y83647">
    <sortCondition ref="C1:C83647"/>
  </sortState>
  <tableColumns count="25">
    <tableColumn id="1" xr3:uid="{3EE776D5-A93C-4149-881E-22A11A28FC2F}" name="Colunas1" dataDxfId="24"/>
    <tableColumn id="2" xr3:uid="{071DAB3D-2350-4E79-BCB6-1254D2D41B6E}" name="Chave Recebida" dataDxfId="23"/>
    <tableColumn id="3" xr3:uid="{5CEDB015-0A9D-4A88-8704-9C11A547B4A5}" name="Jogo HB" dataDxfId="22"/>
    <tableColumn id="4" xr3:uid="{11815694-2D8D-4B19-A9D2-4BAC0ECEEEF6}" name="Observação" dataDxfId="21"/>
    <tableColumn id="26" xr3:uid="{60281CE2-84CC-4BE5-B311-E33E12D36A07}" name="Vendido por" dataDxfId="20"/>
    <tableColumn id="5" xr3:uid="{1272E0B0-C6A4-4A2C-8B68-E22B7FEB3616}" name="Valor G2A" dataDxfId="19"/>
    <tableColumn id="6" xr3:uid="{60CAD331-CB77-4EDC-8C8B-C025B866F2CA}" name="Colunas2" dataDxfId="18"/>
    <tableColumn id="7" xr3:uid="{7530D8E3-0BEC-44C4-8DC6-F389AF9D5724}" name="V.R. (Real)" dataDxfId="17">
      <calculatedColumnFormula>IF('Venda-Chave-Troca'!$E2="G2A",G2*0.898-(0.4)-((0.15)*N2/O2),IF('Venda-Chave-Troca'!$E2="Gamivo",IF('Venda-Chave-Troca'!$F2&lt;4,(F2*0.95)-(0.1),(F2*0.901)-(0.45)),""))</calculatedColumnFormula>
    </tableColumn>
    <tableColumn id="8" xr3:uid="{8C79992A-E66B-4E86-9D5C-2EFB1DC54F18}" name="V. R. (Simulação)" dataDxfId="16">
      <calculatedColumnFormula>IF($E2="gamivo",IF($F2&gt;4,'Venda-Chave-Troca'!$G2+(-0.099*'Venda-Chave-Troca'!$G2)-(0.45),'Venda-Chave-Troca'!$G2-(0.05*'Venda-Chave-Troca'!$G2)-(0.1)),G2*0.898-(0.55))</calculatedColumnFormula>
    </tableColumn>
    <tableColumn id="9" xr3:uid="{EDAEA6C3-2025-44F2-A43A-EADA7508008A}" name="Chave Entregue" dataDxfId="15"/>
    <tableColumn id="10" xr3:uid="{C20E84F6-6151-4BDD-A4EF-29456C58B33A}" name="Jogo Entregue" dataDxfId="14"/>
    <tableColumn id="11" xr3:uid="{38373C9E-AC77-4BC6-9D51-4B0068D1CADF}" name="Valor Pago" dataDxfId="13"/>
    <tableColumn id="13" xr3:uid="{605B4FEE-8C12-4167-A452-EE578FC0A019}" name="Vendido" dataDxfId="12"/>
    <tableColumn id="14" xr3:uid="{675CF870-8D9E-4DCE-847A-FEE86E77F70E}" name="Leilões/Mudanças de Preço" dataDxfId="11"/>
    <tableColumn id="15" xr3:uid="{42D64D33-D8A6-4115-BBB2-C319281F64C6}" name="Qtd" dataDxfId="10"/>
    <tableColumn id="16" xr3:uid="{D4CD3FB5-DC93-4B7B-B713-9A3FD547551B}" name="Devoluções" dataDxfId="9"/>
    <tableColumn id="17" xr3:uid="{A7341768-B67D-4CD5-8490-0DCBC9B3048C}" name="Receita (R$)" dataDxfId="8">
      <calculatedColumnFormula>(H2*M2)-L2-(G2*P2)</calculatedColumnFormula>
    </tableColumn>
    <tableColumn id="18" xr3:uid="{353209AF-ADD9-4065-B8E6-3452993A2CAA}" name="Lucro (%)" dataDxfId="7">
      <calculatedColumnFormula>Q2/L2</calculatedColumnFormula>
    </tableColumn>
    <tableColumn id="19" xr3:uid="{98743C72-856D-4362-860B-EA6665E356B3}" name="Data Adquirida" dataDxfId="6"/>
    <tableColumn id="20" xr3:uid="{CC50F446-0A09-4DE0-B89A-971A605499F5}" name="Data Venda" dataDxfId="5"/>
    <tableColumn id="21" xr3:uid="{21D174F0-CE79-460C-AF59-B07458546BB7}" name="Data Vendida" dataDxfId="4"/>
    <tableColumn id="23" xr3:uid="{B33079CB-A367-43A2-9B06-BF4911DA0831}" name="Perfil/Origem" dataDxfId="3"/>
    <tableColumn id="24" xr3:uid="{3766F6DB-CFD8-47BC-9B7A-EFE751D3C311}" name="E-mail cliente" dataDxfId="2"/>
    <tableColumn id="25" xr3:uid="{6C3B8124-FE90-49A4-80DB-0142FF93ED71}" name="Comissão" dataDxfId="1"/>
    <tableColumn id="22" xr3:uid="{38D27AE1-A27E-4537-92FF-5053E9079411}" name="5,3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84D3-CFEB-4FEF-AB85-FF09CCBE0D90}">
  <dimension ref="A1:Y566"/>
  <sheetViews>
    <sheetView tabSelected="1" zoomScale="70" zoomScaleNormal="70" zoomScaleSheetLayoutView="55" workbookViewId="0">
      <selection activeCell="B5" sqref="B5"/>
    </sheetView>
  </sheetViews>
  <sheetFormatPr defaultRowHeight="19.350000000000001" customHeight="1"/>
  <cols>
    <col min="1" max="1" width="4.5703125" style="16" customWidth="1"/>
    <col min="2" max="2" width="35.28515625" style="16" customWidth="1"/>
    <col min="3" max="3" width="43" style="16" customWidth="1"/>
    <col min="4" max="4" width="11.7109375" style="16" customWidth="1"/>
    <col min="5" max="5" width="14" style="16" customWidth="1"/>
    <col min="6" max="6" width="14.28515625" style="16" customWidth="1"/>
    <col min="7" max="7" width="13.7109375" style="16" customWidth="1"/>
    <col min="8" max="8" width="12.5703125" style="16" customWidth="1"/>
    <col min="9" max="9" width="14.140625" style="16" customWidth="1"/>
    <col min="10" max="11" width="4.85546875" style="16" customWidth="1"/>
    <col min="12" max="12" width="12.85546875" style="16" customWidth="1"/>
    <col min="13" max="13" width="5.7109375" style="16" customWidth="1"/>
    <col min="14" max="14" width="6.7109375" style="16" customWidth="1"/>
    <col min="15" max="15" width="5.85546875" style="16" customWidth="1"/>
    <col min="16" max="16" width="6.28515625" style="16" customWidth="1"/>
    <col min="17" max="17" width="14" style="16" customWidth="1"/>
    <col min="18" max="18" width="18.28515625" style="16" customWidth="1"/>
    <col min="19" max="19" width="16" style="16" customWidth="1"/>
    <col min="20" max="20" width="16.5703125" style="16" customWidth="1"/>
    <col min="21" max="21" width="15.85546875" style="16" customWidth="1"/>
    <col min="22" max="22" width="78.7109375" style="16" customWidth="1"/>
    <col min="23" max="23" width="51.5703125" style="16" customWidth="1"/>
    <col min="24" max="24" width="26" style="16" customWidth="1"/>
    <col min="25" max="25" width="18.28515625" style="16" customWidth="1"/>
    <col min="26" max="26" width="9.140625" style="16" customWidth="1"/>
    <col min="27" max="27" width="9.140625" style="16"/>
    <col min="28" max="29" width="9.140625" style="16" customWidth="1"/>
    <col min="30" max="32" width="9.140625" style="16"/>
    <col min="33" max="34" width="9.140625" style="16" customWidth="1"/>
    <col min="35" max="16384" width="9.140625" style="16"/>
  </cols>
  <sheetData>
    <row r="1" spans="1:25" ht="19.350000000000001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2" t="s">
        <v>21</v>
      </c>
      <c r="W1" s="13" t="s">
        <v>22</v>
      </c>
      <c r="X1" s="14" t="s">
        <v>23</v>
      </c>
      <c r="Y1" s="15" t="s">
        <v>24</v>
      </c>
    </row>
    <row r="2" spans="1:25" ht="19.350000000000001" customHeight="1">
      <c r="A2" s="17" t="s">
        <v>25</v>
      </c>
      <c r="B2" s="18" t="s">
        <v>26</v>
      </c>
      <c r="C2" s="19">
        <v>64</v>
      </c>
      <c r="D2" s="20"/>
      <c r="E2" s="21" t="s">
        <v>27</v>
      </c>
      <c r="F2" s="22">
        <v>1.46</v>
      </c>
      <c r="G2" s="22">
        <f>IF('Venda-Chave-Troca'!$E2="Gamivo",'Venda-Chave-Troca'!$F2,IF(AND((F2)&lt;'[1]TABELA G2A'!$A$15),F2,IF(AND((F2)&gt;='[1]TABELA G2A'!$A$15,(F2)&lt;'[1]TABELA G2A'!$B$15),(F2)/(1+'[1]TABELA G2A'!$A$16),IF(AND((F2)&gt;='[1]TABELA G2A'!$C$15,(F2)&lt;'[1]TABELA G2A'!$D$15),(F2)/(1+'[1]TABELA G2A'!$C$16),IF(AND((F2)&gt;='[1]TABELA G2A'!$E$15,(F2)&lt;'[1]TABELA G2A'!$F$15),(F2)/(1+'[1]TABELA G2A'!$E$16),IF(AND((F2)&gt;='[1]TABELA G2A'!$G$15,(F2)&lt;'[1]TABELA G2A'!$H$15),(F2)/(1+'[1]TABELA G2A'!$G$16),IF(AND((F2)&gt;='[1]TABELA G2A'!$I$15,(F2)&lt;'[1]TABELA G2A'!$J$15),(F2)/(1+'[1]TABELA G2A'!$I$16),IF(AND((F2)&gt;='[1]TABELA G2A'!$A$17,(F2)&lt;'[1]TABELA G2A'!$B$17),(F2)/(1+'[1]TABELA G2A'!$A$18),IF(AND((F2)&gt;='[1]TABELA G2A'!$C$17,(F2)&lt;'[1]TABELA G2A'!$D$17),(F2)/(1+'[1]TABELA G2A'!$C$18),IF(AND((F2)&gt;='[1]TABELA G2A'!$E$17,(F2)&lt;'[1]TABELA G2A'!$F$17),(F2)/(1+'[1]TABELA G2A'!$E$18),IF(AND((F2)&gt;='[1]TABELA G2A'!$G$17,(F2)&lt;'[1]TABELA G2A'!$H$17),(F2)/(1+'[1]TABELA G2A'!$G$18),IF(AND((F2)&gt;='[1]TABELA G2A'!$I$17,(F2)&lt;'[1]TABELA G2A'!$J$17),(F2)/(1+'[1]TABELA G2A'!$I$18),IF(AND((F2)&gt;='[1]TABELA G2A'!$A$19,(F2)&lt;'[1]TABELA G2A'!$B$19),(F2)/(1+'[1]TABELA G2A'!$A$20),IF(AND((F2)&gt;='[1]TABELA G2A'!$C$19,(F2)&lt;'[1]TABELA G2A'!$D$19),(F2)/(1+'[1]TABELA G2A'!$C$20),IF(AND((F2)&gt;='[1]TABELA G2A'!$E$19,(F2)&lt;'[1]TABELA G2A'!$F$19),(F2)/(1+'[1]TABELA G2A'!$E$20),IF(AND((F2)&gt;='[1]TABELA G2A'!$G$19,(F2)&lt;'[1]TABELA G2A'!$H$19),(F2)/(1+'[1]TABELA G2A'!$G$20),IF(AND((F2)&gt;='[1]TABELA G2A'!$I$19,(F2)&lt;'[1]TABELA G2A'!$J$19),(F2)/(1+'[1]TABELA G2A'!$A$22),IF(AND((F2)&gt;='[1]TABELA G2A'!$A$21,(F2)&lt;'[1]TABELA G2A'!$B$21),(F2)/(1+'[1]TABELA G2A'!$B$22),IF(AND((F2)&gt;='[1]TABELA G2A'!$C$21,(F2)&lt;'[1]TABELA G2A'!$D$21),(F2)/(1+'[1]TABELA G2A'!$C$22),IF((F2)&gt;='[1]TABELA G2A'!$E$21,(F2)/(1+'[1]TABELA G2A'!$C$22),""))))))))))))))))))))</f>
        <v>1.46</v>
      </c>
      <c r="H2" s="22">
        <f>IF('Venda-Chave-Troca'!$E2="G2A",G2*0.898-(0.4)-((0.15)*N2/O2),IF('Venda-Chave-Troca'!$E2="Gamivo",IF('Venda-Chave-Troca'!$F2&lt;4,(F2*0.95)-(0.1),(F2*0.901)-(0.45)),""))</f>
        <v>1.2869999999999999</v>
      </c>
      <c r="I2" s="22">
        <f>IF($E2="gamivo",IF($F2&gt;4,'Venda-Chave-Troca'!$G2+(-0.099*'Venda-Chave-Troca'!$G2)-(0.45),'Venda-Chave-Troca'!$G2-(0.05*'Venda-Chave-Troca'!$G2)-(0.1)),G2*0.898-(0.55))</f>
        <v>1.2869999999999999</v>
      </c>
      <c r="J2" s="23"/>
      <c r="K2" s="24" t="s">
        <v>28</v>
      </c>
      <c r="L2" s="22">
        <v>0.43559465380615103</v>
      </c>
      <c r="M2" s="25">
        <v>0</v>
      </c>
      <c r="N2" s="25">
        <v>0</v>
      </c>
      <c r="O2" s="25">
        <v>1</v>
      </c>
      <c r="P2" s="25">
        <v>0</v>
      </c>
      <c r="Q2" s="26">
        <f t="shared" ref="Q2:Q65" si="0">(H2*M2)-L2-(G2*P2)</f>
        <v>-0.43559465380615103</v>
      </c>
      <c r="R2" s="27">
        <f t="shared" ref="R2:R65" si="1">Q2/L2</f>
        <v>-1</v>
      </c>
      <c r="S2" s="28">
        <v>44912</v>
      </c>
      <c r="T2" s="28">
        <v>44970</v>
      </c>
      <c r="U2" s="28"/>
      <c r="V2" s="29" t="s">
        <v>29</v>
      </c>
      <c r="W2" s="29" t="s">
        <v>30</v>
      </c>
      <c r="X2" s="30"/>
      <c r="Y2" s="31"/>
    </row>
    <row r="3" spans="1:25" ht="19.350000000000001" customHeight="1">
      <c r="A3" s="17" t="s">
        <v>25</v>
      </c>
      <c r="B3" s="32" t="s">
        <v>31</v>
      </c>
      <c r="C3" s="33">
        <v>140</v>
      </c>
      <c r="D3" s="32"/>
      <c r="E3" s="21" t="s">
        <v>32</v>
      </c>
      <c r="F3" s="34">
        <v>2.9384057971014492</v>
      </c>
      <c r="G3" s="34">
        <f>IF('Venda-Chave-Troca'!$E3="Gamivo",'Venda-Chave-Troca'!$F3,IF(AND((F3)&lt;'[1]TABELA G2A'!$A$15),F3,IF(AND((F3)&gt;='[1]TABELA G2A'!$A$15,(F3)&lt;'[1]TABELA G2A'!$B$15),(F3)/(1+'[1]TABELA G2A'!$A$16),IF(AND((F3)&gt;='[1]TABELA G2A'!$C$15,(F3)&lt;'[1]TABELA G2A'!$D$15),(F3)/(1+'[1]TABELA G2A'!$C$16),IF(AND((F3)&gt;='[1]TABELA G2A'!$E$15,(F3)&lt;'[1]TABELA G2A'!$F$15),(F3)/(1+'[1]TABELA G2A'!$E$16),IF(AND((F3)&gt;='[1]TABELA G2A'!$G$15,(F3)&lt;'[1]TABELA G2A'!$H$15),(F3)/(1+'[1]TABELA G2A'!$G$16),IF(AND((F3)&gt;='[1]TABELA G2A'!$I$15,(F3)&lt;'[1]TABELA G2A'!$J$15),(F3)/(1+'[1]TABELA G2A'!$I$16),IF(AND((F3)&gt;='[1]TABELA G2A'!$A$17,(F3)&lt;'[1]TABELA G2A'!$B$17),(F3)/(1+'[1]TABELA G2A'!$A$18),IF(AND((F3)&gt;='[1]TABELA G2A'!$C$17,(F3)&lt;'[1]TABELA G2A'!$D$17),(F3)/(1+'[1]TABELA G2A'!$C$18),IF(AND((F3)&gt;='[1]TABELA G2A'!$E$17,(F3)&lt;'[1]TABELA G2A'!$F$17),(F3)/(1+'[1]TABELA G2A'!$E$18),IF(AND((F3)&gt;='[1]TABELA G2A'!$G$17,(F3)&lt;'[1]TABELA G2A'!$H$17),(F3)/(1+'[1]TABELA G2A'!$G$18),IF(AND((F3)&gt;='[1]TABELA G2A'!$I$17,(F3)&lt;'[1]TABELA G2A'!$J$17),(F3)/(1+'[1]TABELA G2A'!$I$18),IF(AND((F3)&gt;='[1]TABELA G2A'!$A$19,(F3)&lt;'[1]TABELA G2A'!$B$19),(F3)/(1+'[1]TABELA G2A'!$A$20),IF(AND((F3)&gt;='[1]TABELA G2A'!$C$19,(F3)&lt;'[1]TABELA G2A'!$D$19),(F3)/(1+'[1]TABELA G2A'!$C$20),IF(AND((F3)&gt;='[1]TABELA G2A'!$E$19,(F3)&lt;'[1]TABELA G2A'!$F$19),(F3)/(1+'[1]TABELA G2A'!$E$20),IF(AND((F3)&gt;='[1]TABELA G2A'!$G$19,(F3)&lt;'[1]TABELA G2A'!$H$19),(F3)/(1+'[1]TABELA G2A'!$G$20),IF(AND((F3)&gt;='[1]TABELA G2A'!$I$19,(F3)&lt;'[1]TABELA G2A'!$J$19),(F3)/(1+'[1]TABELA G2A'!$A$22),IF(AND((F3)&gt;='[1]TABELA G2A'!$A$21,(F3)&lt;'[1]TABELA G2A'!$B$21),(F3)/(1+'[1]TABELA G2A'!$B$22),IF(AND((F3)&gt;='[1]TABELA G2A'!$C$21,(F3)&lt;'[1]TABELA G2A'!$D$21),(F3)/(1+'[1]TABELA G2A'!$C$22),IF((F3)&gt;='[1]TABELA G2A'!$E$21,(F3)/(1+'[1]TABELA G2A'!$C$22),""))))))))))))))))))))</f>
        <v>2.2778339512414334</v>
      </c>
      <c r="H3" s="34">
        <f>IF('Venda-Chave-Troca'!$E3="G2A",G3*0.898-(0.4)-((0.15)*N3/O3),IF('Venda-Chave-Troca'!$E3="Gamivo",IF('Venda-Chave-Troca'!$F3&lt;4,(F3*0.95)-(0.1),(F3*0.901)-(0.45)),""))</f>
        <v>1.6454948882148073</v>
      </c>
      <c r="I3" s="34">
        <f>IF($E3="gamivo",IF($F3&gt;4,'Venda-Chave-Troca'!$G3+(-0.099*'Venda-Chave-Troca'!$G3)-(0.45),'Venda-Chave-Troca'!$G3-(0.05*'Venda-Chave-Troca'!$G3)-(0.1)),G3*0.898-(0.55))</f>
        <v>1.4954948882148071</v>
      </c>
      <c r="J3" s="35"/>
      <c r="K3" s="36" t="s">
        <v>33</v>
      </c>
      <c r="L3" s="34">
        <v>1.278196771686118</v>
      </c>
      <c r="M3" s="37">
        <v>1</v>
      </c>
      <c r="N3" s="37">
        <v>0</v>
      </c>
      <c r="O3" s="37">
        <v>2</v>
      </c>
      <c r="P3" s="37">
        <v>0</v>
      </c>
      <c r="Q3" s="34">
        <f t="shared" si="0"/>
        <v>0.36729811652868927</v>
      </c>
      <c r="R3" s="27">
        <f t="shared" si="1"/>
        <v>0.28735647332622533</v>
      </c>
      <c r="S3" s="28">
        <v>44805</v>
      </c>
      <c r="T3" s="28">
        <v>44905</v>
      </c>
      <c r="U3" s="28">
        <v>44915</v>
      </c>
      <c r="V3" s="29" t="s">
        <v>34</v>
      </c>
      <c r="W3" s="29" t="s">
        <v>35</v>
      </c>
      <c r="X3" s="30"/>
      <c r="Y3" s="15"/>
    </row>
    <row r="4" spans="1:25" ht="19.350000000000001" customHeight="1">
      <c r="A4" s="17" t="s">
        <v>25</v>
      </c>
      <c r="B4" s="32" t="s">
        <v>36</v>
      </c>
      <c r="C4" s="33">
        <v>140</v>
      </c>
      <c r="D4" s="32"/>
      <c r="E4" s="21" t="s">
        <v>32</v>
      </c>
      <c r="F4" s="34">
        <v>2.9384057971014492</v>
      </c>
      <c r="G4" s="34">
        <f>IF('Venda-Chave-Troca'!$E4="Gamivo",'Venda-Chave-Troca'!$F4,IF(AND((F4)&lt;'[1]TABELA G2A'!$A$15),F4,IF(AND((F4)&gt;='[1]TABELA G2A'!$A$15,(F4)&lt;'[1]TABELA G2A'!$B$15),(F4)/(1+'[1]TABELA G2A'!$A$16),IF(AND((F4)&gt;='[1]TABELA G2A'!$C$15,(F4)&lt;'[1]TABELA G2A'!$D$15),(F4)/(1+'[1]TABELA G2A'!$C$16),IF(AND((F4)&gt;='[1]TABELA G2A'!$E$15,(F4)&lt;'[1]TABELA G2A'!$F$15),(F4)/(1+'[1]TABELA G2A'!$E$16),IF(AND((F4)&gt;='[1]TABELA G2A'!$G$15,(F4)&lt;'[1]TABELA G2A'!$H$15),(F4)/(1+'[1]TABELA G2A'!$G$16),IF(AND((F4)&gt;='[1]TABELA G2A'!$I$15,(F4)&lt;'[1]TABELA G2A'!$J$15),(F4)/(1+'[1]TABELA G2A'!$I$16),IF(AND((F4)&gt;='[1]TABELA G2A'!$A$17,(F4)&lt;'[1]TABELA G2A'!$B$17),(F4)/(1+'[1]TABELA G2A'!$A$18),IF(AND((F4)&gt;='[1]TABELA G2A'!$C$17,(F4)&lt;'[1]TABELA G2A'!$D$17),(F4)/(1+'[1]TABELA G2A'!$C$18),IF(AND((F4)&gt;='[1]TABELA G2A'!$E$17,(F4)&lt;'[1]TABELA G2A'!$F$17),(F4)/(1+'[1]TABELA G2A'!$E$18),IF(AND((F4)&gt;='[1]TABELA G2A'!$G$17,(F4)&lt;'[1]TABELA G2A'!$H$17),(F4)/(1+'[1]TABELA G2A'!$G$18),IF(AND((F4)&gt;='[1]TABELA G2A'!$I$17,(F4)&lt;'[1]TABELA G2A'!$J$17),(F4)/(1+'[1]TABELA G2A'!$I$18),IF(AND((F4)&gt;='[1]TABELA G2A'!$A$19,(F4)&lt;'[1]TABELA G2A'!$B$19),(F4)/(1+'[1]TABELA G2A'!$A$20),IF(AND((F4)&gt;='[1]TABELA G2A'!$C$19,(F4)&lt;'[1]TABELA G2A'!$D$19),(F4)/(1+'[1]TABELA G2A'!$C$20),IF(AND((F4)&gt;='[1]TABELA G2A'!$E$19,(F4)&lt;'[1]TABELA G2A'!$F$19),(F4)/(1+'[1]TABELA G2A'!$E$20),IF(AND((F4)&gt;='[1]TABELA G2A'!$G$19,(F4)&lt;'[1]TABELA G2A'!$H$19),(F4)/(1+'[1]TABELA G2A'!$G$20),IF(AND((F4)&gt;='[1]TABELA G2A'!$I$19,(F4)&lt;'[1]TABELA G2A'!$J$19),(F4)/(1+'[1]TABELA G2A'!$A$22),IF(AND((F4)&gt;='[1]TABELA G2A'!$A$21,(F4)&lt;'[1]TABELA G2A'!$B$21),(F4)/(1+'[1]TABELA G2A'!$B$22),IF(AND((F4)&gt;='[1]TABELA G2A'!$C$21,(F4)&lt;'[1]TABELA G2A'!$D$21),(F4)/(1+'[1]TABELA G2A'!$C$22),IF((F4)&gt;='[1]TABELA G2A'!$E$21,(F4)/(1+'[1]TABELA G2A'!$C$22),""))))))))))))))))))))</f>
        <v>2.2778339512414334</v>
      </c>
      <c r="H4" s="34">
        <f>IF('Venda-Chave-Troca'!$E4="G2A",G4*0.898-(0.4)-((0.15)*N4/O4),IF('Venda-Chave-Troca'!$E4="Gamivo",IF('Venda-Chave-Troca'!$F4&lt;4,(F4*0.95)-(0.1),(F4*0.901)-(0.45)),""))</f>
        <v>1.6454948882148073</v>
      </c>
      <c r="I4" s="34">
        <f>IF($E4="gamivo",IF($F4&gt;4,'Venda-Chave-Troca'!$G4+(-0.099*'Venda-Chave-Troca'!$G4)-(0.45),'Venda-Chave-Troca'!$G4-(0.05*'Venda-Chave-Troca'!$G4)-(0.1)),G4*0.898-(0.55))</f>
        <v>1.4954948882148071</v>
      </c>
      <c r="J4" s="35"/>
      <c r="K4" s="36" t="s">
        <v>37</v>
      </c>
      <c r="L4" s="34">
        <v>1.0019259261274673</v>
      </c>
      <c r="M4" s="37">
        <v>1</v>
      </c>
      <c r="N4" s="37">
        <v>0</v>
      </c>
      <c r="O4" s="37">
        <v>2</v>
      </c>
      <c r="P4" s="37">
        <v>0</v>
      </c>
      <c r="Q4" s="34">
        <f t="shared" si="0"/>
        <v>0.64356896208733994</v>
      </c>
      <c r="R4" s="27">
        <f t="shared" si="1"/>
        <v>0.64233187834033911</v>
      </c>
      <c r="S4" s="28">
        <v>44903</v>
      </c>
      <c r="T4" s="28">
        <v>44905</v>
      </c>
      <c r="U4" s="28">
        <v>44919</v>
      </c>
      <c r="V4" s="29" t="s">
        <v>38</v>
      </c>
      <c r="W4" s="29" t="s">
        <v>39</v>
      </c>
      <c r="X4" s="30"/>
      <c r="Y4" s="15"/>
    </row>
    <row r="5" spans="1:25" ht="19.350000000000001" customHeight="1">
      <c r="A5" s="17" t="s">
        <v>25</v>
      </c>
      <c r="B5" s="32" t="s">
        <v>40</v>
      </c>
      <c r="C5" s="33">
        <v>140</v>
      </c>
      <c r="D5" s="32"/>
      <c r="E5" s="21" t="s">
        <v>32</v>
      </c>
      <c r="F5" s="34">
        <v>2.5746557971014492</v>
      </c>
      <c r="G5" s="34">
        <f>IF('Venda-Chave-Troca'!$E5="Gamivo",'Venda-Chave-Troca'!$F5,IF(AND((F5)&lt;'[1]TABELA G2A'!$A$15),F5,IF(AND((F5)&gt;='[1]TABELA G2A'!$A$15,(F5)&lt;'[1]TABELA G2A'!$B$15),(F5)/(1+'[1]TABELA G2A'!$A$16),IF(AND((F5)&gt;='[1]TABELA G2A'!$C$15,(F5)&lt;'[1]TABELA G2A'!$D$15),(F5)/(1+'[1]TABELA G2A'!$C$16),IF(AND((F5)&gt;='[1]TABELA G2A'!$E$15,(F5)&lt;'[1]TABELA G2A'!$F$15),(F5)/(1+'[1]TABELA G2A'!$E$16),IF(AND((F5)&gt;='[1]TABELA G2A'!$G$15,(F5)&lt;'[1]TABELA G2A'!$H$15),(F5)/(1+'[1]TABELA G2A'!$G$16),IF(AND((F5)&gt;='[1]TABELA G2A'!$I$15,(F5)&lt;'[1]TABELA G2A'!$J$15),(F5)/(1+'[1]TABELA G2A'!$I$16),IF(AND((F5)&gt;='[1]TABELA G2A'!$A$17,(F5)&lt;'[1]TABELA G2A'!$B$17),(F5)/(1+'[1]TABELA G2A'!$A$18),IF(AND((F5)&gt;='[1]TABELA G2A'!$C$17,(F5)&lt;'[1]TABELA G2A'!$D$17),(F5)/(1+'[1]TABELA G2A'!$C$18),IF(AND((F5)&gt;='[1]TABELA G2A'!$E$17,(F5)&lt;'[1]TABELA G2A'!$F$17),(F5)/(1+'[1]TABELA G2A'!$E$18),IF(AND((F5)&gt;='[1]TABELA G2A'!$G$17,(F5)&lt;'[1]TABELA G2A'!$H$17),(F5)/(1+'[1]TABELA G2A'!$G$18),IF(AND((F5)&gt;='[1]TABELA G2A'!$I$17,(F5)&lt;'[1]TABELA G2A'!$J$17),(F5)/(1+'[1]TABELA G2A'!$I$18),IF(AND((F5)&gt;='[1]TABELA G2A'!$A$19,(F5)&lt;'[1]TABELA G2A'!$B$19),(F5)/(1+'[1]TABELA G2A'!$A$20),IF(AND((F5)&gt;='[1]TABELA G2A'!$C$19,(F5)&lt;'[1]TABELA G2A'!$D$19),(F5)/(1+'[1]TABELA G2A'!$C$20),IF(AND((F5)&gt;='[1]TABELA G2A'!$E$19,(F5)&lt;'[1]TABELA G2A'!$F$19),(F5)/(1+'[1]TABELA G2A'!$E$20),IF(AND((F5)&gt;='[1]TABELA G2A'!$G$19,(F5)&lt;'[1]TABELA G2A'!$H$19),(F5)/(1+'[1]TABELA G2A'!$G$20),IF(AND((F5)&gt;='[1]TABELA G2A'!$I$19,(F5)&lt;'[1]TABELA G2A'!$J$19),(F5)/(1+'[1]TABELA G2A'!$A$22),IF(AND((F5)&gt;='[1]TABELA G2A'!$A$21,(F5)&lt;'[1]TABELA G2A'!$B$21),(F5)/(1+'[1]TABELA G2A'!$B$22),IF(AND((F5)&gt;='[1]TABELA G2A'!$C$21,(F5)&lt;'[1]TABELA G2A'!$D$21),(F5)/(1+'[1]TABELA G2A'!$C$22),IF((F5)&gt;='[1]TABELA G2A'!$E$21,(F5)/(1+'[1]TABELA G2A'!$C$22),""))))))))))))))))))))</f>
        <v>1.9958572070553868</v>
      </c>
      <c r="H5" s="34">
        <f>IF('Venda-Chave-Troca'!$E5="G2A",G5*0.898-(0.4)-((0.15)*N5/O5),IF('Venda-Chave-Troca'!$E5="Gamivo",IF('Venda-Chave-Troca'!$F5&lt;4,(F5*0.95)-(0.1),(F5*0.901)-(0.45)),""))</f>
        <v>1.3922797719357374</v>
      </c>
      <c r="I5" s="34">
        <f>IF($E5="gamivo",IF($F5&gt;4,'Venda-Chave-Troca'!$G5+(-0.099*'Venda-Chave-Troca'!$G5)-(0.45),'Venda-Chave-Troca'!$G5-(0.05*'Venda-Chave-Troca'!$G5)-(0.1)),G5*0.898-(0.55))</f>
        <v>1.2422797719357375</v>
      </c>
      <c r="J5" s="32"/>
      <c r="K5" s="36" t="s">
        <v>41</v>
      </c>
      <c r="L5" s="34">
        <v>1.1077026911749059</v>
      </c>
      <c r="M5" s="37">
        <v>1</v>
      </c>
      <c r="N5" s="37">
        <v>0</v>
      </c>
      <c r="O5" s="37">
        <v>1</v>
      </c>
      <c r="P5" s="37">
        <v>0</v>
      </c>
      <c r="Q5" s="34">
        <f t="shared" si="0"/>
        <v>0.28457708076083144</v>
      </c>
      <c r="R5" s="27">
        <f t="shared" si="1"/>
        <v>0.25690745633107503</v>
      </c>
      <c r="S5" s="28">
        <v>44907</v>
      </c>
      <c r="T5" s="28">
        <v>44909</v>
      </c>
      <c r="U5" s="28">
        <v>44927</v>
      </c>
      <c r="V5" s="29" t="s">
        <v>42</v>
      </c>
      <c r="W5" s="29" t="s">
        <v>43</v>
      </c>
      <c r="X5" s="30"/>
      <c r="Y5" s="15"/>
    </row>
    <row r="6" spans="1:25" ht="19.350000000000001" customHeight="1">
      <c r="A6" s="17" t="s">
        <v>25</v>
      </c>
      <c r="B6" s="38" t="s">
        <v>44</v>
      </c>
      <c r="C6" s="39">
        <v>140</v>
      </c>
      <c r="D6" s="38"/>
      <c r="E6" s="40" t="s">
        <v>27</v>
      </c>
      <c r="F6" s="41">
        <v>2.14</v>
      </c>
      <c r="G6" s="41">
        <f>IF('Venda-Chave-Troca'!$E6="Gamivo",'Venda-Chave-Troca'!$F6,IF(AND((F6)&lt;'[1]TABELA G2A'!$A$15),F6,IF(AND((F6)&gt;='[1]TABELA G2A'!$A$15,(F6)&lt;'[1]TABELA G2A'!$B$15),(F6)/(1+'[1]TABELA G2A'!$A$16),IF(AND((F6)&gt;='[1]TABELA G2A'!$C$15,(F6)&lt;'[1]TABELA G2A'!$D$15),(F6)/(1+'[1]TABELA G2A'!$C$16),IF(AND((F6)&gt;='[1]TABELA G2A'!$E$15,(F6)&lt;'[1]TABELA G2A'!$F$15),(F6)/(1+'[1]TABELA G2A'!$E$16),IF(AND((F6)&gt;='[1]TABELA G2A'!$G$15,(F6)&lt;'[1]TABELA G2A'!$H$15),(F6)/(1+'[1]TABELA G2A'!$G$16),IF(AND((F6)&gt;='[1]TABELA G2A'!$I$15,(F6)&lt;'[1]TABELA G2A'!$J$15),(F6)/(1+'[1]TABELA G2A'!$I$16),IF(AND((F6)&gt;='[1]TABELA G2A'!$A$17,(F6)&lt;'[1]TABELA G2A'!$B$17),(F6)/(1+'[1]TABELA G2A'!$A$18),IF(AND((F6)&gt;='[1]TABELA G2A'!$C$17,(F6)&lt;'[1]TABELA G2A'!$D$17),(F6)/(1+'[1]TABELA G2A'!$C$18),IF(AND((F6)&gt;='[1]TABELA G2A'!$E$17,(F6)&lt;'[1]TABELA G2A'!$F$17),(F6)/(1+'[1]TABELA G2A'!$E$18),IF(AND((F6)&gt;='[1]TABELA G2A'!$G$17,(F6)&lt;'[1]TABELA G2A'!$H$17),(F6)/(1+'[1]TABELA G2A'!$G$18),IF(AND((F6)&gt;='[1]TABELA G2A'!$I$17,(F6)&lt;'[1]TABELA G2A'!$J$17),(F6)/(1+'[1]TABELA G2A'!$I$18),IF(AND((F6)&gt;='[1]TABELA G2A'!$A$19,(F6)&lt;'[1]TABELA G2A'!$B$19),(F6)/(1+'[1]TABELA G2A'!$A$20),IF(AND((F6)&gt;='[1]TABELA G2A'!$C$19,(F6)&lt;'[1]TABELA G2A'!$D$19),(F6)/(1+'[1]TABELA G2A'!$C$20),IF(AND((F6)&gt;='[1]TABELA G2A'!$E$19,(F6)&lt;'[1]TABELA G2A'!$F$19),(F6)/(1+'[1]TABELA G2A'!$E$20),IF(AND((F6)&gt;='[1]TABELA G2A'!$G$19,(F6)&lt;'[1]TABELA G2A'!$H$19),(F6)/(1+'[1]TABELA G2A'!$G$20),IF(AND((F6)&gt;='[1]TABELA G2A'!$I$19,(F6)&lt;'[1]TABELA G2A'!$J$19),(F6)/(1+'[1]TABELA G2A'!$A$22),IF(AND((F6)&gt;='[1]TABELA G2A'!$A$21,(F6)&lt;'[1]TABELA G2A'!$B$21),(F6)/(1+'[1]TABELA G2A'!$B$22),IF(AND((F6)&gt;='[1]TABELA G2A'!$C$21,(F6)&lt;'[1]TABELA G2A'!$D$21),(F6)/(1+'[1]TABELA G2A'!$C$22),IF((F6)&gt;='[1]TABELA G2A'!$E$21,(F6)/(1+'[1]TABELA G2A'!$C$22),""))))))))))))))))))))</f>
        <v>2.14</v>
      </c>
      <c r="H6" s="41">
        <f>IF('Venda-Chave-Troca'!$E6="G2A",G6*0.898-(0.4)-((0.15)*N6/O6),IF('Venda-Chave-Troca'!$E6="Gamivo",IF('Venda-Chave-Troca'!$F6&lt;4,(F6*0.95)-(0.1),(F6*0.901)-(0.45)),""))</f>
        <v>1.9329999999999998</v>
      </c>
      <c r="I6" s="41">
        <f>IF($E6="gamivo",IF($F6&gt;4,'Venda-Chave-Troca'!$G6+(-0.099*'Venda-Chave-Troca'!$G6)-(0.45),'Venda-Chave-Troca'!$G6-(0.05*'Venda-Chave-Troca'!$G6)-(0.1)),G6*0.898-(0.55))</f>
        <v>1.9329999999999998</v>
      </c>
      <c r="J6" s="42"/>
      <c r="K6" s="43" t="s">
        <v>45</v>
      </c>
      <c r="L6" s="41">
        <v>0.97173853816610656</v>
      </c>
      <c r="M6" s="44">
        <v>1</v>
      </c>
      <c r="N6" s="44">
        <v>0</v>
      </c>
      <c r="O6" s="44">
        <v>1</v>
      </c>
      <c r="P6" s="44">
        <v>0</v>
      </c>
      <c r="Q6" s="41">
        <f t="shared" si="0"/>
        <v>0.96126146183389327</v>
      </c>
      <c r="R6" s="27">
        <f t="shared" si="1"/>
        <v>0.98921821465269255</v>
      </c>
      <c r="S6" s="28">
        <v>45134</v>
      </c>
      <c r="T6" s="28">
        <v>45135</v>
      </c>
      <c r="U6" s="28">
        <v>45135</v>
      </c>
      <c r="V6" s="29" t="s">
        <v>46</v>
      </c>
      <c r="W6" s="29" t="s">
        <v>47</v>
      </c>
      <c r="X6" s="30"/>
      <c r="Y6" s="15"/>
    </row>
    <row r="7" spans="1:25" ht="19.350000000000001" customHeight="1">
      <c r="A7" s="17" t="s">
        <v>48</v>
      </c>
      <c r="B7" s="45"/>
      <c r="C7" s="45" t="s">
        <v>49</v>
      </c>
      <c r="D7" s="45"/>
      <c r="E7" s="46"/>
      <c r="F7" s="47">
        <v>7.32</v>
      </c>
      <c r="G7" s="47">
        <f>IF('Venda-Chave-Troca'!$E7="Gamivo",'Venda-Chave-Troca'!$F7,IF(AND((F7)&lt;'[1]TABELA G2A'!$A$15),F7,IF(AND((F7)&gt;='[1]TABELA G2A'!$A$15,(F7)&lt;'[1]TABELA G2A'!$B$15),(F7)/(1+'[1]TABELA G2A'!$A$16),IF(AND((F7)&gt;='[1]TABELA G2A'!$C$15,(F7)&lt;'[1]TABELA G2A'!$D$15),(F7)/(1+'[1]TABELA G2A'!$C$16),IF(AND((F7)&gt;='[1]TABELA G2A'!$E$15,(F7)&lt;'[1]TABELA G2A'!$F$15),(F7)/(1+'[1]TABELA G2A'!$E$16),IF(AND((F7)&gt;='[1]TABELA G2A'!$G$15,(F7)&lt;'[1]TABELA G2A'!$H$15),(F7)/(1+'[1]TABELA G2A'!$G$16),IF(AND((F7)&gt;='[1]TABELA G2A'!$I$15,(F7)&lt;'[1]TABELA G2A'!$J$15),(F7)/(1+'[1]TABELA G2A'!$I$16),IF(AND((F7)&gt;='[1]TABELA G2A'!$A$17,(F7)&lt;'[1]TABELA G2A'!$B$17),(F7)/(1+'[1]TABELA G2A'!$A$18),IF(AND((F7)&gt;='[1]TABELA G2A'!$C$17,(F7)&lt;'[1]TABELA G2A'!$D$17),(F7)/(1+'[1]TABELA G2A'!$C$18),IF(AND((F7)&gt;='[1]TABELA G2A'!$E$17,(F7)&lt;'[1]TABELA G2A'!$F$17),(F7)/(1+'[1]TABELA G2A'!$E$18),IF(AND((F7)&gt;='[1]TABELA G2A'!$G$17,(F7)&lt;'[1]TABELA G2A'!$H$17),(F7)/(1+'[1]TABELA G2A'!$G$18),IF(AND((F7)&gt;='[1]TABELA G2A'!$I$17,(F7)&lt;'[1]TABELA G2A'!$J$17),(F7)/(1+'[1]TABELA G2A'!$I$18),IF(AND((F7)&gt;='[1]TABELA G2A'!$A$19,(F7)&lt;'[1]TABELA G2A'!$B$19),(F7)/(1+'[1]TABELA G2A'!$A$20),IF(AND((F7)&gt;='[1]TABELA G2A'!$C$19,(F7)&lt;'[1]TABELA G2A'!$D$19),(F7)/(1+'[1]TABELA G2A'!$C$20),IF(AND((F7)&gt;='[1]TABELA G2A'!$E$19,(F7)&lt;'[1]TABELA G2A'!$F$19),(F7)/(1+'[1]TABELA G2A'!$E$20),IF(AND((F7)&gt;='[1]TABELA G2A'!$G$19,(F7)&lt;'[1]TABELA G2A'!$H$19),(F7)/(1+'[1]TABELA G2A'!$G$20),IF(AND((F7)&gt;='[1]TABELA G2A'!$I$19,(F7)&lt;'[1]TABELA G2A'!$J$19),(F7)/(1+'[1]TABELA G2A'!$A$22),IF(AND((F7)&gt;='[1]TABELA G2A'!$A$21,(F7)&lt;'[1]TABELA G2A'!$B$21),(F7)/(1+'[1]TABELA G2A'!$B$22),IF(AND((F7)&gt;='[1]TABELA G2A'!$C$21,(F7)&lt;'[1]TABELA G2A'!$D$21),(F7)/(1+'[1]TABELA G2A'!$C$22),IF((F7)&gt;='[1]TABELA G2A'!$E$21,(F7)/(1+'[1]TABELA G2A'!$C$22),""))))))))))))))))))))</f>
        <v>5.727699530516432</v>
      </c>
      <c r="H7" s="47" t="str">
        <f>IF('Venda-Chave-Troca'!$E7="G2A",G7*0.898-(0.4)-((0.15)*N7/O7),IF('Venda-Chave-Troca'!$E7="Gamivo",IF('Venda-Chave-Troca'!$F7&lt;4,(F7*0.95)-(0.1),(F7*0.901)-(0.45)),""))</f>
        <v/>
      </c>
      <c r="I7" s="47">
        <f>IF($E7="gamivo",IF($F7&gt;4,'Venda-Chave-Troca'!$G7+(-0.099*'Venda-Chave-Troca'!$G7)-(0.45),'Venda-Chave-Troca'!$G7-(0.05*'Venda-Chave-Troca'!$G7)-(0.1)),G7*0.898-(0.55))</f>
        <v>4.5934741784037563</v>
      </c>
      <c r="J7" s="48" t="s">
        <v>50</v>
      </c>
      <c r="K7" s="49" t="s">
        <v>51</v>
      </c>
      <c r="L7" s="47">
        <v>6.88</v>
      </c>
      <c r="M7" s="50">
        <v>0</v>
      </c>
      <c r="N7" s="50">
        <v>0</v>
      </c>
      <c r="O7" s="50">
        <v>0</v>
      </c>
      <c r="P7" s="50">
        <v>0</v>
      </c>
      <c r="Q7" s="47" t="e">
        <f t="shared" si="0"/>
        <v>#VALUE!</v>
      </c>
      <c r="R7" s="27" t="e">
        <f t="shared" si="1"/>
        <v>#VALUE!</v>
      </c>
      <c r="S7" s="28">
        <v>44999</v>
      </c>
      <c r="T7" s="28"/>
      <c r="U7" s="28"/>
      <c r="V7" s="29" t="s">
        <v>52</v>
      </c>
      <c r="W7" s="29"/>
      <c r="X7" s="30"/>
      <c r="Y7" s="15"/>
    </row>
    <row r="8" spans="1:25" ht="19.350000000000001" customHeight="1">
      <c r="A8" s="17" t="s">
        <v>48</v>
      </c>
      <c r="B8" s="45"/>
      <c r="C8" s="48" t="s">
        <v>53</v>
      </c>
      <c r="D8" s="45"/>
      <c r="E8" s="51"/>
      <c r="F8" s="47">
        <v>103.07971014492755</v>
      </c>
      <c r="G8" s="47">
        <f>IF('Venda-Chave-Troca'!$E8="Gamivo",'Venda-Chave-Troca'!$F8,IF(AND((F8)&lt;'[1]TABELA G2A'!$A$15),F8,IF(AND((F8)&gt;='[1]TABELA G2A'!$A$15,(F8)&lt;'[1]TABELA G2A'!$B$15),(F8)/(1+'[1]TABELA G2A'!$A$16),IF(AND((F8)&gt;='[1]TABELA G2A'!$C$15,(F8)&lt;'[1]TABELA G2A'!$D$15),(F8)/(1+'[1]TABELA G2A'!$C$16),IF(AND((F8)&gt;='[1]TABELA G2A'!$E$15,(F8)&lt;'[1]TABELA G2A'!$F$15),(F8)/(1+'[1]TABELA G2A'!$E$16),IF(AND((F8)&gt;='[1]TABELA G2A'!$G$15,(F8)&lt;'[1]TABELA G2A'!$H$15),(F8)/(1+'[1]TABELA G2A'!$G$16),IF(AND((F8)&gt;='[1]TABELA G2A'!$I$15,(F8)&lt;'[1]TABELA G2A'!$J$15),(F8)/(1+'[1]TABELA G2A'!$I$16),IF(AND((F8)&gt;='[1]TABELA G2A'!$A$17,(F8)&lt;'[1]TABELA G2A'!$B$17),(F8)/(1+'[1]TABELA G2A'!$A$18),IF(AND((F8)&gt;='[1]TABELA G2A'!$C$17,(F8)&lt;'[1]TABELA G2A'!$D$17),(F8)/(1+'[1]TABELA G2A'!$C$18),IF(AND((F8)&gt;='[1]TABELA G2A'!$E$17,(F8)&lt;'[1]TABELA G2A'!$F$17),(F8)/(1+'[1]TABELA G2A'!$E$18),IF(AND((F8)&gt;='[1]TABELA G2A'!$G$17,(F8)&lt;'[1]TABELA G2A'!$H$17),(F8)/(1+'[1]TABELA G2A'!$G$18),IF(AND((F8)&gt;='[1]TABELA G2A'!$I$17,(F8)&lt;'[1]TABELA G2A'!$J$17),(F8)/(1+'[1]TABELA G2A'!$I$18),IF(AND((F8)&gt;='[1]TABELA G2A'!$A$19,(F8)&lt;'[1]TABELA G2A'!$B$19),(F8)/(1+'[1]TABELA G2A'!$A$20),IF(AND((F8)&gt;='[1]TABELA G2A'!$C$19,(F8)&lt;'[1]TABELA G2A'!$D$19),(F8)/(1+'[1]TABELA G2A'!$C$20),IF(AND((F8)&gt;='[1]TABELA G2A'!$E$19,(F8)&lt;'[1]TABELA G2A'!$F$19),(F8)/(1+'[1]TABELA G2A'!$E$20),IF(AND((F8)&gt;='[1]TABELA G2A'!$G$19,(F8)&lt;'[1]TABELA G2A'!$H$19),(F8)/(1+'[1]TABELA G2A'!$G$20),IF(AND((F8)&gt;='[1]TABELA G2A'!$I$19,(F8)&lt;'[1]TABELA G2A'!$J$19),(F8)/(1+'[1]TABELA G2A'!$A$22),IF(AND((F8)&gt;='[1]TABELA G2A'!$A$21,(F8)&lt;'[1]TABELA G2A'!$B$21),(F8)/(1+'[1]TABELA G2A'!$B$22),IF(AND((F8)&gt;='[1]TABELA G2A'!$C$21,(F8)&lt;'[1]TABELA G2A'!$D$21),(F8)/(1+'[1]TABELA G2A'!$C$22),IF((F8)&gt;='[1]TABELA G2A'!$E$21,(F8)/(1+'[1]TABELA G2A'!$C$22),""))))))))))))))))))))</f>
        <v>97.428837566094089</v>
      </c>
      <c r="H8" s="47" t="str">
        <f>IF('Venda-Chave-Troca'!$E8="G2A",G8*0.898-(0.4)-((0.15)*N8/O8),IF('Venda-Chave-Troca'!$E8="Gamivo",IF('Venda-Chave-Troca'!$F8&lt;4,(F8*0.95)-(0.1),(F8*0.901)-(0.45)),""))</f>
        <v/>
      </c>
      <c r="I8" s="47">
        <f>IF($E8="gamivo",IF($F8&gt;4,'Venda-Chave-Troca'!$G8+(-0.099*'Venda-Chave-Troca'!$G8)-(0.45),'Venda-Chave-Troca'!$G8-(0.05*'Venda-Chave-Troca'!$G8)-(0.1)),G8*0.898-(0.55))</f>
        <v>86.941096134352492</v>
      </c>
      <c r="J8" s="45" t="s">
        <v>54</v>
      </c>
      <c r="K8" s="49" t="s">
        <v>55</v>
      </c>
      <c r="L8" s="47">
        <v>99.21195652173914</v>
      </c>
      <c r="M8" s="50">
        <v>0</v>
      </c>
      <c r="N8" s="50">
        <v>0</v>
      </c>
      <c r="O8" s="50">
        <v>0</v>
      </c>
      <c r="P8" s="50">
        <v>0</v>
      </c>
      <c r="Q8" s="47" t="e">
        <f t="shared" si="0"/>
        <v>#VALUE!</v>
      </c>
      <c r="R8" s="27" t="e">
        <f t="shared" si="1"/>
        <v>#VALUE!</v>
      </c>
      <c r="S8" s="28">
        <v>44557</v>
      </c>
      <c r="T8" s="52"/>
      <c r="U8" s="52"/>
      <c r="V8" s="29" t="s">
        <v>56</v>
      </c>
      <c r="W8" s="29"/>
      <c r="X8" s="30"/>
      <c r="Y8" s="15"/>
    </row>
    <row r="9" spans="1:25" ht="19.350000000000001" customHeight="1">
      <c r="A9" s="17" t="s">
        <v>48</v>
      </c>
      <c r="B9" s="45"/>
      <c r="C9" s="48" t="s">
        <v>57</v>
      </c>
      <c r="D9" s="45"/>
      <c r="E9" s="51"/>
      <c r="F9" s="47">
        <v>44.786231884057976</v>
      </c>
      <c r="G9" s="47">
        <f>IF('Venda-Chave-Troca'!$E9="Gamivo",'Venda-Chave-Troca'!$F9,IF(AND((F9)&lt;'[1]TABELA G2A'!$A$15),F9,IF(AND((F9)&gt;='[1]TABELA G2A'!$A$15,(F9)&lt;'[1]TABELA G2A'!$B$15),(F9)/(1+'[1]TABELA G2A'!$A$16),IF(AND((F9)&gt;='[1]TABELA G2A'!$C$15,(F9)&lt;'[1]TABELA G2A'!$D$15),(F9)/(1+'[1]TABELA G2A'!$C$16),IF(AND((F9)&gt;='[1]TABELA G2A'!$E$15,(F9)&lt;'[1]TABELA G2A'!$F$15),(F9)/(1+'[1]TABELA G2A'!$E$16),IF(AND((F9)&gt;='[1]TABELA G2A'!$G$15,(F9)&lt;'[1]TABELA G2A'!$H$15),(F9)/(1+'[1]TABELA G2A'!$G$16),IF(AND((F9)&gt;='[1]TABELA G2A'!$I$15,(F9)&lt;'[1]TABELA G2A'!$J$15),(F9)/(1+'[1]TABELA G2A'!$I$16),IF(AND((F9)&gt;='[1]TABELA G2A'!$A$17,(F9)&lt;'[1]TABELA G2A'!$B$17),(F9)/(1+'[1]TABELA G2A'!$A$18),IF(AND((F9)&gt;='[1]TABELA G2A'!$C$17,(F9)&lt;'[1]TABELA G2A'!$D$17),(F9)/(1+'[1]TABELA G2A'!$C$18),IF(AND((F9)&gt;='[1]TABELA G2A'!$E$17,(F9)&lt;'[1]TABELA G2A'!$F$17),(F9)/(1+'[1]TABELA G2A'!$E$18),IF(AND((F9)&gt;='[1]TABELA G2A'!$G$17,(F9)&lt;'[1]TABELA G2A'!$H$17),(F9)/(1+'[1]TABELA G2A'!$G$18),IF(AND((F9)&gt;='[1]TABELA G2A'!$I$17,(F9)&lt;'[1]TABELA G2A'!$J$17),(F9)/(1+'[1]TABELA G2A'!$I$18),IF(AND((F9)&gt;='[1]TABELA G2A'!$A$19,(F9)&lt;'[1]TABELA G2A'!$B$19),(F9)/(1+'[1]TABELA G2A'!$A$20),IF(AND((F9)&gt;='[1]TABELA G2A'!$C$19,(F9)&lt;'[1]TABELA G2A'!$D$19),(F9)/(1+'[1]TABELA G2A'!$C$20),IF(AND((F9)&gt;='[1]TABELA G2A'!$E$19,(F9)&lt;'[1]TABELA G2A'!$F$19),(F9)/(1+'[1]TABELA G2A'!$E$20),IF(AND((F9)&gt;='[1]TABELA G2A'!$G$19,(F9)&lt;'[1]TABELA G2A'!$H$19),(F9)/(1+'[1]TABELA G2A'!$G$20),IF(AND((F9)&gt;='[1]TABELA G2A'!$I$19,(F9)&lt;'[1]TABELA G2A'!$J$19),(F9)/(1+'[1]TABELA G2A'!$A$22),IF(AND((F9)&gt;='[1]TABELA G2A'!$A$21,(F9)&lt;'[1]TABELA G2A'!$B$21),(F9)/(1+'[1]TABELA G2A'!$B$22),IF(AND((F9)&gt;='[1]TABELA G2A'!$C$21,(F9)&lt;'[1]TABELA G2A'!$D$21),(F9)/(1+'[1]TABELA G2A'!$C$22),IF((F9)&gt;='[1]TABELA G2A'!$E$21,(F9)/(1+'[1]TABELA G2A'!$C$22),""))))))))))))))))))))</f>
        <v>42.331032026519821</v>
      </c>
      <c r="H9" s="47" t="str">
        <f>IF('Venda-Chave-Troca'!$E9="G2A",G9*0.898-(0.4)-((0.15)*N9/O9),IF('Venda-Chave-Troca'!$E9="Gamivo",IF('Venda-Chave-Troca'!$F9&lt;4,(F9*0.95)-(0.1),(F9*0.901)-(0.45)),""))</f>
        <v/>
      </c>
      <c r="I9" s="47">
        <f>IF($E9="gamivo",IF($F9&gt;4,'Venda-Chave-Troca'!$G9+(-0.099*'Venda-Chave-Troca'!$G9)-(0.45),'Venda-Chave-Troca'!$G9-(0.05*'Venda-Chave-Troca'!$G9)-(0.1)),G9*0.898-(0.55))</f>
        <v>37.4632667598148</v>
      </c>
      <c r="J9" s="45" t="s">
        <v>58</v>
      </c>
      <c r="K9" s="49" t="s">
        <v>59</v>
      </c>
      <c r="L9" s="47">
        <v>38.503152173913051</v>
      </c>
      <c r="M9" s="50">
        <v>0</v>
      </c>
      <c r="N9" s="50">
        <v>0</v>
      </c>
      <c r="O9" s="50">
        <v>0</v>
      </c>
      <c r="P9" s="50">
        <v>0</v>
      </c>
      <c r="Q9" s="47" t="e">
        <f t="shared" si="0"/>
        <v>#VALUE!</v>
      </c>
      <c r="R9" s="27" t="e">
        <f t="shared" si="1"/>
        <v>#VALUE!</v>
      </c>
      <c r="S9" s="28">
        <v>44820</v>
      </c>
      <c r="T9" s="28"/>
      <c r="U9" s="28"/>
      <c r="V9" s="29" t="s">
        <v>60</v>
      </c>
      <c r="W9" s="29"/>
      <c r="X9" s="30"/>
      <c r="Y9" s="15"/>
    </row>
    <row r="10" spans="1:25" ht="19.350000000000001" customHeight="1">
      <c r="A10" s="17" t="s">
        <v>48</v>
      </c>
      <c r="B10" s="45"/>
      <c r="C10" s="45" t="s">
        <v>61</v>
      </c>
      <c r="D10" s="45"/>
      <c r="E10" s="53"/>
      <c r="F10" s="47">
        <v>46.08</v>
      </c>
      <c r="G10" s="47">
        <f>IF('Venda-Chave-Troca'!$E10="Gamivo",'Venda-Chave-Troca'!$F10,IF(AND((F10)&lt;'[1]TABELA G2A'!$A$15),F10,IF(AND((F10)&gt;='[1]TABELA G2A'!$A$15,(F10)&lt;'[1]TABELA G2A'!$B$15),(F10)/(1+'[1]TABELA G2A'!$A$16),IF(AND((F10)&gt;='[1]TABELA G2A'!$C$15,(F10)&lt;'[1]TABELA G2A'!$D$15),(F10)/(1+'[1]TABELA G2A'!$C$16),IF(AND((F10)&gt;='[1]TABELA G2A'!$E$15,(F10)&lt;'[1]TABELA G2A'!$F$15),(F10)/(1+'[1]TABELA G2A'!$E$16),IF(AND((F10)&gt;='[1]TABELA G2A'!$G$15,(F10)&lt;'[1]TABELA G2A'!$H$15),(F10)/(1+'[1]TABELA G2A'!$G$16),IF(AND((F10)&gt;='[1]TABELA G2A'!$I$15,(F10)&lt;'[1]TABELA G2A'!$J$15),(F10)/(1+'[1]TABELA G2A'!$I$16),IF(AND((F10)&gt;='[1]TABELA G2A'!$A$17,(F10)&lt;'[1]TABELA G2A'!$B$17),(F10)/(1+'[1]TABELA G2A'!$A$18),IF(AND((F10)&gt;='[1]TABELA G2A'!$C$17,(F10)&lt;'[1]TABELA G2A'!$D$17),(F10)/(1+'[1]TABELA G2A'!$C$18),IF(AND((F10)&gt;='[1]TABELA G2A'!$E$17,(F10)&lt;'[1]TABELA G2A'!$F$17),(F10)/(1+'[1]TABELA G2A'!$E$18),IF(AND((F10)&gt;='[1]TABELA G2A'!$G$17,(F10)&lt;'[1]TABELA G2A'!$H$17),(F10)/(1+'[1]TABELA G2A'!$G$18),IF(AND((F10)&gt;='[1]TABELA G2A'!$I$17,(F10)&lt;'[1]TABELA G2A'!$J$17),(F10)/(1+'[1]TABELA G2A'!$I$18),IF(AND((F10)&gt;='[1]TABELA G2A'!$A$19,(F10)&lt;'[1]TABELA G2A'!$B$19),(F10)/(1+'[1]TABELA G2A'!$A$20),IF(AND((F10)&gt;='[1]TABELA G2A'!$C$19,(F10)&lt;'[1]TABELA G2A'!$D$19),(F10)/(1+'[1]TABELA G2A'!$C$20),IF(AND((F10)&gt;='[1]TABELA G2A'!$E$19,(F10)&lt;'[1]TABELA G2A'!$F$19),(F10)/(1+'[1]TABELA G2A'!$E$20),IF(AND((F10)&gt;='[1]TABELA G2A'!$G$19,(F10)&lt;'[1]TABELA G2A'!$H$19),(F10)/(1+'[1]TABELA G2A'!$G$20),IF(AND((F10)&gt;='[1]TABELA G2A'!$I$19,(F10)&lt;'[1]TABELA G2A'!$J$19),(F10)/(1+'[1]TABELA G2A'!$A$22),IF(AND((F10)&gt;='[1]TABELA G2A'!$A$21,(F10)&lt;'[1]TABELA G2A'!$B$21),(F10)/(1+'[1]TABELA G2A'!$B$22),IF(AND((F10)&gt;='[1]TABELA G2A'!$C$21,(F10)&lt;'[1]TABELA G2A'!$D$21),(F10)/(1+'[1]TABELA G2A'!$C$22),IF((F10)&gt;='[1]TABELA G2A'!$E$21,(F10)/(1+'[1]TABELA G2A'!$C$22),""))))))))))))))))))))</f>
        <v>43.553875236294893</v>
      </c>
      <c r="H10" s="47" t="str">
        <f>IF('Venda-Chave-Troca'!$E10="G2A",G10*0.898-(0.4)-((0.15)*N10/O10),IF('Venda-Chave-Troca'!$E10="Gamivo",IF('Venda-Chave-Troca'!$F10&lt;4,(F10*0.95)-(0.1),(F10*0.901)-(0.45)),""))</f>
        <v/>
      </c>
      <c r="I10" s="47">
        <f>IF($E10="gamivo",IF($F10&gt;4,'Venda-Chave-Troca'!$G10+(-0.099*'Venda-Chave-Troca'!$G10)-(0.45),'Venda-Chave-Troca'!$G10-(0.05*'Venda-Chave-Troca'!$G10)-(0.1)),G10*0.898-(0.55))</f>
        <v>38.561379962192817</v>
      </c>
      <c r="J10" s="48" t="s">
        <v>62</v>
      </c>
      <c r="K10" s="49" t="s">
        <v>63</v>
      </c>
      <c r="L10" s="47">
        <v>41.29</v>
      </c>
      <c r="M10" s="50">
        <v>0</v>
      </c>
      <c r="N10" s="50">
        <v>0</v>
      </c>
      <c r="O10" s="50">
        <v>0</v>
      </c>
      <c r="P10" s="50">
        <v>0</v>
      </c>
      <c r="Q10" s="47" t="e">
        <f t="shared" si="0"/>
        <v>#VALUE!</v>
      </c>
      <c r="R10" s="27" t="e">
        <f t="shared" si="1"/>
        <v>#VALUE!</v>
      </c>
      <c r="S10" s="28">
        <v>44949</v>
      </c>
      <c r="T10" s="28"/>
      <c r="U10" s="28"/>
      <c r="V10" s="29" t="s">
        <v>56</v>
      </c>
      <c r="W10" s="29"/>
      <c r="X10" s="30"/>
      <c r="Y10" s="15"/>
    </row>
    <row r="11" spans="1:25" ht="19.350000000000001" customHeight="1">
      <c r="A11" s="17" t="s">
        <v>48</v>
      </c>
      <c r="B11" s="45"/>
      <c r="C11" s="45" t="s">
        <v>64</v>
      </c>
      <c r="D11" s="45"/>
      <c r="E11" s="53"/>
      <c r="F11" s="47">
        <v>10</v>
      </c>
      <c r="G11" s="47">
        <f>IF('Venda-Chave-Troca'!$E11="Gamivo",'Venda-Chave-Troca'!$F11,IF(AND((F11)&lt;'[1]TABELA G2A'!$A$15),F11,IF(AND((F11)&gt;='[1]TABELA G2A'!$A$15,(F11)&lt;'[1]TABELA G2A'!$B$15),(F11)/(1+'[1]TABELA G2A'!$A$16),IF(AND((F11)&gt;='[1]TABELA G2A'!$C$15,(F11)&lt;'[1]TABELA G2A'!$D$15),(F11)/(1+'[1]TABELA G2A'!$C$16),IF(AND((F11)&gt;='[1]TABELA G2A'!$E$15,(F11)&lt;'[1]TABELA G2A'!$F$15),(F11)/(1+'[1]TABELA G2A'!$E$16),IF(AND((F11)&gt;='[1]TABELA G2A'!$G$15,(F11)&lt;'[1]TABELA G2A'!$H$15),(F11)/(1+'[1]TABELA G2A'!$G$16),IF(AND((F11)&gt;='[1]TABELA G2A'!$I$15,(F11)&lt;'[1]TABELA G2A'!$J$15),(F11)/(1+'[1]TABELA G2A'!$I$16),IF(AND((F11)&gt;='[1]TABELA G2A'!$A$17,(F11)&lt;'[1]TABELA G2A'!$B$17),(F11)/(1+'[1]TABELA G2A'!$A$18),IF(AND((F11)&gt;='[1]TABELA G2A'!$C$17,(F11)&lt;'[1]TABELA G2A'!$D$17),(F11)/(1+'[1]TABELA G2A'!$C$18),IF(AND((F11)&gt;='[1]TABELA G2A'!$E$17,(F11)&lt;'[1]TABELA G2A'!$F$17),(F11)/(1+'[1]TABELA G2A'!$E$18),IF(AND((F11)&gt;='[1]TABELA G2A'!$G$17,(F11)&lt;'[1]TABELA G2A'!$H$17),(F11)/(1+'[1]TABELA G2A'!$G$18),IF(AND((F11)&gt;='[1]TABELA G2A'!$I$17,(F11)&lt;'[1]TABELA G2A'!$J$17),(F11)/(1+'[1]TABELA G2A'!$I$18),IF(AND((F11)&gt;='[1]TABELA G2A'!$A$19,(F11)&lt;'[1]TABELA G2A'!$B$19),(F11)/(1+'[1]TABELA G2A'!$A$20),IF(AND((F11)&gt;='[1]TABELA G2A'!$C$19,(F11)&lt;'[1]TABELA G2A'!$D$19),(F11)/(1+'[1]TABELA G2A'!$C$20),IF(AND((F11)&gt;='[1]TABELA G2A'!$E$19,(F11)&lt;'[1]TABELA G2A'!$F$19),(F11)/(1+'[1]TABELA G2A'!$E$20),IF(AND((F11)&gt;='[1]TABELA G2A'!$G$19,(F11)&lt;'[1]TABELA G2A'!$H$19),(F11)/(1+'[1]TABELA G2A'!$G$20),IF(AND((F11)&gt;='[1]TABELA G2A'!$I$19,(F11)&lt;'[1]TABELA G2A'!$J$19),(F11)/(1+'[1]TABELA G2A'!$A$22),IF(AND((F11)&gt;='[1]TABELA G2A'!$A$21,(F11)&lt;'[1]TABELA G2A'!$B$21),(F11)/(1+'[1]TABELA G2A'!$B$22),IF(AND((F11)&gt;='[1]TABELA G2A'!$C$21,(F11)&lt;'[1]TABELA G2A'!$D$21),(F11)/(1+'[1]TABELA G2A'!$C$22),IF((F11)&gt;='[1]TABELA G2A'!$E$21,(F11)/(1+'[1]TABELA G2A'!$C$22),""))))))))))))))))))))</f>
        <v>8.0450522928399035</v>
      </c>
      <c r="H11" s="47" t="str">
        <f>IF('Venda-Chave-Troca'!$E11="G2A",G11*0.898-(0.4)-((0.15)*N11/O11),IF('Venda-Chave-Troca'!$E11="Gamivo",IF('Venda-Chave-Troca'!$F11&lt;4,(F11*0.95)-(0.1),(F11*0.901)-(0.45)),""))</f>
        <v/>
      </c>
      <c r="I11" s="47">
        <f>IF($E11="gamivo",IF($F11&gt;4,'Venda-Chave-Troca'!$G11+(-0.099*'Venda-Chave-Troca'!$G11)-(0.45),'Venda-Chave-Troca'!$G11-(0.05*'Venda-Chave-Troca'!$G11)-(0.1)),G11*0.898-(0.55))</f>
        <v>6.6744569589702341</v>
      </c>
      <c r="J11" s="48" t="s">
        <v>65</v>
      </c>
      <c r="K11" s="49" t="s">
        <v>66</v>
      </c>
      <c r="L11" s="47">
        <v>8.4600000000000009</v>
      </c>
      <c r="M11" s="50">
        <v>0</v>
      </c>
      <c r="N11" s="50">
        <v>0</v>
      </c>
      <c r="O11" s="50">
        <v>0</v>
      </c>
      <c r="P11" s="50">
        <v>0</v>
      </c>
      <c r="Q11" s="47" t="e">
        <f t="shared" si="0"/>
        <v>#VALUE!</v>
      </c>
      <c r="R11" s="27" t="e">
        <f t="shared" si="1"/>
        <v>#VALUE!</v>
      </c>
      <c r="S11" s="28">
        <v>44960</v>
      </c>
      <c r="T11" s="28"/>
      <c r="U11" s="28"/>
      <c r="V11" s="29" t="s">
        <v>67</v>
      </c>
      <c r="W11" s="29"/>
      <c r="X11" s="30"/>
      <c r="Y11" s="15"/>
    </row>
    <row r="12" spans="1:25" ht="19.350000000000001" customHeight="1">
      <c r="A12" s="17" t="s">
        <v>48</v>
      </c>
      <c r="B12" s="45"/>
      <c r="C12" s="45" t="s">
        <v>68</v>
      </c>
      <c r="D12" s="45"/>
      <c r="E12" s="53"/>
      <c r="F12" s="47">
        <v>40</v>
      </c>
      <c r="G12" s="47">
        <f>IF('Venda-Chave-Troca'!$E12="Gamivo",'Venda-Chave-Troca'!$F12,IF(AND((F12)&lt;'[1]TABELA G2A'!$A$15),F12,IF(AND((F12)&gt;='[1]TABELA G2A'!$A$15,(F12)&lt;'[1]TABELA G2A'!$B$15),(F12)/(1+'[1]TABELA G2A'!$A$16),IF(AND((F12)&gt;='[1]TABELA G2A'!$C$15,(F12)&lt;'[1]TABELA G2A'!$D$15),(F12)/(1+'[1]TABELA G2A'!$C$16),IF(AND((F12)&gt;='[1]TABELA G2A'!$E$15,(F12)&lt;'[1]TABELA G2A'!$F$15),(F12)/(1+'[1]TABELA G2A'!$E$16),IF(AND((F12)&gt;='[1]TABELA G2A'!$G$15,(F12)&lt;'[1]TABELA G2A'!$H$15),(F12)/(1+'[1]TABELA G2A'!$G$16),IF(AND((F12)&gt;='[1]TABELA G2A'!$I$15,(F12)&lt;'[1]TABELA G2A'!$J$15),(F12)/(1+'[1]TABELA G2A'!$I$16),IF(AND((F12)&gt;='[1]TABELA G2A'!$A$17,(F12)&lt;'[1]TABELA G2A'!$B$17),(F12)/(1+'[1]TABELA G2A'!$A$18),IF(AND((F12)&gt;='[1]TABELA G2A'!$C$17,(F12)&lt;'[1]TABELA G2A'!$D$17),(F12)/(1+'[1]TABELA G2A'!$C$18),IF(AND((F12)&gt;='[1]TABELA G2A'!$E$17,(F12)&lt;'[1]TABELA G2A'!$F$17),(F12)/(1+'[1]TABELA G2A'!$E$18),IF(AND((F12)&gt;='[1]TABELA G2A'!$G$17,(F12)&lt;'[1]TABELA G2A'!$H$17),(F12)/(1+'[1]TABELA G2A'!$G$18),IF(AND((F12)&gt;='[1]TABELA G2A'!$I$17,(F12)&lt;'[1]TABELA G2A'!$J$17),(F12)/(1+'[1]TABELA G2A'!$I$18),IF(AND((F12)&gt;='[1]TABELA G2A'!$A$19,(F12)&lt;'[1]TABELA G2A'!$B$19),(F12)/(1+'[1]TABELA G2A'!$A$20),IF(AND((F12)&gt;='[1]TABELA G2A'!$C$19,(F12)&lt;'[1]TABELA G2A'!$D$19),(F12)/(1+'[1]TABELA G2A'!$C$20),IF(AND((F12)&gt;='[1]TABELA G2A'!$E$19,(F12)&lt;'[1]TABELA G2A'!$F$19),(F12)/(1+'[1]TABELA G2A'!$E$20),IF(AND((F12)&gt;='[1]TABELA G2A'!$G$19,(F12)&lt;'[1]TABELA G2A'!$H$19),(F12)/(1+'[1]TABELA G2A'!$G$20),IF(AND((F12)&gt;='[1]TABELA G2A'!$I$19,(F12)&lt;'[1]TABELA G2A'!$J$19),(F12)/(1+'[1]TABELA G2A'!$A$22),IF(AND((F12)&gt;='[1]TABELA G2A'!$A$21,(F12)&lt;'[1]TABELA G2A'!$B$21),(F12)/(1+'[1]TABELA G2A'!$B$22),IF(AND((F12)&gt;='[1]TABELA G2A'!$C$21,(F12)&lt;'[1]TABELA G2A'!$D$21),(F12)/(1+'[1]TABELA G2A'!$C$22),IF((F12)&gt;='[1]TABELA G2A'!$E$21,(F12)/(1+'[1]TABELA G2A'!$C$22),""))))))))))))))))))))</f>
        <v>37.807183364839318</v>
      </c>
      <c r="H12" s="47" t="str">
        <f>IF('Venda-Chave-Troca'!$E12="G2A",G12*0.898-(0.4)-((0.15)*N12/O12),IF('Venda-Chave-Troca'!$E12="Gamivo",IF('Venda-Chave-Troca'!$F12&lt;4,(F12*0.95)-(0.1),(F12*0.901)-(0.45)),""))</f>
        <v/>
      </c>
      <c r="I12" s="47">
        <f>IF($E12="gamivo",IF($F12&gt;4,'Venda-Chave-Troca'!$G12+(-0.099*'Venda-Chave-Troca'!$G12)-(0.45),'Venda-Chave-Troca'!$G12-(0.05*'Venda-Chave-Troca'!$G12)-(0.1)),G12*0.898-(0.55))</f>
        <v>33.400850661625711</v>
      </c>
      <c r="J12" s="48" t="s">
        <v>69</v>
      </c>
      <c r="K12" s="49" t="s">
        <v>70</v>
      </c>
      <c r="L12" s="47">
        <v>32.4</v>
      </c>
      <c r="M12" s="50">
        <v>0</v>
      </c>
      <c r="N12" s="50">
        <v>0</v>
      </c>
      <c r="O12" s="50">
        <v>0</v>
      </c>
      <c r="P12" s="50">
        <v>0</v>
      </c>
      <c r="Q12" s="47" t="e">
        <f t="shared" si="0"/>
        <v>#VALUE!</v>
      </c>
      <c r="R12" s="27" t="e">
        <f t="shared" si="1"/>
        <v>#VALUE!</v>
      </c>
      <c r="S12" s="28">
        <v>44950</v>
      </c>
      <c r="T12" s="28"/>
      <c r="U12" s="28"/>
      <c r="V12" s="29" t="s">
        <v>71</v>
      </c>
      <c r="W12" s="29"/>
      <c r="X12" s="30"/>
      <c r="Y12" s="15"/>
    </row>
    <row r="13" spans="1:25" ht="19.350000000000001" customHeight="1">
      <c r="A13" s="17" t="s">
        <v>48</v>
      </c>
      <c r="B13" s="45"/>
      <c r="C13" s="48" t="s">
        <v>72</v>
      </c>
      <c r="D13" s="45"/>
      <c r="E13" s="51"/>
      <c r="F13" s="47">
        <v>7.7786775362318856</v>
      </c>
      <c r="G13" s="47">
        <f>IF('Venda-Chave-Troca'!$E13="Gamivo",'Venda-Chave-Troca'!$F13,IF(AND((F13)&lt;'[1]TABELA G2A'!$A$15),F13,IF(AND((F13)&gt;='[1]TABELA G2A'!$A$15,(F13)&lt;'[1]TABELA G2A'!$B$15),(F13)/(1+'[1]TABELA G2A'!$A$16),IF(AND((F13)&gt;='[1]TABELA G2A'!$C$15,(F13)&lt;'[1]TABELA G2A'!$D$15),(F13)/(1+'[1]TABELA G2A'!$C$16),IF(AND((F13)&gt;='[1]TABELA G2A'!$E$15,(F13)&lt;'[1]TABELA G2A'!$F$15),(F13)/(1+'[1]TABELA G2A'!$E$16),IF(AND((F13)&gt;='[1]TABELA G2A'!$G$15,(F13)&lt;'[1]TABELA G2A'!$H$15),(F13)/(1+'[1]TABELA G2A'!$G$16),IF(AND((F13)&gt;='[1]TABELA G2A'!$I$15,(F13)&lt;'[1]TABELA G2A'!$J$15),(F13)/(1+'[1]TABELA G2A'!$I$16),IF(AND((F13)&gt;='[1]TABELA G2A'!$A$17,(F13)&lt;'[1]TABELA G2A'!$B$17),(F13)/(1+'[1]TABELA G2A'!$A$18),IF(AND((F13)&gt;='[1]TABELA G2A'!$C$17,(F13)&lt;'[1]TABELA G2A'!$D$17),(F13)/(1+'[1]TABELA G2A'!$C$18),IF(AND((F13)&gt;='[1]TABELA G2A'!$E$17,(F13)&lt;'[1]TABELA G2A'!$F$17),(F13)/(1+'[1]TABELA G2A'!$E$18),IF(AND((F13)&gt;='[1]TABELA G2A'!$G$17,(F13)&lt;'[1]TABELA G2A'!$H$17),(F13)/(1+'[1]TABELA G2A'!$G$18),IF(AND((F13)&gt;='[1]TABELA G2A'!$I$17,(F13)&lt;'[1]TABELA G2A'!$J$17),(F13)/(1+'[1]TABELA G2A'!$I$18),IF(AND((F13)&gt;='[1]TABELA G2A'!$A$19,(F13)&lt;'[1]TABELA G2A'!$B$19),(F13)/(1+'[1]TABELA G2A'!$A$20),IF(AND((F13)&gt;='[1]TABELA G2A'!$C$19,(F13)&lt;'[1]TABELA G2A'!$D$19),(F13)/(1+'[1]TABELA G2A'!$C$20),IF(AND((F13)&gt;='[1]TABELA G2A'!$E$19,(F13)&lt;'[1]TABELA G2A'!$F$19),(F13)/(1+'[1]TABELA G2A'!$E$20),IF(AND((F13)&gt;='[1]TABELA G2A'!$G$19,(F13)&lt;'[1]TABELA G2A'!$H$19),(F13)/(1+'[1]TABELA G2A'!$G$20),IF(AND((F13)&gt;='[1]TABELA G2A'!$I$19,(F13)&lt;'[1]TABELA G2A'!$J$19),(F13)/(1+'[1]TABELA G2A'!$A$22),IF(AND((F13)&gt;='[1]TABELA G2A'!$A$21,(F13)&lt;'[1]TABELA G2A'!$B$21),(F13)/(1+'[1]TABELA G2A'!$B$22),IF(AND((F13)&gt;='[1]TABELA G2A'!$C$21,(F13)&lt;'[1]TABELA G2A'!$D$21),(F13)/(1+'[1]TABELA G2A'!$C$22),IF((F13)&gt;='[1]TABELA G2A'!$E$21,(F13)/(1+'[1]TABELA G2A'!$C$22),""))))))))))))))))))))</f>
        <v>6.0866021410265141</v>
      </c>
      <c r="H13" s="47" t="str">
        <f>IF('Venda-Chave-Troca'!$E13="G2A",G13*0.898-(0.4)-((0.15)*N13/O13),IF('Venda-Chave-Troca'!$E13="Gamivo",IF('Venda-Chave-Troca'!$F13&lt;4,(F13*0.95)-(0.1),(F13*0.901)-(0.45)),""))</f>
        <v/>
      </c>
      <c r="I13" s="47">
        <f>IF($E13="gamivo",IF($F13&gt;4,'Venda-Chave-Troca'!$G13+(-0.099*'Venda-Chave-Troca'!$G13)-(0.45),'Venda-Chave-Troca'!$G13-(0.05*'Venda-Chave-Troca'!$G13)-(0.1)),G13*0.898-(0.55))</f>
        <v>4.9157687226418103</v>
      </c>
      <c r="J13" s="45" t="s">
        <v>73</v>
      </c>
      <c r="K13" s="49" t="s">
        <v>74</v>
      </c>
      <c r="L13" s="47">
        <v>7.1630434782608701</v>
      </c>
      <c r="M13" s="50">
        <v>0</v>
      </c>
      <c r="N13" s="50">
        <v>0</v>
      </c>
      <c r="O13" s="50">
        <v>0</v>
      </c>
      <c r="P13" s="50">
        <v>0</v>
      </c>
      <c r="Q13" s="47" t="e">
        <f t="shared" si="0"/>
        <v>#VALUE!</v>
      </c>
      <c r="R13" s="27" t="e">
        <f t="shared" si="1"/>
        <v>#VALUE!</v>
      </c>
      <c r="S13" s="28">
        <v>44679</v>
      </c>
      <c r="T13" s="52"/>
      <c r="U13" s="52"/>
      <c r="V13" s="29" t="s">
        <v>75</v>
      </c>
      <c r="W13" s="29"/>
      <c r="X13" s="30"/>
      <c r="Y13" s="15"/>
    </row>
    <row r="14" spans="1:25" ht="19.350000000000001" customHeight="1">
      <c r="A14" s="17" t="s">
        <v>25</v>
      </c>
      <c r="B14" s="54" t="s">
        <v>76</v>
      </c>
      <c r="C14" s="55" t="s">
        <v>77</v>
      </c>
      <c r="D14" s="54" t="s">
        <v>78</v>
      </c>
      <c r="E14" s="21" t="s">
        <v>32</v>
      </c>
      <c r="F14" s="56">
        <v>2.4257246376811596</v>
      </c>
      <c r="G14" s="56">
        <f>IF('Venda-Chave-Troca'!$E14="Gamivo",'Venda-Chave-Troca'!$F14,IF(AND((F14)&lt;'[1]TABELA G2A'!$A$15),F14,IF(AND((F14)&gt;='[1]TABELA G2A'!$A$15,(F14)&lt;'[1]TABELA G2A'!$B$15),(F14)/(1+'[1]TABELA G2A'!$A$16),IF(AND((F14)&gt;='[1]TABELA G2A'!$C$15,(F14)&lt;'[1]TABELA G2A'!$D$15),(F14)/(1+'[1]TABELA G2A'!$C$16),IF(AND((F14)&gt;='[1]TABELA G2A'!$E$15,(F14)&lt;'[1]TABELA G2A'!$F$15),(F14)/(1+'[1]TABELA G2A'!$E$16),IF(AND((F14)&gt;='[1]TABELA G2A'!$G$15,(F14)&lt;'[1]TABELA G2A'!$H$15),(F14)/(1+'[1]TABELA G2A'!$G$16),IF(AND((F14)&gt;='[1]TABELA G2A'!$I$15,(F14)&lt;'[1]TABELA G2A'!$J$15),(F14)/(1+'[1]TABELA G2A'!$I$16),IF(AND((F14)&gt;='[1]TABELA G2A'!$A$17,(F14)&lt;'[1]TABELA G2A'!$B$17),(F14)/(1+'[1]TABELA G2A'!$A$18),IF(AND((F14)&gt;='[1]TABELA G2A'!$C$17,(F14)&lt;'[1]TABELA G2A'!$D$17),(F14)/(1+'[1]TABELA G2A'!$C$18),IF(AND((F14)&gt;='[1]TABELA G2A'!$E$17,(F14)&lt;'[1]TABELA G2A'!$F$17),(F14)/(1+'[1]TABELA G2A'!$E$18),IF(AND((F14)&gt;='[1]TABELA G2A'!$G$17,(F14)&lt;'[1]TABELA G2A'!$H$17),(F14)/(1+'[1]TABELA G2A'!$G$18),IF(AND((F14)&gt;='[1]TABELA G2A'!$I$17,(F14)&lt;'[1]TABELA G2A'!$J$17),(F14)/(1+'[1]TABELA G2A'!$I$18),IF(AND((F14)&gt;='[1]TABELA G2A'!$A$19,(F14)&lt;'[1]TABELA G2A'!$B$19),(F14)/(1+'[1]TABELA G2A'!$A$20),IF(AND((F14)&gt;='[1]TABELA G2A'!$C$19,(F14)&lt;'[1]TABELA G2A'!$D$19),(F14)/(1+'[1]TABELA G2A'!$C$20),IF(AND((F14)&gt;='[1]TABELA G2A'!$E$19,(F14)&lt;'[1]TABELA G2A'!$F$19),(F14)/(1+'[1]TABELA G2A'!$E$20),IF(AND((F14)&gt;='[1]TABELA G2A'!$G$19,(F14)&lt;'[1]TABELA G2A'!$H$19),(F14)/(1+'[1]TABELA G2A'!$G$20),IF(AND((F14)&gt;='[1]TABELA G2A'!$I$19,(F14)&lt;'[1]TABELA G2A'!$J$19),(F14)/(1+'[1]TABELA G2A'!$A$22),IF(AND((F14)&gt;='[1]TABELA G2A'!$A$21,(F14)&lt;'[1]TABELA G2A'!$B$21),(F14)/(1+'[1]TABELA G2A'!$B$22),IF(AND((F14)&gt;='[1]TABELA G2A'!$C$21,(F14)&lt;'[1]TABELA G2A'!$D$21),(F14)/(1+'[1]TABELA G2A'!$C$22),IF((F14)&gt;='[1]TABELA G2A'!$E$21,(F14)/(1+'[1]TABELA G2A'!$C$22),""))))))))))))))))))))</f>
        <v>1.8804066958768679</v>
      </c>
      <c r="H14" s="56">
        <f>IF('Venda-Chave-Troca'!$E14="G2A",G14*0.898-(0.4)-((0.15)*N14/O14),IF('Venda-Chave-Troca'!$E14="Gamivo",IF('Venda-Chave-Troca'!$F14&lt;4,(F14*0.95)-(0.1),(F14*0.901)-(0.45)),""))</f>
        <v>1.2552718795640938</v>
      </c>
      <c r="I14" s="56">
        <f>IF($E14="gamivo",IF($F14&gt;4,'Venda-Chave-Troca'!$G14+(-0.099*'Venda-Chave-Troca'!$G14)-(0.45),'Venda-Chave-Troca'!$G14-(0.05*'Venda-Chave-Troca'!$G14)-(0.1)),G14*0.898-(0.55))</f>
        <v>1.1386052128974273</v>
      </c>
      <c r="J14" s="54"/>
      <c r="K14" s="57" t="s">
        <v>79</v>
      </c>
      <c r="L14" s="56">
        <v>0.47644927536231885</v>
      </c>
      <c r="M14" s="58">
        <v>1</v>
      </c>
      <c r="N14" s="58">
        <v>2</v>
      </c>
      <c r="O14" s="58">
        <v>9</v>
      </c>
      <c r="P14" s="58">
        <v>1</v>
      </c>
      <c r="Q14" s="56">
        <f t="shared" si="0"/>
        <v>-1.101584091675093</v>
      </c>
      <c r="R14" s="27">
        <f t="shared" si="1"/>
        <v>-2.3120700327173052</v>
      </c>
      <c r="S14" s="28">
        <v>44065</v>
      </c>
      <c r="T14" s="28">
        <v>44363</v>
      </c>
      <c r="U14" s="28"/>
      <c r="V14" s="29" t="s">
        <v>80</v>
      </c>
      <c r="W14" s="29"/>
      <c r="X14" s="30"/>
      <c r="Y14" s="15"/>
    </row>
    <row r="15" spans="1:25" ht="19.350000000000001" customHeight="1">
      <c r="A15" s="17" t="s">
        <v>25</v>
      </c>
      <c r="B15" s="32" t="s">
        <v>81</v>
      </c>
      <c r="C15" s="32" t="s">
        <v>77</v>
      </c>
      <c r="D15" s="32"/>
      <c r="E15" s="21" t="s">
        <v>32</v>
      </c>
      <c r="F15" s="34">
        <v>2.0724637681159419</v>
      </c>
      <c r="G15" s="34">
        <f>IF('Venda-Chave-Troca'!$E15="Gamivo",'Venda-Chave-Troca'!$F15,IF(AND((F15)&lt;'[1]TABELA G2A'!$A$15),F15,IF(AND((F15)&gt;='[1]TABELA G2A'!$A$15,(F15)&lt;'[1]TABELA G2A'!$B$15),(F15)/(1+'[1]TABELA G2A'!$A$16),IF(AND((F15)&gt;='[1]TABELA G2A'!$C$15,(F15)&lt;'[1]TABELA G2A'!$D$15),(F15)/(1+'[1]TABELA G2A'!$C$16),IF(AND((F15)&gt;='[1]TABELA G2A'!$E$15,(F15)&lt;'[1]TABELA G2A'!$F$15),(F15)/(1+'[1]TABELA G2A'!$E$16),IF(AND((F15)&gt;='[1]TABELA G2A'!$G$15,(F15)&lt;'[1]TABELA G2A'!$H$15),(F15)/(1+'[1]TABELA G2A'!$G$16),IF(AND((F15)&gt;='[1]TABELA G2A'!$I$15,(F15)&lt;'[1]TABELA G2A'!$J$15),(F15)/(1+'[1]TABELA G2A'!$I$16),IF(AND((F15)&gt;='[1]TABELA G2A'!$A$17,(F15)&lt;'[1]TABELA G2A'!$B$17),(F15)/(1+'[1]TABELA G2A'!$A$18),IF(AND((F15)&gt;='[1]TABELA G2A'!$C$17,(F15)&lt;'[1]TABELA G2A'!$D$17),(F15)/(1+'[1]TABELA G2A'!$C$18),IF(AND((F15)&gt;='[1]TABELA G2A'!$E$17,(F15)&lt;'[1]TABELA G2A'!$F$17),(F15)/(1+'[1]TABELA G2A'!$E$18),IF(AND((F15)&gt;='[1]TABELA G2A'!$G$17,(F15)&lt;'[1]TABELA G2A'!$H$17),(F15)/(1+'[1]TABELA G2A'!$G$18),IF(AND((F15)&gt;='[1]TABELA G2A'!$I$17,(F15)&lt;'[1]TABELA G2A'!$J$17),(F15)/(1+'[1]TABELA G2A'!$I$18),IF(AND((F15)&gt;='[1]TABELA G2A'!$A$19,(F15)&lt;'[1]TABELA G2A'!$B$19),(F15)/(1+'[1]TABELA G2A'!$A$20),IF(AND((F15)&gt;='[1]TABELA G2A'!$C$19,(F15)&lt;'[1]TABELA G2A'!$D$19),(F15)/(1+'[1]TABELA G2A'!$C$20),IF(AND((F15)&gt;='[1]TABELA G2A'!$E$19,(F15)&lt;'[1]TABELA G2A'!$F$19),(F15)/(1+'[1]TABELA G2A'!$E$20),IF(AND((F15)&gt;='[1]TABELA G2A'!$G$19,(F15)&lt;'[1]TABELA G2A'!$H$19),(F15)/(1+'[1]TABELA G2A'!$G$20),IF(AND((F15)&gt;='[1]TABELA G2A'!$I$19,(F15)&lt;'[1]TABELA G2A'!$J$19),(F15)/(1+'[1]TABELA G2A'!$A$22),IF(AND((F15)&gt;='[1]TABELA G2A'!$A$21,(F15)&lt;'[1]TABELA G2A'!$B$21),(F15)/(1+'[1]TABELA G2A'!$B$22),IF(AND((F15)&gt;='[1]TABELA G2A'!$C$21,(F15)&lt;'[1]TABELA G2A'!$D$21),(F15)/(1+'[1]TABELA G2A'!$C$22),IF((F15)&gt;='[1]TABELA G2A'!$E$21,(F15)/(1+'[1]TABELA G2A'!$C$22),""))))))))))))))))))))</f>
        <v>1.6065610605549936</v>
      </c>
      <c r="H15" s="34">
        <f>IF('Venda-Chave-Troca'!$E15="G2A",G15*0.898-(0.4)-((0.15)*N15/O15),IF('Venda-Chave-Troca'!$E15="Gamivo",IF('Venda-Chave-Troca'!$F15&lt;4,(F15*0.95)-(0.1),(F15*0.901)-(0.45)),""))</f>
        <v>0.89269183237838445</v>
      </c>
      <c r="I15" s="34">
        <f>IF($E15="gamivo",IF($F15&gt;4,'Venda-Chave-Troca'!$G15+(-0.099*'Venda-Chave-Troca'!$G15)-(0.45),'Venda-Chave-Troca'!$G15-(0.05*'Venda-Chave-Troca'!$G15)-(0.1)),G15*0.898-(0.55))</f>
        <v>0.89269183237838434</v>
      </c>
      <c r="J15" s="35"/>
      <c r="K15" s="36" t="s">
        <v>82</v>
      </c>
      <c r="L15" s="34">
        <v>0.38706626161217667</v>
      </c>
      <c r="M15" s="37">
        <v>1</v>
      </c>
      <c r="N15" s="37">
        <v>1</v>
      </c>
      <c r="O15" s="37">
        <v>1</v>
      </c>
      <c r="P15" s="37">
        <v>0</v>
      </c>
      <c r="Q15" s="34">
        <f t="shared" si="0"/>
        <v>0.50562557076620784</v>
      </c>
      <c r="R15" s="27">
        <f t="shared" si="1"/>
        <v>1.3063023593433787</v>
      </c>
      <c r="S15" s="28">
        <v>44868</v>
      </c>
      <c r="T15" s="28">
        <v>44870</v>
      </c>
      <c r="U15" s="28">
        <v>44881</v>
      </c>
      <c r="V15" s="29" t="s">
        <v>83</v>
      </c>
      <c r="W15" s="29" t="s">
        <v>84</v>
      </c>
      <c r="X15" s="30"/>
      <c r="Y15" s="15"/>
    </row>
    <row r="16" spans="1:25" ht="19.350000000000001" customHeight="1">
      <c r="A16" s="17" t="s">
        <v>85</v>
      </c>
      <c r="B16" s="59" t="s">
        <v>86</v>
      </c>
      <c r="C16" s="20" t="s">
        <v>77</v>
      </c>
      <c r="D16" s="20"/>
      <c r="E16" s="21" t="s">
        <v>32</v>
      </c>
      <c r="F16" s="22">
        <v>2.58</v>
      </c>
      <c r="G16" s="22">
        <f>IF('Venda-Chave-Troca'!$E16="Gamivo",'Venda-Chave-Troca'!$F16,IF(AND((F16)&lt;'[1]TABELA G2A'!$A$15),F16,IF(AND((F16)&gt;='[1]TABELA G2A'!$A$15,(F16)&lt;'[1]TABELA G2A'!$B$15),(F16)/(1+'[1]TABELA G2A'!$A$16),IF(AND((F16)&gt;='[1]TABELA G2A'!$C$15,(F16)&lt;'[1]TABELA G2A'!$D$15),(F16)/(1+'[1]TABELA G2A'!$C$16),IF(AND((F16)&gt;='[1]TABELA G2A'!$E$15,(F16)&lt;'[1]TABELA G2A'!$F$15),(F16)/(1+'[1]TABELA G2A'!$E$16),IF(AND((F16)&gt;='[1]TABELA G2A'!$G$15,(F16)&lt;'[1]TABELA G2A'!$H$15),(F16)/(1+'[1]TABELA G2A'!$G$16),IF(AND((F16)&gt;='[1]TABELA G2A'!$I$15,(F16)&lt;'[1]TABELA G2A'!$J$15),(F16)/(1+'[1]TABELA G2A'!$I$16),IF(AND((F16)&gt;='[1]TABELA G2A'!$A$17,(F16)&lt;'[1]TABELA G2A'!$B$17),(F16)/(1+'[1]TABELA G2A'!$A$18),IF(AND((F16)&gt;='[1]TABELA G2A'!$C$17,(F16)&lt;'[1]TABELA G2A'!$D$17),(F16)/(1+'[1]TABELA G2A'!$C$18),IF(AND((F16)&gt;='[1]TABELA G2A'!$E$17,(F16)&lt;'[1]TABELA G2A'!$F$17),(F16)/(1+'[1]TABELA G2A'!$E$18),IF(AND((F16)&gt;='[1]TABELA G2A'!$G$17,(F16)&lt;'[1]TABELA G2A'!$H$17),(F16)/(1+'[1]TABELA G2A'!$G$18),IF(AND((F16)&gt;='[1]TABELA G2A'!$I$17,(F16)&lt;'[1]TABELA G2A'!$J$17),(F16)/(1+'[1]TABELA G2A'!$I$18),IF(AND((F16)&gt;='[1]TABELA G2A'!$A$19,(F16)&lt;'[1]TABELA G2A'!$B$19),(F16)/(1+'[1]TABELA G2A'!$A$20),IF(AND((F16)&gt;='[1]TABELA G2A'!$C$19,(F16)&lt;'[1]TABELA G2A'!$D$19),(F16)/(1+'[1]TABELA G2A'!$C$20),IF(AND((F16)&gt;='[1]TABELA G2A'!$E$19,(F16)&lt;'[1]TABELA G2A'!$F$19),(F16)/(1+'[1]TABELA G2A'!$E$20),IF(AND((F16)&gt;='[1]TABELA G2A'!$G$19,(F16)&lt;'[1]TABELA G2A'!$H$19),(F16)/(1+'[1]TABELA G2A'!$G$20),IF(AND((F16)&gt;='[1]TABELA G2A'!$I$19,(F16)&lt;'[1]TABELA G2A'!$J$19),(F16)/(1+'[1]TABELA G2A'!$A$22),IF(AND((F16)&gt;='[1]TABELA G2A'!$A$21,(F16)&lt;'[1]TABELA G2A'!$B$21),(F16)/(1+'[1]TABELA G2A'!$B$22),IF(AND((F16)&gt;='[1]TABELA G2A'!$C$21,(F16)&lt;'[1]TABELA G2A'!$D$21),(F16)/(1+'[1]TABELA G2A'!$C$22),IF((F16)&gt;='[1]TABELA G2A'!$E$21,(F16)/(1+'[1]TABELA G2A'!$C$22),""))))))))))))))))))))</f>
        <v>2</v>
      </c>
      <c r="H16" s="22">
        <f>IF('Venda-Chave-Troca'!$E16="G2A",G16*0.898-(0.4)-((0.15)*N16/O16),IF('Venda-Chave-Troca'!$E16="Gamivo",IF('Venda-Chave-Troca'!$F16&lt;4,(F16*0.95)-(0.1),(F16*0.901)-(0.45)),""))</f>
        <v>1.246</v>
      </c>
      <c r="I16" s="22">
        <f>IF($E16="gamivo",IF($F16&gt;4,'Venda-Chave-Troca'!$G16+(-0.099*'Venda-Chave-Troca'!$G16)-(0.45),'Venda-Chave-Troca'!$G16-(0.05*'Venda-Chave-Troca'!$G16)-(0.1)),G16*0.898-(0.55))</f>
        <v>1.246</v>
      </c>
      <c r="J16" s="23"/>
      <c r="K16" s="24" t="s">
        <v>87</v>
      </c>
      <c r="L16" s="22">
        <v>0.83287445262103321</v>
      </c>
      <c r="M16" s="25">
        <v>0</v>
      </c>
      <c r="N16" s="25">
        <v>1</v>
      </c>
      <c r="O16" s="25">
        <v>1</v>
      </c>
      <c r="P16" s="25">
        <v>0</v>
      </c>
      <c r="Q16" s="26">
        <f t="shared" si="0"/>
        <v>-0.83287445262103321</v>
      </c>
      <c r="R16" s="27">
        <f t="shared" si="1"/>
        <v>-1</v>
      </c>
      <c r="S16" s="28">
        <v>44894</v>
      </c>
      <c r="T16" s="28">
        <v>44903</v>
      </c>
      <c r="U16" s="28"/>
      <c r="V16" s="29" t="s">
        <v>88</v>
      </c>
      <c r="W16" s="29"/>
      <c r="X16" s="30"/>
      <c r="Y16" s="15"/>
    </row>
    <row r="17" spans="1:25" ht="19.350000000000001" customHeight="1">
      <c r="A17" s="17" t="s">
        <v>25</v>
      </c>
      <c r="B17" s="18" t="s">
        <v>89</v>
      </c>
      <c r="C17" s="35" t="s">
        <v>77</v>
      </c>
      <c r="D17" s="32" t="s">
        <v>78</v>
      </c>
      <c r="E17" s="21" t="s">
        <v>27</v>
      </c>
      <c r="F17" s="34">
        <v>2.0699999999999998</v>
      </c>
      <c r="G17" s="34">
        <f>IF('Venda-Chave-Troca'!$E17="Gamivo",'Venda-Chave-Troca'!$F17,IF(AND((F17)&lt;'[1]TABELA G2A'!$A$15),F17,IF(AND((F17)&gt;='[1]TABELA G2A'!$A$15,(F17)&lt;'[1]TABELA G2A'!$B$15),(F17)/(1+'[1]TABELA G2A'!$A$16),IF(AND((F17)&gt;='[1]TABELA G2A'!$C$15,(F17)&lt;'[1]TABELA G2A'!$D$15),(F17)/(1+'[1]TABELA G2A'!$C$16),IF(AND((F17)&gt;='[1]TABELA G2A'!$E$15,(F17)&lt;'[1]TABELA G2A'!$F$15),(F17)/(1+'[1]TABELA G2A'!$E$16),IF(AND((F17)&gt;='[1]TABELA G2A'!$G$15,(F17)&lt;'[1]TABELA G2A'!$H$15),(F17)/(1+'[1]TABELA G2A'!$G$16),IF(AND((F17)&gt;='[1]TABELA G2A'!$I$15,(F17)&lt;'[1]TABELA G2A'!$J$15),(F17)/(1+'[1]TABELA G2A'!$I$16),IF(AND((F17)&gt;='[1]TABELA G2A'!$A$17,(F17)&lt;'[1]TABELA G2A'!$B$17),(F17)/(1+'[1]TABELA G2A'!$A$18),IF(AND((F17)&gt;='[1]TABELA G2A'!$C$17,(F17)&lt;'[1]TABELA G2A'!$D$17),(F17)/(1+'[1]TABELA G2A'!$C$18),IF(AND((F17)&gt;='[1]TABELA G2A'!$E$17,(F17)&lt;'[1]TABELA G2A'!$F$17),(F17)/(1+'[1]TABELA G2A'!$E$18),IF(AND((F17)&gt;='[1]TABELA G2A'!$G$17,(F17)&lt;'[1]TABELA G2A'!$H$17),(F17)/(1+'[1]TABELA G2A'!$G$18),IF(AND((F17)&gt;='[1]TABELA G2A'!$I$17,(F17)&lt;'[1]TABELA G2A'!$J$17),(F17)/(1+'[1]TABELA G2A'!$I$18),IF(AND((F17)&gt;='[1]TABELA G2A'!$A$19,(F17)&lt;'[1]TABELA G2A'!$B$19),(F17)/(1+'[1]TABELA G2A'!$A$20),IF(AND((F17)&gt;='[1]TABELA G2A'!$C$19,(F17)&lt;'[1]TABELA G2A'!$D$19),(F17)/(1+'[1]TABELA G2A'!$C$20),IF(AND((F17)&gt;='[1]TABELA G2A'!$E$19,(F17)&lt;'[1]TABELA G2A'!$F$19),(F17)/(1+'[1]TABELA G2A'!$E$20),IF(AND((F17)&gt;='[1]TABELA G2A'!$G$19,(F17)&lt;'[1]TABELA G2A'!$H$19),(F17)/(1+'[1]TABELA G2A'!$G$20),IF(AND((F17)&gt;='[1]TABELA G2A'!$I$19,(F17)&lt;'[1]TABELA G2A'!$J$19),(F17)/(1+'[1]TABELA G2A'!$A$22),IF(AND((F17)&gt;='[1]TABELA G2A'!$A$21,(F17)&lt;'[1]TABELA G2A'!$B$21),(F17)/(1+'[1]TABELA G2A'!$B$22),IF(AND((F17)&gt;='[1]TABELA G2A'!$C$21,(F17)&lt;'[1]TABELA G2A'!$D$21),(F17)/(1+'[1]TABELA G2A'!$C$22),IF((F17)&gt;='[1]TABELA G2A'!$E$21,(F17)/(1+'[1]TABELA G2A'!$C$22),""))))))))))))))))))))</f>
        <v>2.0699999999999998</v>
      </c>
      <c r="H17" s="34">
        <f>IF('Venda-Chave-Troca'!$E17="G2A",G17*0.898-(0.4)-((0.15)*N17/O17),IF('Venda-Chave-Troca'!$E17="Gamivo",IF('Venda-Chave-Troca'!$F17&lt;4,(F17*0.95)-(0.1),(F17*0.901)-(0.45)),""))</f>
        <v>1.8664999999999996</v>
      </c>
      <c r="I17" s="34">
        <f>IF($E17="gamivo",IF($F17&gt;4,'Venda-Chave-Troca'!$G17+(-0.099*'Venda-Chave-Troca'!$G17)-(0.45),'Venda-Chave-Troca'!$G17-(0.05*'Venda-Chave-Troca'!$G17)-(0.1)),G17*0.898-(0.55))</f>
        <v>1.8664999999999998</v>
      </c>
      <c r="J17" s="32"/>
      <c r="K17" s="60" t="s">
        <v>90</v>
      </c>
      <c r="L17" s="34">
        <v>1.8136107549196598</v>
      </c>
      <c r="M17" s="37">
        <v>1</v>
      </c>
      <c r="N17" s="37">
        <v>0</v>
      </c>
      <c r="O17" s="37">
        <v>3</v>
      </c>
      <c r="P17" s="37">
        <v>0</v>
      </c>
      <c r="Q17" s="34">
        <f t="shared" si="0"/>
        <v>5.2889245080339764E-2</v>
      </c>
      <c r="R17" s="27">
        <f t="shared" si="1"/>
        <v>2.9162401544471805E-2</v>
      </c>
      <c r="S17" s="28">
        <v>44339</v>
      </c>
      <c r="T17" s="28">
        <v>44970</v>
      </c>
      <c r="U17" s="28">
        <v>45015</v>
      </c>
      <c r="V17" s="29" t="s">
        <v>91</v>
      </c>
      <c r="W17" s="29"/>
      <c r="X17" s="30"/>
      <c r="Y17" s="15"/>
    </row>
    <row r="18" spans="1:25" ht="19.350000000000001" customHeight="1">
      <c r="A18" s="17" t="s">
        <v>25</v>
      </c>
      <c r="B18" s="18" t="s">
        <v>92</v>
      </c>
      <c r="C18" s="32" t="s">
        <v>77</v>
      </c>
      <c r="D18" s="32"/>
      <c r="E18" s="61" t="s">
        <v>27</v>
      </c>
      <c r="F18" s="34">
        <v>2.0699999999999998</v>
      </c>
      <c r="G18" s="34">
        <f>IF('Venda-Chave-Troca'!$E18="Gamivo",'Venda-Chave-Troca'!$F18,IF(AND((F18)&lt;'[1]TABELA G2A'!$A$15),F18,IF(AND((F18)&gt;='[1]TABELA G2A'!$A$15,(F18)&lt;'[1]TABELA G2A'!$B$15),(F18)/(1+'[1]TABELA G2A'!$A$16),IF(AND((F18)&gt;='[1]TABELA G2A'!$C$15,(F18)&lt;'[1]TABELA G2A'!$D$15),(F18)/(1+'[1]TABELA G2A'!$C$16),IF(AND((F18)&gt;='[1]TABELA G2A'!$E$15,(F18)&lt;'[1]TABELA G2A'!$F$15),(F18)/(1+'[1]TABELA G2A'!$E$16),IF(AND((F18)&gt;='[1]TABELA G2A'!$G$15,(F18)&lt;'[1]TABELA G2A'!$H$15),(F18)/(1+'[1]TABELA G2A'!$G$16),IF(AND((F18)&gt;='[1]TABELA G2A'!$I$15,(F18)&lt;'[1]TABELA G2A'!$J$15),(F18)/(1+'[1]TABELA G2A'!$I$16),IF(AND((F18)&gt;='[1]TABELA G2A'!$A$17,(F18)&lt;'[1]TABELA G2A'!$B$17),(F18)/(1+'[1]TABELA G2A'!$A$18),IF(AND((F18)&gt;='[1]TABELA G2A'!$C$17,(F18)&lt;'[1]TABELA G2A'!$D$17),(F18)/(1+'[1]TABELA G2A'!$C$18),IF(AND((F18)&gt;='[1]TABELA G2A'!$E$17,(F18)&lt;'[1]TABELA G2A'!$F$17),(F18)/(1+'[1]TABELA G2A'!$E$18),IF(AND((F18)&gt;='[1]TABELA G2A'!$G$17,(F18)&lt;'[1]TABELA G2A'!$H$17),(F18)/(1+'[1]TABELA G2A'!$G$18),IF(AND((F18)&gt;='[1]TABELA G2A'!$I$17,(F18)&lt;'[1]TABELA G2A'!$J$17),(F18)/(1+'[1]TABELA G2A'!$I$18),IF(AND((F18)&gt;='[1]TABELA G2A'!$A$19,(F18)&lt;'[1]TABELA G2A'!$B$19),(F18)/(1+'[1]TABELA G2A'!$A$20),IF(AND((F18)&gt;='[1]TABELA G2A'!$C$19,(F18)&lt;'[1]TABELA G2A'!$D$19),(F18)/(1+'[1]TABELA G2A'!$C$20),IF(AND((F18)&gt;='[1]TABELA G2A'!$E$19,(F18)&lt;'[1]TABELA G2A'!$F$19),(F18)/(1+'[1]TABELA G2A'!$E$20),IF(AND((F18)&gt;='[1]TABELA G2A'!$G$19,(F18)&lt;'[1]TABELA G2A'!$H$19),(F18)/(1+'[1]TABELA G2A'!$G$20),IF(AND((F18)&gt;='[1]TABELA G2A'!$I$19,(F18)&lt;'[1]TABELA G2A'!$J$19),(F18)/(1+'[1]TABELA G2A'!$A$22),IF(AND((F18)&gt;='[1]TABELA G2A'!$A$21,(F18)&lt;'[1]TABELA G2A'!$B$21),(F18)/(1+'[1]TABELA G2A'!$B$22),IF(AND((F18)&gt;='[1]TABELA G2A'!$C$21,(F18)&lt;'[1]TABELA G2A'!$D$21),(F18)/(1+'[1]TABELA G2A'!$C$22),IF((F18)&gt;='[1]TABELA G2A'!$E$21,(F18)/(1+'[1]TABELA G2A'!$C$22),""))))))))))))))))))))</f>
        <v>2.0699999999999998</v>
      </c>
      <c r="H18" s="34">
        <f>IF('Venda-Chave-Troca'!$E18="G2A",G18*0.898-(0.4)-((0.15)*N18/O18),IF('Venda-Chave-Troca'!$E18="Gamivo",IF('Venda-Chave-Troca'!$F18&lt;4,(F18*0.95)-(0.1),(F18*0.901)-(0.45)),""))</f>
        <v>1.8664999999999996</v>
      </c>
      <c r="I18" s="34">
        <f>IF($E18="gamivo",IF($F18&gt;4,'Venda-Chave-Troca'!$G18+(-0.099*'Venda-Chave-Troca'!$G18)-(0.45),'Venda-Chave-Troca'!$G18-(0.05*'Venda-Chave-Troca'!$G18)-(0.1)),G18*0.898-(0.55))</f>
        <v>1.8664999999999998</v>
      </c>
      <c r="J18" s="35"/>
      <c r="K18" s="36" t="s">
        <v>93</v>
      </c>
      <c r="L18" s="34">
        <v>0.88715263049573001</v>
      </c>
      <c r="M18" s="37">
        <v>1</v>
      </c>
      <c r="N18" s="37">
        <v>0</v>
      </c>
      <c r="O18" s="37">
        <v>3</v>
      </c>
      <c r="P18" s="37">
        <v>0</v>
      </c>
      <c r="Q18" s="34">
        <f t="shared" si="0"/>
        <v>0.97934736950426959</v>
      </c>
      <c r="R18" s="27">
        <f t="shared" si="1"/>
        <v>1.1039220713993965</v>
      </c>
      <c r="S18" s="28">
        <v>44918</v>
      </c>
      <c r="T18" s="28">
        <v>44970</v>
      </c>
      <c r="U18" s="28">
        <v>45062</v>
      </c>
      <c r="V18" s="29" t="s">
        <v>29</v>
      </c>
      <c r="W18" s="29" t="s">
        <v>30</v>
      </c>
      <c r="X18" s="30"/>
      <c r="Y18" s="15"/>
    </row>
    <row r="19" spans="1:25" ht="19.350000000000001" customHeight="1">
      <c r="A19" s="17" t="s">
        <v>25</v>
      </c>
      <c r="B19" s="18" t="s">
        <v>94</v>
      </c>
      <c r="C19" s="32" t="s">
        <v>77</v>
      </c>
      <c r="D19" s="32"/>
      <c r="E19" s="61" t="s">
        <v>27</v>
      </c>
      <c r="F19" s="34">
        <v>2.0699999999999998</v>
      </c>
      <c r="G19" s="34">
        <f>IF('Venda-Chave-Troca'!$E19="Gamivo",'Venda-Chave-Troca'!$F19,IF(AND((F19)&lt;'[1]TABELA G2A'!$A$15),F19,IF(AND((F19)&gt;='[1]TABELA G2A'!$A$15,(F19)&lt;'[1]TABELA G2A'!$B$15),(F19)/(1+'[1]TABELA G2A'!$A$16),IF(AND((F19)&gt;='[1]TABELA G2A'!$C$15,(F19)&lt;'[1]TABELA G2A'!$D$15),(F19)/(1+'[1]TABELA G2A'!$C$16),IF(AND((F19)&gt;='[1]TABELA G2A'!$E$15,(F19)&lt;'[1]TABELA G2A'!$F$15),(F19)/(1+'[1]TABELA G2A'!$E$16),IF(AND((F19)&gt;='[1]TABELA G2A'!$G$15,(F19)&lt;'[1]TABELA G2A'!$H$15),(F19)/(1+'[1]TABELA G2A'!$G$16),IF(AND((F19)&gt;='[1]TABELA G2A'!$I$15,(F19)&lt;'[1]TABELA G2A'!$J$15),(F19)/(1+'[1]TABELA G2A'!$I$16),IF(AND((F19)&gt;='[1]TABELA G2A'!$A$17,(F19)&lt;'[1]TABELA G2A'!$B$17),(F19)/(1+'[1]TABELA G2A'!$A$18),IF(AND((F19)&gt;='[1]TABELA G2A'!$C$17,(F19)&lt;'[1]TABELA G2A'!$D$17),(F19)/(1+'[1]TABELA G2A'!$C$18),IF(AND((F19)&gt;='[1]TABELA G2A'!$E$17,(F19)&lt;'[1]TABELA G2A'!$F$17),(F19)/(1+'[1]TABELA G2A'!$E$18),IF(AND((F19)&gt;='[1]TABELA G2A'!$G$17,(F19)&lt;'[1]TABELA G2A'!$H$17),(F19)/(1+'[1]TABELA G2A'!$G$18),IF(AND((F19)&gt;='[1]TABELA G2A'!$I$17,(F19)&lt;'[1]TABELA G2A'!$J$17),(F19)/(1+'[1]TABELA G2A'!$I$18),IF(AND((F19)&gt;='[1]TABELA G2A'!$A$19,(F19)&lt;'[1]TABELA G2A'!$B$19),(F19)/(1+'[1]TABELA G2A'!$A$20),IF(AND((F19)&gt;='[1]TABELA G2A'!$C$19,(F19)&lt;'[1]TABELA G2A'!$D$19),(F19)/(1+'[1]TABELA G2A'!$C$20),IF(AND((F19)&gt;='[1]TABELA G2A'!$E$19,(F19)&lt;'[1]TABELA G2A'!$F$19),(F19)/(1+'[1]TABELA G2A'!$E$20),IF(AND((F19)&gt;='[1]TABELA G2A'!$G$19,(F19)&lt;'[1]TABELA G2A'!$H$19),(F19)/(1+'[1]TABELA G2A'!$G$20),IF(AND((F19)&gt;='[1]TABELA G2A'!$I$19,(F19)&lt;'[1]TABELA G2A'!$J$19),(F19)/(1+'[1]TABELA G2A'!$A$22),IF(AND((F19)&gt;='[1]TABELA G2A'!$A$21,(F19)&lt;'[1]TABELA G2A'!$B$21),(F19)/(1+'[1]TABELA G2A'!$B$22),IF(AND((F19)&gt;='[1]TABELA G2A'!$C$21,(F19)&lt;'[1]TABELA G2A'!$D$21),(F19)/(1+'[1]TABELA G2A'!$C$22),IF((F19)&gt;='[1]TABELA G2A'!$E$21,(F19)/(1+'[1]TABELA G2A'!$C$22),""))))))))))))))))))))</f>
        <v>2.0699999999999998</v>
      </c>
      <c r="H19" s="34">
        <f>IF('Venda-Chave-Troca'!$E19="G2A",G19*0.898-(0.4)-((0.15)*N19/O19),IF('Venda-Chave-Troca'!$E19="Gamivo",IF('Venda-Chave-Troca'!$F19&lt;4,(F19*0.95)-(0.1),(F19*0.901)-(0.45)),""))</f>
        <v>1.8664999999999996</v>
      </c>
      <c r="I19" s="34">
        <f>IF($E19="gamivo",IF($F19&gt;4,'Venda-Chave-Troca'!$G19+(-0.099*'Venda-Chave-Troca'!$G19)-(0.45),'Venda-Chave-Troca'!$G19-(0.05*'Venda-Chave-Troca'!$G19)-(0.1)),G19*0.898-(0.55))</f>
        <v>1.8664999999999998</v>
      </c>
      <c r="J19" s="35"/>
      <c r="K19" s="36" t="s">
        <v>93</v>
      </c>
      <c r="L19" s="34">
        <v>0.88715263049573001</v>
      </c>
      <c r="M19" s="37">
        <v>1</v>
      </c>
      <c r="N19" s="37">
        <v>0</v>
      </c>
      <c r="O19" s="37">
        <v>3</v>
      </c>
      <c r="P19" s="37">
        <v>0</v>
      </c>
      <c r="Q19" s="34">
        <f t="shared" si="0"/>
        <v>0.97934736950426959</v>
      </c>
      <c r="R19" s="27">
        <f t="shared" si="1"/>
        <v>1.1039220713993965</v>
      </c>
      <c r="S19" s="28">
        <v>44918</v>
      </c>
      <c r="T19" s="28">
        <v>44970</v>
      </c>
      <c r="U19" s="28">
        <v>45070</v>
      </c>
      <c r="V19" s="29" t="s">
        <v>29</v>
      </c>
      <c r="W19" s="29" t="s">
        <v>30</v>
      </c>
      <c r="X19" s="30"/>
      <c r="Y19" s="15"/>
    </row>
    <row r="20" spans="1:25" ht="19.350000000000001" customHeight="1">
      <c r="A20" s="17" t="s">
        <v>95</v>
      </c>
      <c r="B20" s="62" t="s">
        <v>96</v>
      </c>
      <c r="C20" s="63" t="s">
        <v>77</v>
      </c>
      <c r="D20" s="64" t="s">
        <v>78</v>
      </c>
      <c r="E20" s="21"/>
      <c r="F20" s="65">
        <v>2.65036231884058</v>
      </c>
      <c r="G20" s="65">
        <f>IF('Venda-Chave-Troca'!$E20="Gamivo",'Venda-Chave-Troca'!$F20,IF(AND((F20)&lt;'[1]TABELA G2A'!$A$15),F20,IF(AND((F20)&gt;='[1]TABELA G2A'!$A$15,(F20)&lt;'[1]TABELA G2A'!$B$15),(F20)/(1+'[1]TABELA G2A'!$A$16),IF(AND((F20)&gt;='[1]TABELA G2A'!$C$15,(F20)&lt;'[1]TABELA G2A'!$D$15),(F20)/(1+'[1]TABELA G2A'!$C$16),IF(AND((F20)&gt;='[1]TABELA G2A'!$E$15,(F20)&lt;'[1]TABELA G2A'!$F$15),(F20)/(1+'[1]TABELA G2A'!$E$16),IF(AND((F20)&gt;='[1]TABELA G2A'!$G$15,(F20)&lt;'[1]TABELA G2A'!$H$15),(F20)/(1+'[1]TABELA G2A'!$G$16),IF(AND((F20)&gt;='[1]TABELA G2A'!$I$15,(F20)&lt;'[1]TABELA G2A'!$J$15),(F20)/(1+'[1]TABELA G2A'!$I$16),IF(AND((F20)&gt;='[1]TABELA G2A'!$A$17,(F20)&lt;'[1]TABELA G2A'!$B$17),(F20)/(1+'[1]TABELA G2A'!$A$18),IF(AND((F20)&gt;='[1]TABELA G2A'!$C$17,(F20)&lt;'[1]TABELA G2A'!$D$17),(F20)/(1+'[1]TABELA G2A'!$C$18),IF(AND((F20)&gt;='[1]TABELA G2A'!$E$17,(F20)&lt;'[1]TABELA G2A'!$F$17),(F20)/(1+'[1]TABELA G2A'!$E$18),IF(AND((F20)&gt;='[1]TABELA G2A'!$G$17,(F20)&lt;'[1]TABELA G2A'!$H$17),(F20)/(1+'[1]TABELA G2A'!$G$18),IF(AND((F20)&gt;='[1]TABELA G2A'!$I$17,(F20)&lt;'[1]TABELA G2A'!$J$17),(F20)/(1+'[1]TABELA G2A'!$I$18),IF(AND((F20)&gt;='[1]TABELA G2A'!$A$19,(F20)&lt;'[1]TABELA G2A'!$B$19),(F20)/(1+'[1]TABELA G2A'!$A$20),IF(AND((F20)&gt;='[1]TABELA G2A'!$C$19,(F20)&lt;'[1]TABELA G2A'!$D$19),(F20)/(1+'[1]TABELA G2A'!$C$20),IF(AND((F20)&gt;='[1]TABELA G2A'!$E$19,(F20)&lt;'[1]TABELA G2A'!$F$19),(F20)/(1+'[1]TABELA G2A'!$E$20),IF(AND((F20)&gt;='[1]TABELA G2A'!$G$19,(F20)&lt;'[1]TABELA G2A'!$H$19),(F20)/(1+'[1]TABELA G2A'!$G$20),IF(AND((F20)&gt;='[1]TABELA G2A'!$I$19,(F20)&lt;'[1]TABELA G2A'!$J$19),(F20)/(1+'[1]TABELA G2A'!$A$22),IF(AND((F20)&gt;='[1]TABELA G2A'!$A$21,(F20)&lt;'[1]TABELA G2A'!$B$21),(F20)/(1+'[1]TABELA G2A'!$B$22),IF(AND((F20)&gt;='[1]TABELA G2A'!$C$21,(F20)&lt;'[1]TABELA G2A'!$D$21),(F20)/(1+'[1]TABELA G2A'!$C$22),IF((F20)&gt;='[1]TABELA G2A'!$E$21,(F20)/(1+'[1]TABELA G2A'!$C$22),""))))))))))))))))))))</f>
        <v>2.054544433209752</v>
      </c>
      <c r="H20" s="65" t="str">
        <f>IF('Venda-Chave-Troca'!$E20="G2A",G20*0.898-(0.4)-((0.15)*N20/O20),IF('Venda-Chave-Troca'!$E20="Gamivo",IF('Venda-Chave-Troca'!$F20&lt;4,(F20*0.95)-(0.1),(F20*0.901)-(0.45)),""))</f>
        <v/>
      </c>
      <c r="I20" s="65">
        <f>IF($E20="gamivo",IF($F20&gt;4,'Venda-Chave-Troca'!$G20+(-0.099*'Venda-Chave-Troca'!$G20)-(0.45),'Venda-Chave-Troca'!$G20-(0.05*'Venda-Chave-Troca'!$G20)-(0.1)),G20*0.898-(0.55))</f>
        <v>1.2949809010223572</v>
      </c>
      <c r="J20" s="62"/>
      <c r="K20" s="66" t="s">
        <v>97</v>
      </c>
      <c r="L20" s="65">
        <v>0.3574285707762051</v>
      </c>
      <c r="M20" s="67">
        <v>0</v>
      </c>
      <c r="N20" s="67">
        <v>0</v>
      </c>
      <c r="O20" s="67">
        <v>0</v>
      </c>
      <c r="P20" s="67">
        <v>0</v>
      </c>
      <c r="Q20" s="68" t="e">
        <f t="shared" si="0"/>
        <v>#VALUE!</v>
      </c>
      <c r="R20" s="27" t="e">
        <f t="shared" si="1"/>
        <v>#VALUE!</v>
      </c>
      <c r="S20" s="28">
        <v>43999</v>
      </c>
      <c r="T20" s="28"/>
      <c r="U20" s="28"/>
      <c r="V20" s="29" t="s">
        <v>98</v>
      </c>
      <c r="W20" s="29"/>
      <c r="X20" s="30"/>
      <c r="Y20" s="15"/>
    </row>
    <row r="21" spans="1:25" ht="19.350000000000001" customHeight="1">
      <c r="A21" s="17" t="s">
        <v>95</v>
      </c>
      <c r="B21" s="62" t="s">
        <v>99</v>
      </c>
      <c r="C21" s="63" t="s">
        <v>77</v>
      </c>
      <c r="D21" s="64" t="s">
        <v>78</v>
      </c>
      <c r="E21" s="21"/>
      <c r="F21" s="65">
        <v>2.65036231884058</v>
      </c>
      <c r="G21" s="65">
        <f>IF('Venda-Chave-Troca'!$E21="Gamivo",'Venda-Chave-Troca'!$F21,IF(AND((F21)&lt;'[1]TABELA G2A'!$A$15),F21,IF(AND((F21)&gt;='[1]TABELA G2A'!$A$15,(F21)&lt;'[1]TABELA G2A'!$B$15),(F21)/(1+'[1]TABELA G2A'!$A$16),IF(AND((F21)&gt;='[1]TABELA G2A'!$C$15,(F21)&lt;'[1]TABELA G2A'!$D$15),(F21)/(1+'[1]TABELA G2A'!$C$16),IF(AND((F21)&gt;='[1]TABELA G2A'!$E$15,(F21)&lt;'[1]TABELA G2A'!$F$15),(F21)/(1+'[1]TABELA G2A'!$E$16),IF(AND((F21)&gt;='[1]TABELA G2A'!$G$15,(F21)&lt;'[1]TABELA G2A'!$H$15),(F21)/(1+'[1]TABELA G2A'!$G$16),IF(AND((F21)&gt;='[1]TABELA G2A'!$I$15,(F21)&lt;'[1]TABELA G2A'!$J$15),(F21)/(1+'[1]TABELA G2A'!$I$16),IF(AND((F21)&gt;='[1]TABELA G2A'!$A$17,(F21)&lt;'[1]TABELA G2A'!$B$17),(F21)/(1+'[1]TABELA G2A'!$A$18),IF(AND((F21)&gt;='[1]TABELA G2A'!$C$17,(F21)&lt;'[1]TABELA G2A'!$D$17),(F21)/(1+'[1]TABELA G2A'!$C$18),IF(AND((F21)&gt;='[1]TABELA G2A'!$E$17,(F21)&lt;'[1]TABELA G2A'!$F$17),(F21)/(1+'[1]TABELA G2A'!$E$18),IF(AND((F21)&gt;='[1]TABELA G2A'!$G$17,(F21)&lt;'[1]TABELA G2A'!$H$17),(F21)/(1+'[1]TABELA G2A'!$G$18),IF(AND((F21)&gt;='[1]TABELA G2A'!$I$17,(F21)&lt;'[1]TABELA G2A'!$J$17),(F21)/(1+'[1]TABELA G2A'!$I$18),IF(AND((F21)&gt;='[1]TABELA G2A'!$A$19,(F21)&lt;'[1]TABELA G2A'!$B$19),(F21)/(1+'[1]TABELA G2A'!$A$20),IF(AND((F21)&gt;='[1]TABELA G2A'!$C$19,(F21)&lt;'[1]TABELA G2A'!$D$19),(F21)/(1+'[1]TABELA G2A'!$C$20),IF(AND((F21)&gt;='[1]TABELA G2A'!$E$19,(F21)&lt;'[1]TABELA G2A'!$F$19),(F21)/(1+'[1]TABELA G2A'!$E$20),IF(AND((F21)&gt;='[1]TABELA G2A'!$G$19,(F21)&lt;'[1]TABELA G2A'!$H$19),(F21)/(1+'[1]TABELA G2A'!$G$20),IF(AND((F21)&gt;='[1]TABELA G2A'!$I$19,(F21)&lt;'[1]TABELA G2A'!$J$19),(F21)/(1+'[1]TABELA G2A'!$A$22),IF(AND((F21)&gt;='[1]TABELA G2A'!$A$21,(F21)&lt;'[1]TABELA G2A'!$B$21),(F21)/(1+'[1]TABELA G2A'!$B$22),IF(AND((F21)&gt;='[1]TABELA G2A'!$C$21,(F21)&lt;'[1]TABELA G2A'!$D$21),(F21)/(1+'[1]TABELA G2A'!$C$22),IF((F21)&gt;='[1]TABELA G2A'!$E$21,(F21)/(1+'[1]TABELA G2A'!$C$22),""))))))))))))))))))))</f>
        <v>2.054544433209752</v>
      </c>
      <c r="H21" s="65" t="str">
        <f>IF('Venda-Chave-Troca'!$E21="G2A",G21*0.898-(0.4)-((0.15)*N21/O21),IF('Venda-Chave-Troca'!$E21="Gamivo",IF('Venda-Chave-Troca'!$F21&lt;4,(F21*0.95)-(0.1),(F21*0.901)-(0.45)),""))</f>
        <v/>
      </c>
      <c r="I21" s="65">
        <f>IF($E21="gamivo",IF($F21&gt;4,'Venda-Chave-Troca'!$G21+(-0.099*'Venda-Chave-Troca'!$G21)-(0.45),'Venda-Chave-Troca'!$G21-(0.05*'Venda-Chave-Troca'!$G21)-(0.1)),G21*0.898-(0.55))</f>
        <v>1.2949809010223572</v>
      </c>
      <c r="J21" s="62"/>
      <c r="K21" s="66" t="s">
        <v>97</v>
      </c>
      <c r="L21" s="65">
        <v>0.3574285707762051</v>
      </c>
      <c r="M21" s="67">
        <v>0</v>
      </c>
      <c r="N21" s="67">
        <v>0</v>
      </c>
      <c r="O21" s="67">
        <v>0</v>
      </c>
      <c r="P21" s="67">
        <v>0</v>
      </c>
      <c r="Q21" s="68" t="e">
        <f t="shared" si="0"/>
        <v>#VALUE!</v>
      </c>
      <c r="R21" s="27" t="e">
        <f t="shared" si="1"/>
        <v>#VALUE!</v>
      </c>
      <c r="S21" s="28">
        <v>43999</v>
      </c>
      <c r="T21" s="28"/>
      <c r="U21" s="28"/>
      <c r="V21" s="29" t="s">
        <v>98</v>
      </c>
      <c r="W21" s="29"/>
      <c r="X21" s="30"/>
      <c r="Y21" s="15"/>
    </row>
    <row r="22" spans="1:25" ht="19.350000000000001" customHeight="1">
      <c r="A22" s="17" t="s">
        <v>95</v>
      </c>
      <c r="B22" s="62" t="s">
        <v>100</v>
      </c>
      <c r="C22" s="63" t="s">
        <v>77</v>
      </c>
      <c r="D22" s="64" t="s">
        <v>78</v>
      </c>
      <c r="E22" s="21"/>
      <c r="F22" s="65">
        <v>2.65036231884058</v>
      </c>
      <c r="G22" s="65">
        <f>IF('Venda-Chave-Troca'!$E22="Gamivo",'Venda-Chave-Troca'!$F22,IF(AND((F22)&lt;'[1]TABELA G2A'!$A$15),F22,IF(AND((F22)&gt;='[1]TABELA G2A'!$A$15,(F22)&lt;'[1]TABELA G2A'!$B$15),(F22)/(1+'[1]TABELA G2A'!$A$16),IF(AND((F22)&gt;='[1]TABELA G2A'!$C$15,(F22)&lt;'[1]TABELA G2A'!$D$15),(F22)/(1+'[1]TABELA G2A'!$C$16),IF(AND((F22)&gt;='[1]TABELA G2A'!$E$15,(F22)&lt;'[1]TABELA G2A'!$F$15),(F22)/(1+'[1]TABELA G2A'!$E$16),IF(AND((F22)&gt;='[1]TABELA G2A'!$G$15,(F22)&lt;'[1]TABELA G2A'!$H$15),(F22)/(1+'[1]TABELA G2A'!$G$16),IF(AND((F22)&gt;='[1]TABELA G2A'!$I$15,(F22)&lt;'[1]TABELA G2A'!$J$15),(F22)/(1+'[1]TABELA G2A'!$I$16),IF(AND((F22)&gt;='[1]TABELA G2A'!$A$17,(F22)&lt;'[1]TABELA G2A'!$B$17),(F22)/(1+'[1]TABELA G2A'!$A$18),IF(AND((F22)&gt;='[1]TABELA G2A'!$C$17,(F22)&lt;'[1]TABELA G2A'!$D$17),(F22)/(1+'[1]TABELA G2A'!$C$18),IF(AND((F22)&gt;='[1]TABELA G2A'!$E$17,(F22)&lt;'[1]TABELA G2A'!$F$17),(F22)/(1+'[1]TABELA G2A'!$E$18),IF(AND((F22)&gt;='[1]TABELA G2A'!$G$17,(F22)&lt;'[1]TABELA G2A'!$H$17),(F22)/(1+'[1]TABELA G2A'!$G$18),IF(AND((F22)&gt;='[1]TABELA G2A'!$I$17,(F22)&lt;'[1]TABELA G2A'!$J$17),(F22)/(1+'[1]TABELA G2A'!$I$18),IF(AND((F22)&gt;='[1]TABELA G2A'!$A$19,(F22)&lt;'[1]TABELA G2A'!$B$19),(F22)/(1+'[1]TABELA G2A'!$A$20),IF(AND((F22)&gt;='[1]TABELA G2A'!$C$19,(F22)&lt;'[1]TABELA G2A'!$D$19),(F22)/(1+'[1]TABELA G2A'!$C$20),IF(AND((F22)&gt;='[1]TABELA G2A'!$E$19,(F22)&lt;'[1]TABELA G2A'!$F$19),(F22)/(1+'[1]TABELA G2A'!$E$20),IF(AND((F22)&gt;='[1]TABELA G2A'!$G$19,(F22)&lt;'[1]TABELA G2A'!$H$19),(F22)/(1+'[1]TABELA G2A'!$G$20),IF(AND((F22)&gt;='[1]TABELA G2A'!$I$19,(F22)&lt;'[1]TABELA G2A'!$J$19),(F22)/(1+'[1]TABELA G2A'!$A$22),IF(AND((F22)&gt;='[1]TABELA G2A'!$A$21,(F22)&lt;'[1]TABELA G2A'!$B$21),(F22)/(1+'[1]TABELA G2A'!$B$22),IF(AND((F22)&gt;='[1]TABELA G2A'!$C$21,(F22)&lt;'[1]TABELA G2A'!$D$21),(F22)/(1+'[1]TABELA G2A'!$C$22),IF((F22)&gt;='[1]TABELA G2A'!$E$21,(F22)/(1+'[1]TABELA G2A'!$C$22),""))))))))))))))))))))</f>
        <v>2.054544433209752</v>
      </c>
      <c r="H22" s="65" t="str">
        <f>IF('Venda-Chave-Troca'!$E22="G2A",G22*0.898-(0.4)-((0.15)*N22/O22),IF('Venda-Chave-Troca'!$E22="Gamivo",IF('Venda-Chave-Troca'!$F22&lt;4,(F22*0.95)-(0.1),(F22*0.901)-(0.45)),""))</f>
        <v/>
      </c>
      <c r="I22" s="65">
        <f>IF($E22="gamivo",IF($F22&gt;4,'Venda-Chave-Troca'!$G22+(-0.099*'Venda-Chave-Troca'!$G22)-(0.45),'Venda-Chave-Troca'!$G22-(0.05*'Venda-Chave-Troca'!$G22)-(0.1)),G22*0.898-(0.55))</f>
        <v>1.2949809010223572</v>
      </c>
      <c r="J22" s="62"/>
      <c r="K22" s="66" t="s">
        <v>101</v>
      </c>
      <c r="L22" s="65">
        <v>0.3574285707762051</v>
      </c>
      <c r="M22" s="67">
        <v>0</v>
      </c>
      <c r="N22" s="67">
        <v>0</v>
      </c>
      <c r="O22" s="67">
        <v>0</v>
      </c>
      <c r="P22" s="67">
        <v>0</v>
      </c>
      <c r="Q22" s="68" t="e">
        <f t="shared" si="0"/>
        <v>#VALUE!</v>
      </c>
      <c r="R22" s="27" t="e">
        <f t="shared" si="1"/>
        <v>#VALUE!</v>
      </c>
      <c r="S22" s="28">
        <v>44000</v>
      </c>
      <c r="T22" s="28"/>
      <c r="U22" s="28"/>
      <c r="V22" s="29" t="s">
        <v>102</v>
      </c>
      <c r="W22" s="29"/>
      <c r="X22" s="30"/>
      <c r="Y22" s="15"/>
    </row>
    <row r="23" spans="1:25" ht="19.350000000000001" customHeight="1">
      <c r="A23" s="17" t="s">
        <v>103</v>
      </c>
      <c r="B23" s="38" t="s">
        <v>104</v>
      </c>
      <c r="C23" s="42" t="s">
        <v>77</v>
      </c>
      <c r="D23" s="38" t="s">
        <v>78</v>
      </c>
      <c r="E23" s="21"/>
      <c r="F23" s="41">
        <v>2.443840579710145</v>
      </c>
      <c r="G23" s="41">
        <f>IF('Venda-Chave-Troca'!$E23="Gamivo",'Venda-Chave-Troca'!$F23,IF(AND((F23)&lt;'[1]TABELA G2A'!$A$15),F23,IF(AND((F23)&gt;='[1]TABELA G2A'!$A$15,(F23)&lt;'[1]TABELA G2A'!$B$15),(F23)/(1+'[1]TABELA G2A'!$A$16),IF(AND((F23)&gt;='[1]TABELA G2A'!$C$15,(F23)&lt;'[1]TABELA G2A'!$D$15),(F23)/(1+'[1]TABELA G2A'!$C$16),IF(AND((F23)&gt;='[1]TABELA G2A'!$E$15,(F23)&lt;'[1]TABELA G2A'!$F$15),(F23)/(1+'[1]TABELA G2A'!$E$16),IF(AND((F23)&gt;='[1]TABELA G2A'!$G$15,(F23)&lt;'[1]TABELA G2A'!$H$15),(F23)/(1+'[1]TABELA G2A'!$G$16),IF(AND((F23)&gt;='[1]TABELA G2A'!$I$15,(F23)&lt;'[1]TABELA G2A'!$J$15),(F23)/(1+'[1]TABELA G2A'!$I$16),IF(AND((F23)&gt;='[1]TABELA G2A'!$A$17,(F23)&lt;'[1]TABELA G2A'!$B$17),(F23)/(1+'[1]TABELA G2A'!$A$18),IF(AND((F23)&gt;='[1]TABELA G2A'!$C$17,(F23)&lt;'[1]TABELA G2A'!$D$17),(F23)/(1+'[1]TABELA G2A'!$C$18),IF(AND((F23)&gt;='[1]TABELA G2A'!$E$17,(F23)&lt;'[1]TABELA G2A'!$F$17),(F23)/(1+'[1]TABELA G2A'!$E$18),IF(AND((F23)&gt;='[1]TABELA G2A'!$G$17,(F23)&lt;'[1]TABELA G2A'!$H$17),(F23)/(1+'[1]TABELA G2A'!$G$18),IF(AND((F23)&gt;='[1]TABELA G2A'!$I$17,(F23)&lt;'[1]TABELA G2A'!$J$17),(F23)/(1+'[1]TABELA G2A'!$I$18),IF(AND((F23)&gt;='[1]TABELA G2A'!$A$19,(F23)&lt;'[1]TABELA G2A'!$B$19),(F23)/(1+'[1]TABELA G2A'!$A$20),IF(AND((F23)&gt;='[1]TABELA G2A'!$C$19,(F23)&lt;'[1]TABELA G2A'!$D$19),(F23)/(1+'[1]TABELA G2A'!$C$20),IF(AND((F23)&gt;='[1]TABELA G2A'!$E$19,(F23)&lt;'[1]TABELA G2A'!$F$19),(F23)/(1+'[1]TABELA G2A'!$E$20),IF(AND((F23)&gt;='[1]TABELA G2A'!$G$19,(F23)&lt;'[1]TABELA G2A'!$H$19),(F23)/(1+'[1]TABELA G2A'!$G$20),IF(AND((F23)&gt;='[1]TABELA G2A'!$I$19,(F23)&lt;'[1]TABELA G2A'!$J$19),(F23)/(1+'[1]TABELA G2A'!$A$22),IF(AND((F23)&gt;='[1]TABELA G2A'!$A$21,(F23)&lt;'[1]TABELA G2A'!$B$21),(F23)/(1+'[1]TABELA G2A'!$B$22),IF(AND((F23)&gt;='[1]TABELA G2A'!$C$21,(F23)&lt;'[1]TABELA G2A'!$D$21),(F23)/(1+'[1]TABELA G2A'!$C$22),IF((F23)&gt;='[1]TABELA G2A'!$E$21,(F23)/(1+'[1]TABELA G2A'!$C$22),""))))))))))))))))))))</f>
        <v>1.89445006179081</v>
      </c>
      <c r="H23" s="41" t="str">
        <f>IF('Venda-Chave-Troca'!$E23="G2A",G23*0.898-(0.4)-((0.15)*N23/O23),IF('Venda-Chave-Troca'!$E23="Gamivo",IF('Venda-Chave-Troca'!$F23&lt;4,(F23*0.95)-(0.1),(F23*0.901)-(0.45)),""))</f>
        <v/>
      </c>
      <c r="I23" s="41">
        <f>IF($E23="gamivo",IF($F23&gt;4,'Venda-Chave-Troca'!$G23+(-0.099*'Venda-Chave-Troca'!$G23)-(0.45),'Venda-Chave-Troca'!$G23-(0.05*'Venda-Chave-Troca'!$G23)-(0.1)),G23*0.898-(0.55))</f>
        <v>1.1512161554881473</v>
      </c>
      <c r="J23" s="38"/>
      <c r="K23" s="69" t="s">
        <v>105</v>
      </c>
      <c r="L23" s="41">
        <v>0.89207080722026366</v>
      </c>
      <c r="M23" s="44">
        <v>0</v>
      </c>
      <c r="N23" s="44">
        <v>0</v>
      </c>
      <c r="O23" s="44">
        <v>0</v>
      </c>
      <c r="P23" s="44">
        <v>0</v>
      </c>
      <c r="Q23" s="41" t="e">
        <f t="shared" si="0"/>
        <v>#VALUE!</v>
      </c>
      <c r="R23" s="27" t="e">
        <f t="shared" si="1"/>
        <v>#VALUE!</v>
      </c>
      <c r="S23" s="28">
        <v>44000</v>
      </c>
      <c r="T23" s="28"/>
      <c r="U23" s="28"/>
      <c r="V23" s="29" t="s">
        <v>106</v>
      </c>
      <c r="W23" s="29"/>
      <c r="X23" s="30"/>
      <c r="Y23" s="15"/>
    </row>
    <row r="24" spans="1:25" ht="19.350000000000001" customHeight="1">
      <c r="A24" s="17" t="s">
        <v>107</v>
      </c>
      <c r="B24" s="70" t="s">
        <v>108</v>
      </c>
      <c r="C24" s="71" t="s">
        <v>77</v>
      </c>
      <c r="D24" s="20" t="s">
        <v>78</v>
      </c>
      <c r="E24" s="21"/>
      <c r="F24" s="22">
        <v>2.443840579710145</v>
      </c>
      <c r="G24" s="22">
        <f>IF('Venda-Chave-Troca'!$E24="Gamivo",'Venda-Chave-Troca'!$F24,IF(AND((F24)&lt;'[1]TABELA G2A'!$A$15),F24,IF(AND((F24)&gt;='[1]TABELA G2A'!$A$15,(F24)&lt;'[1]TABELA G2A'!$B$15),(F24)/(1+'[1]TABELA G2A'!$A$16),IF(AND((F24)&gt;='[1]TABELA G2A'!$C$15,(F24)&lt;'[1]TABELA G2A'!$D$15),(F24)/(1+'[1]TABELA G2A'!$C$16),IF(AND((F24)&gt;='[1]TABELA G2A'!$E$15,(F24)&lt;'[1]TABELA G2A'!$F$15),(F24)/(1+'[1]TABELA G2A'!$E$16),IF(AND((F24)&gt;='[1]TABELA G2A'!$G$15,(F24)&lt;'[1]TABELA G2A'!$H$15),(F24)/(1+'[1]TABELA G2A'!$G$16),IF(AND((F24)&gt;='[1]TABELA G2A'!$I$15,(F24)&lt;'[1]TABELA G2A'!$J$15),(F24)/(1+'[1]TABELA G2A'!$I$16),IF(AND((F24)&gt;='[1]TABELA G2A'!$A$17,(F24)&lt;'[1]TABELA G2A'!$B$17),(F24)/(1+'[1]TABELA G2A'!$A$18),IF(AND((F24)&gt;='[1]TABELA G2A'!$C$17,(F24)&lt;'[1]TABELA G2A'!$D$17),(F24)/(1+'[1]TABELA G2A'!$C$18),IF(AND((F24)&gt;='[1]TABELA G2A'!$E$17,(F24)&lt;'[1]TABELA G2A'!$F$17),(F24)/(1+'[1]TABELA G2A'!$E$18),IF(AND((F24)&gt;='[1]TABELA G2A'!$G$17,(F24)&lt;'[1]TABELA G2A'!$H$17),(F24)/(1+'[1]TABELA G2A'!$G$18),IF(AND((F24)&gt;='[1]TABELA G2A'!$I$17,(F24)&lt;'[1]TABELA G2A'!$J$17),(F24)/(1+'[1]TABELA G2A'!$I$18),IF(AND((F24)&gt;='[1]TABELA G2A'!$A$19,(F24)&lt;'[1]TABELA G2A'!$B$19),(F24)/(1+'[1]TABELA G2A'!$A$20),IF(AND((F24)&gt;='[1]TABELA G2A'!$C$19,(F24)&lt;'[1]TABELA G2A'!$D$19),(F24)/(1+'[1]TABELA G2A'!$C$20),IF(AND((F24)&gt;='[1]TABELA G2A'!$E$19,(F24)&lt;'[1]TABELA G2A'!$F$19),(F24)/(1+'[1]TABELA G2A'!$E$20),IF(AND((F24)&gt;='[1]TABELA G2A'!$G$19,(F24)&lt;'[1]TABELA G2A'!$H$19),(F24)/(1+'[1]TABELA G2A'!$G$20),IF(AND((F24)&gt;='[1]TABELA G2A'!$I$19,(F24)&lt;'[1]TABELA G2A'!$J$19),(F24)/(1+'[1]TABELA G2A'!$A$22),IF(AND((F24)&gt;='[1]TABELA G2A'!$A$21,(F24)&lt;'[1]TABELA G2A'!$B$21),(F24)/(1+'[1]TABELA G2A'!$B$22),IF(AND((F24)&gt;='[1]TABELA G2A'!$C$21,(F24)&lt;'[1]TABELA G2A'!$D$21),(F24)/(1+'[1]TABELA G2A'!$C$22),IF((F24)&gt;='[1]TABELA G2A'!$E$21,(F24)/(1+'[1]TABELA G2A'!$C$22),""))))))))))))))))))))</f>
        <v>1.89445006179081</v>
      </c>
      <c r="H24" s="22" t="str">
        <f>IF('Venda-Chave-Troca'!$E24="G2A",G24*0.898-(0.4)-((0.15)*N24/O24),IF('Venda-Chave-Troca'!$E24="Gamivo",IF('Venda-Chave-Troca'!$F24&lt;4,(F24*0.95)-(0.1),(F24*0.901)-(0.45)),""))</f>
        <v/>
      </c>
      <c r="I24" s="22">
        <f>IF($E24="gamivo",IF($F24&gt;4,'Venda-Chave-Troca'!$G24+(-0.099*'Venda-Chave-Troca'!$G24)-(0.45),'Venda-Chave-Troca'!$G24-(0.05*'Venda-Chave-Troca'!$G24)-(0.1)),G24*0.898-(0.55))</f>
        <v>1.1512161554881473</v>
      </c>
      <c r="J24" s="70"/>
      <c r="K24" s="24"/>
      <c r="L24" s="22">
        <v>0.47282608695652173</v>
      </c>
      <c r="M24" s="25">
        <v>0</v>
      </c>
      <c r="N24" s="25">
        <v>0</v>
      </c>
      <c r="O24" s="25">
        <v>0</v>
      </c>
      <c r="P24" s="25">
        <v>0</v>
      </c>
      <c r="Q24" s="26" t="e">
        <f t="shared" si="0"/>
        <v>#VALUE!</v>
      </c>
      <c r="R24" s="27" t="e">
        <f t="shared" si="1"/>
        <v>#VALUE!</v>
      </c>
      <c r="S24" s="28">
        <v>43469</v>
      </c>
      <c r="T24" s="28"/>
      <c r="U24" s="28"/>
      <c r="V24" s="29" t="s">
        <v>109</v>
      </c>
      <c r="W24" s="72"/>
      <c r="X24" s="30"/>
      <c r="Y24" s="15"/>
    </row>
    <row r="25" spans="1:25" ht="19.350000000000001" customHeight="1">
      <c r="A25" s="17" t="s">
        <v>107</v>
      </c>
      <c r="B25" s="70" t="s">
        <v>110</v>
      </c>
      <c r="C25" s="71" t="s">
        <v>77</v>
      </c>
      <c r="D25" s="20" t="s">
        <v>78</v>
      </c>
      <c r="E25" s="21"/>
      <c r="F25" s="22">
        <v>2.443840579710145</v>
      </c>
      <c r="G25" s="22">
        <f>IF('Venda-Chave-Troca'!$E25="Gamivo",'Venda-Chave-Troca'!$F25,IF(AND((F25)&lt;'[1]TABELA G2A'!$A$15),F25,IF(AND((F25)&gt;='[1]TABELA G2A'!$A$15,(F25)&lt;'[1]TABELA G2A'!$B$15),(F25)/(1+'[1]TABELA G2A'!$A$16),IF(AND((F25)&gt;='[1]TABELA G2A'!$C$15,(F25)&lt;'[1]TABELA G2A'!$D$15),(F25)/(1+'[1]TABELA G2A'!$C$16),IF(AND((F25)&gt;='[1]TABELA G2A'!$E$15,(F25)&lt;'[1]TABELA G2A'!$F$15),(F25)/(1+'[1]TABELA G2A'!$E$16),IF(AND((F25)&gt;='[1]TABELA G2A'!$G$15,(F25)&lt;'[1]TABELA G2A'!$H$15),(F25)/(1+'[1]TABELA G2A'!$G$16),IF(AND((F25)&gt;='[1]TABELA G2A'!$I$15,(F25)&lt;'[1]TABELA G2A'!$J$15),(F25)/(1+'[1]TABELA G2A'!$I$16),IF(AND((F25)&gt;='[1]TABELA G2A'!$A$17,(F25)&lt;'[1]TABELA G2A'!$B$17),(F25)/(1+'[1]TABELA G2A'!$A$18),IF(AND((F25)&gt;='[1]TABELA G2A'!$C$17,(F25)&lt;'[1]TABELA G2A'!$D$17),(F25)/(1+'[1]TABELA G2A'!$C$18),IF(AND((F25)&gt;='[1]TABELA G2A'!$E$17,(F25)&lt;'[1]TABELA G2A'!$F$17),(F25)/(1+'[1]TABELA G2A'!$E$18),IF(AND((F25)&gt;='[1]TABELA G2A'!$G$17,(F25)&lt;'[1]TABELA G2A'!$H$17),(F25)/(1+'[1]TABELA G2A'!$G$18),IF(AND((F25)&gt;='[1]TABELA G2A'!$I$17,(F25)&lt;'[1]TABELA G2A'!$J$17),(F25)/(1+'[1]TABELA G2A'!$I$18),IF(AND((F25)&gt;='[1]TABELA G2A'!$A$19,(F25)&lt;'[1]TABELA G2A'!$B$19),(F25)/(1+'[1]TABELA G2A'!$A$20),IF(AND((F25)&gt;='[1]TABELA G2A'!$C$19,(F25)&lt;'[1]TABELA G2A'!$D$19),(F25)/(1+'[1]TABELA G2A'!$C$20),IF(AND((F25)&gt;='[1]TABELA G2A'!$E$19,(F25)&lt;'[1]TABELA G2A'!$F$19),(F25)/(1+'[1]TABELA G2A'!$E$20),IF(AND((F25)&gt;='[1]TABELA G2A'!$G$19,(F25)&lt;'[1]TABELA G2A'!$H$19),(F25)/(1+'[1]TABELA G2A'!$G$20),IF(AND((F25)&gt;='[1]TABELA G2A'!$I$19,(F25)&lt;'[1]TABELA G2A'!$J$19),(F25)/(1+'[1]TABELA G2A'!$A$22),IF(AND((F25)&gt;='[1]TABELA G2A'!$A$21,(F25)&lt;'[1]TABELA G2A'!$B$21),(F25)/(1+'[1]TABELA G2A'!$B$22),IF(AND((F25)&gt;='[1]TABELA G2A'!$C$21,(F25)&lt;'[1]TABELA G2A'!$D$21),(F25)/(1+'[1]TABELA G2A'!$C$22),IF((F25)&gt;='[1]TABELA G2A'!$E$21,(F25)/(1+'[1]TABELA G2A'!$C$22),""))))))))))))))))))))</f>
        <v>1.89445006179081</v>
      </c>
      <c r="H25" s="22" t="str">
        <f>IF('Venda-Chave-Troca'!$E25="G2A",G25*0.898-(0.4)-((0.15)*N25/O25),IF('Venda-Chave-Troca'!$E25="Gamivo",IF('Venda-Chave-Troca'!$F25&lt;4,(F25*0.95)-(0.1),(F25*0.901)-(0.45)),""))</f>
        <v/>
      </c>
      <c r="I25" s="22">
        <f>IF($E25="gamivo",IF($F25&gt;4,'Venda-Chave-Troca'!$G25+(-0.099*'Venda-Chave-Troca'!$G25)-(0.45),'Venda-Chave-Troca'!$G25-(0.05*'Venda-Chave-Troca'!$G25)-(0.1)),G25*0.898-(0.55))</f>
        <v>1.1512161554881473</v>
      </c>
      <c r="J25" s="70"/>
      <c r="K25" s="24"/>
      <c r="L25" s="22">
        <v>0.55253623188405798</v>
      </c>
      <c r="M25" s="25">
        <v>0</v>
      </c>
      <c r="N25" s="25">
        <v>0</v>
      </c>
      <c r="O25" s="25">
        <v>0</v>
      </c>
      <c r="P25" s="25">
        <v>0</v>
      </c>
      <c r="Q25" s="26" t="e">
        <f t="shared" si="0"/>
        <v>#VALUE!</v>
      </c>
      <c r="R25" s="27" t="e">
        <f t="shared" si="1"/>
        <v>#VALUE!</v>
      </c>
      <c r="S25" s="28">
        <v>43469</v>
      </c>
      <c r="T25" s="28"/>
      <c r="U25" s="28"/>
      <c r="V25" s="29" t="s">
        <v>109</v>
      </c>
      <c r="W25" s="72"/>
      <c r="X25" s="30"/>
      <c r="Y25" s="15"/>
    </row>
    <row r="26" spans="1:25" ht="19.350000000000001" customHeight="1">
      <c r="A26" s="17" t="s">
        <v>107</v>
      </c>
      <c r="B26" s="70" t="s">
        <v>111</v>
      </c>
      <c r="C26" s="71" t="s">
        <v>77</v>
      </c>
      <c r="D26" s="20" t="s">
        <v>78</v>
      </c>
      <c r="E26" s="21"/>
      <c r="F26" s="22">
        <v>2.443840579710145</v>
      </c>
      <c r="G26" s="22">
        <f>IF('Venda-Chave-Troca'!$E26="Gamivo",'Venda-Chave-Troca'!$F26,IF(AND((F26)&lt;'[1]TABELA G2A'!$A$15),F26,IF(AND((F26)&gt;='[1]TABELA G2A'!$A$15,(F26)&lt;'[1]TABELA G2A'!$B$15),(F26)/(1+'[1]TABELA G2A'!$A$16),IF(AND((F26)&gt;='[1]TABELA G2A'!$C$15,(F26)&lt;'[1]TABELA G2A'!$D$15),(F26)/(1+'[1]TABELA G2A'!$C$16),IF(AND((F26)&gt;='[1]TABELA G2A'!$E$15,(F26)&lt;'[1]TABELA G2A'!$F$15),(F26)/(1+'[1]TABELA G2A'!$E$16),IF(AND((F26)&gt;='[1]TABELA G2A'!$G$15,(F26)&lt;'[1]TABELA G2A'!$H$15),(F26)/(1+'[1]TABELA G2A'!$G$16),IF(AND((F26)&gt;='[1]TABELA G2A'!$I$15,(F26)&lt;'[1]TABELA G2A'!$J$15),(F26)/(1+'[1]TABELA G2A'!$I$16),IF(AND((F26)&gt;='[1]TABELA G2A'!$A$17,(F26)&lt;'[1]TABELA G2A'!$B$17),(F26)/(1+'[1]TABELA G2A'!$A$18),IF(AND((F26)&gt;='[1]TABELA G2A'!$C$17,(F26)&lt;'[1]TABELA G2A'!$D$17),(F26)/(1+'[1]TABELA G2A'!$C$18),IF(AND((F26)&gt;='[1]TABELA G2A'!$E$17,(F26)&lt;'[1]TABELA G2A'!$F$17),(F26)/(1+'[1]TABELA G2A'!$E$18),IF(AND((F26)&gt;='[1]TABELA G2A'!$G$17,(F26)&lt;'[1]TABELA G2A'!$H$17),(F26)/(1+'[1]TABELA G2A'!$G$18),IF(AND((F26)&gt;='[1]TABELA G2A'!$I$17,(F26)&lt;'[1]TABELA G2A'!$J$17),(F26)/(1+'[1]TABELA G2A'!$I$18),IF(AND((F26)&gt;='[1]TABELA G2A'!$A$19,(F26)&lt;'[1]TABELA G2A'!$B$19),(F26)/(1+'[1]TABELA G2A'!$A$20),IF(AND((F26)&gt;='[1]TABELA G2A'!$C$19,(F26)&lt;'[1]TABELA G2A'!$D$19),(F26)/(1+'[1]TABELA G2A'!$C$20),IF(AND((F26)&gt;='[1]TABELA G2A'!$E$19,(F26)&lt;'[1]TABELA G2A'!$F$19),(F26)/(1+'[1]TABELA G2A'!$E$20),IF(AND((F26)&gt;='[1]TABELA G2A'!$G$19,(F26)&lt;'[1]TABELA G2A'!$H$19),(F26)/(1+'[1]TABELA G2A'!$G$20),IF(AND((F26)&gt;='[1]TABELA G2A'!$I$19,(F26)&lt;'[1]TABELA G2A'!$J$19),(F26)/(1+'[1]TABELA G2A'!$A$22),IF(AND((F26)&gt;='[1]TABELA G2A'!$A$21,(F26)&lt;'[1]TABELA G2A'!$B$21),(F26)/(1+'[1]TABELA G2A'!$B$22),IF(AND((F26)&gt;='[1]TABELA G2A'!$C$21,(F26)&lt;'[1]TABELA G2A'!$D$21),(F26)/(1+'[1]TABELA G2A'!$C$22),IF((F26)&gt;='[1]TABELA G2A'!$E$21,(F26)/(1+'[1]TABELA G2A'!$C$22),""))))))))))))))))))))</f>
        <v>1.89445006179081</v>
      </c>
      <c r="H26" s="22" t="str">
        <f>IF('Venda-Chave-Troca'!$E26="G2A",G26*0.898-(0.4)-((0.15)*N26/O26),IF('Venda-Chave-Troca'!$E26="Gamivo",IF('Venda-Chave-Troca'!$F26&lt;4,(F26*0.95)-(0.1),(F26*0.901)-(0.45)),""))</f>
        <v/>
      </c>
      <c r="I26" s="22">
        <f>IF($E26="gamivo",IF($F26&gt;4,'Venda-Chave-Troca'!$G26+(-0.099*'Venda-Chave-Troca'!$G26)-(0.45),'Venda-Chave-Troca'!$G26-(0.05*'Venda-Chave-Troca'!$G26)-(0.1)),G26*0.898-(0.55))</f>
        <v>1.1512161554881473</v>
      </c>
      <c r="J26" s="70"/>
      <c r="K26" s="24"/>
      <c r="L26" s="22">
        <v>4.8686956521739138</v>
      </c>
      <c r="M26" s="25">
        <v>0</v>
      </c>
      <c r="N26" s="25">
        <v>0</v>
      </c>
      <c r="O26" s="25">
        <v>0</v>
      </c>
      <c r="P26" s="25">
        <v>0</v>
      </c>
      <c r="Q26" s="26" t="e">
        <f t="shared" si="0"/>
        <v>#VALUE!</v>
      </c>
      <c r="R26" s="27" t="e">
        <f t="shared" si="1"/>
        <v>#VALUE!</v>
      </c>
      <c r="S26" s="28">
        <v>43469</v>
      </c>
      <c r="T26" s="28"/>
      <c r="U26" s="28"/>
      <c r="V26" s="29" t="s">
        <v>109</v>
      </c>
      <c r="W26" s="72"/>
      <c r="X26" s="30"/>
      <c r="Y26" s="15"/>
    </row>
    <row r="27" spans="1:25" ht="19.350000000000001" customHeight="1">
      <c r="A27" s="17" t="s">
        <v>95</v>
      </c>
      <c r="B27" s="73" t="s">
        <v>112</v>
      </c>
      <c r="C27" s="63" t="s">
        <v>77</v>
      </c>
      <c r="D27" s="64" t="s">
        <v>78</v>
      </c>
      <c r="E27" s="21"/>
      <c r="F27" s="65">
        <v>2.2934782608695654</v>
      </c>
      <c r="G27" s="65">
        <f>IF('Venda-Chave-Troca'!$E27="Gamivo",'Venda-Chave-Troca'!$F27,IF(AND((F27)&lt;'[1]TABELA G2A'!$A$15),F27,IF(AND((F27)&gt;='[1]TABELA G2A'!$A$15,(F27)&lt;'[1]TABELA G2A'!$B$15),(F27)/(1+'[1]TABELA G2A'!$A$16),IF(AND((F27)&gt;='[1]TABELA G2A'!$C$15,(F27)&lt;'[1]TABELA G2A'!$D$15),(F27)/(1+'[1]TABELA G2A'!$C$16),IF(AND((F27)&gt;='[1]TABELA G2A'!$E$15,(F27)&lt;'[1]TABELA G2A'!$F$15),(F27)/(1+'[1]TABELA G2A'!$E$16),IF(AND((F27)&gt;='[1]TABELA G2A'!$G$15,(F27)&lt;'[1]TABELA G2A'!$H$15),(F27)/(1+'[1]TABELA G2A'!$G$16),IF(AND((F27)&gt;='[1]TABELA G2A'!$I$15,(F27)&lt;'[1]TABELA G2A'!$J$15),(F27)/(1+'[1]TABELA G2A'!$I$16),IF(AND((F27)&gt;='[1]TABELA G2A'!$A$17,(F27)&lt;'[1]TABELA G2A'!$B$17),(F27)/(1+'[1]TABELA G2A'!$A$18),IF(AND((F27)&gt;='[1]TABELA G2A'!$C$17,(F27)&lt;'[1]TABELA G2A'!$D$17),(F27)/(1+'[1]TABELA G2A'!$C$18),IF(AND((F27)&gt;='[1]TABELA G2A'!$E$17,(F27)&lt;'[1]TABELA G2A'!$F$17),(F27)/(1+'[1]TABELA G2A'!$E$18),IF(AND((F27)&gt;='[1]TABELA G2A'!$G$17,(F27)&lt;'[1]TABELA G2A'!$H$17),(F27)/(1+'[1]TABELA G2A'!$G$18),IF(AND((F27)&gt;='[1]TABELA G2A'!$I$17,(F27)&lt;'[1]TABELA G2A'!$J$17),(F27)/(1+'[1]TABELA G2A'!$I$18),IF(AND((F27)&gt;='[1]TABELA G2A'!$A$19,(F27)&lt;'[1]TABELA G2A'!$B$19),(F27)/(1+'[1]TABELA G2A'!$A$20),IF(AND((F27)&gt;='[1]TABELA G2A'!$C$19,(F27)&lt;'[1]TABELA G2A'!$D$19),(F27)/(1+'[1]TABELA G2A'!$C$20),IF(AND((F27)&gt;='[1]TABELA G2A'!$E$19,(F27)&lt;'[1]TABELA G2A'!$F$19),(F27)/(1+'[1]TABELA G2A'!$E$20),IF(AND((F27)&gt;='[1]TABELA G2A'!$G$19,(F27)&lt;'[1]TABELA G2A'!$H$19),(F27)/(1+'[1]TABELA G2A'!$G$20),IF(AND((F27)&gt;='[1]TABELA G2A'!$I$19,(F27)&lt;'[1]TABELA G2A'!$J$19),(F27)/(1+'[1]TABELA G2A'!$A$22),IF(AND((F27)&gt;='[1]TABELA G2A'!$A$21,(F27)&lt;'[1]TABELA G2A'!$B$21),(F27)/(1+'[1]TABELA G2A'!$B$22),IF(AND((F27)&gt;='[1]TABELA G2A'!$C$21,(F27)&lt;'[1]TABELA G2A'!$D$21),(F27)/(1+'[1]TABELA G2A'!$C$22),IF((F27)&gt;='[1]TABELA G2A'!$E$21,(F27)/(1+'[1]TABELA G2A'!$C$22),""))))))))))))))))))))</f>
        <v>1.7778901247050893</v>
      </c>
      <c r="H27" s="65" t="str">
        <f>IF('Venda-Chave-Troca'!$E27="G2A",G27*0.898-(0.4)-((0.15)*N27/O27),IF('Venda-Chave-Troca'!$E27="Gamivo",IF('Venda-Chave-Troca'!$F27&lt;4,(F27*0.95)-(0.1),(F27*0.901)-(0.45)),""))</f>
        <v/>
      </c>
      <c r="I27" s="65">
        <f>IF($E27="gamivo",IF($F27&gt;4,'Venda-Chave-Troca'!$G27+(-0.099*'Venda-Chave-Troca'!$G27)-(0.45),'Venda-Chave-Troca'!$G27-(0.05*'Venda-Chave-Troca'!$G27)-(0.1)),G27*0.898-(0.55))</f>
        <v>1.0465453319851703</v>
      </c>
      <c r="J27" s="74"/>
      <c r="K27" s="66" t="s">
        <v>101</v>
      </c>
      <c r="L27" s="65">
        <v>0.70478077547354812</v>
      </c>
      <c r="M27" s="67">
        <v>0</v>
      </c>
      <c r="N27" s="67">
        <v>0</v>
      </c>
      <c r="O27" s="67">
        <v>0</v>
      </c>
      <c r="P27" s="67">
        <v>0</v>
      </c>
      <c r="Q27" s="68" t="e">
        <f t="shared" si="0"/>
        <v>#VALUE!</v>
      </c>
      <c r="R27" s="27" t="e">
        <f t="shared" si="1"/>
        <v>#VALUE!</v>
      </c>
      <c r="S27" s="52">
        <v>44001</v>
      </c>
      <c r="T27" s="52"/>
      <c r="U27" s="52"/>
      <c r="V27" s="29" t="s">
        <v>102</v>
      </c>
      <c r="W27" s="29"/>
      <c r="X27" s="30"/>
      <c r="Y27" s="15"/>
    </row>
    <row r="28" spans="1:25" ht="19.350000000000001" customHeight="1">
      <c r="A28" s="17" t="s">
        <v>95</v>
      </c>
      <c r="B28" s="62" t="s">
        <v>113</v>
      </c>
      <c r="C28" s="63" t="s">
        <v>77</v>
      </c>
      <c r="D28" s="64" t="s">
        <v>78</v>
      </c>
      <c r="E28" s="21"/>
      <c r="F28" s="65">
        <v>1.9746376811594204</v>
      </c>
      <c r="G28" s="65">
        <f>IF('Venda-Chave-Troca'!$E28="Gamivo",'Venda-Chave-Troca'!$F28,IF(AND((F28)&lt;'[1]TABELA G2A'!$A$15),F28,IF(AND((F28)&gt;='[1]TABELA G2A'!$A$15,(F28)&lt;'[1]TABELA G2A'!$B$15),(F28)/(1+'[1]TABELA G2A'!$A$16),IF(AND((F28)&gt;='[1]TABELA G2A'!$C$15,(F28)&lt;'[1]TABELA G2A'!$D$15),(F28)/(1+'[1]TABELA G2A'!$C$16),IF(AND((F28)&gt;='[1]TABELA G2A'!$E$15,(F28)&lt;'[1]TABELA G2A'!$F$15),(F28)/(1+'[1]TABELA G2A'!$E$16),IF(AND((F28)&gt;='[1]TABELA G2A'!$G$15,(F28)&lt;'[1]TABELA G2A'!$H$15),(F28)/(1+'[1]TABELA G2A'!$G$16),IF(AND((F28)&gt;='[1]TABELA G2A'!$I$15,(F28)&lt;'[1]TABELA G2A'!$J$15),(F28)/(1+'[1]TABELA G2A'!$I$16),IF(AND((F28)&gt;='[1]TABELA G2A'!$A$17,(F28)&lt;'[1]TABELA G2A'!$B$17),(F28)/(1+'[1]TABELA G2A'!$A$18),IF(AND((F28)&gt;='[1]TABELA G2A'!$C$17,(F28)&lt;'[1]TABELA G2A'!$D$17),(F28)/(1+'[1]TABELA G2A'!$C$18),IF(AND((F28)&gt;='[1]TABELA G2A'!$E$17,(F28)&lt;'[1]TABELA G2A'!$F$17),(F28)/(1+'[1]TABELA G2A'!$E$18),IF(AND((F28)&gt;='[1]TABELA G2A'!$G$17,(F28)&lt;'[1]TABELA G2A'!$H$17),(F28)/(1+'[1]TABELA G2A'!$G$18),IF(AND((F28)&gt;='[1]TABELA G2A'!$I$17,(F28)&lt;'[1]TABELA G2A'!$J$17),(F28)/(1+'[1]TABELA G2A'!$I$18),IF(AND((F28)&gt;='[1]TABELA G2A'!$A$19,(F28)&lt;'[1]TABELA G2A'!$B$19),(F28)/(1+'[1]TABELA G2A'!$A$20),IF(AND((F28)&gt;='[1]TABELA G2A'!$C$19,(F28)&lt;'[1]TABELA G2A'!$D$19),(F28)/(1+'[1]TABELA G2A'!$C$20),IF(AND((F28)&gt;='[1]TABELA G2A'!$E$19,(F28)&lt;'[1]TABELA G2A'!$F$19),(F28)/(1+'[1]TABELA G2A'!$E$20),IF(AND((F28)&gt;='[1]TABELA G2A'!$G$19,(F28)&lt;'[1]TABELA G2A'!$H$19),(F28)/(1+'[1]TABELA G2A'!$G$20),IF(AND((F28)&gt;='[1]TABELA G2A'!$I$19,(F28)&lt;'[1]TABELA G2A'!$J$19),(F28)/(1+'[1]TABELA G2A'!$A$22),IF(AND((F28)&gt;='[1]TABELA G2A'!$A$21,(F28)&lt;'[1]TABELA G2A'!$B$21),(F28)/(1+'[1]TABELA G2A'!$B$22),IF(AND((F28)&gt;='[1]TABELA G2A'!$C$21,(F28)&lt;'[1]TABELA G2A'!$D$21),(F28)/(1+'[1]TABELA G2A'!$C$22),IF((F28)&gt;='[1]TABELA G2A'!$E$21,(F28)/(1+'[1]TABELA G2A'!$C$22),""))))))))))))))))))))</f>
        <v>1.5307268846197057</v>
      </c>
      <c r="H28" s="65" t="str">
        <f>IF('Venda-Chave-Troca'!$E28="G2A",G28*0.898-(0.4)-((0.15)*N28/O28),IF('Venda-Chave-Troca'!$E28="Gamivo",IF('Venda-Chave-Troca'!$F28&lt;4,(F28*0.95)-(0.1),(F28*0.901)-(0.45)),""))</f>
        <v/>
      </c>
      <c r="I28" s="65">
        <f>IF($E28="gamivo",IF($F28&gt;4,'Venda-Chave-Troca'!$G28+(-0.099*'Venda-Chave-Troca'!$G28)-(0.45),'Venda-Chave-Troca'!$G28-(0.05*'Venda-Chave-Troca'!$G28)-(0.1)),G28*0.898-(0.55))</f>
        <v>0.82459274238849578</v>
      </c>
      <c r="J28" s="62"/>
      <c r="K28" s="66" t="s">
        <v>114</v>
      </c>
      <c r="L28" s="65">
        <v>0.68447403054932232</v>
      </c>
      <c r="M28" s="67">
        <v>0</v>
      </c>
      <c r="N28" s="67">
        <v>0</v>
      </c>
      <c r="O28" s="67">
        <v>0</v>
      </c>
      <c r="P28" s="67">
        <v>0</v>
      </c>
      <c r="Q28" s="68" t="e">
        <f t="shared" si="0"/>
        <v>#VALUE!</v>
      </c>
      <c r="R28" s="27" t="e">
        <f t="shared" si="1"/>
        <v>#VALUE!</v>
      </c>
      <c r="S28" s="28">
        <v>43998</v>
      </c>
      <c r="T28" s="28"/>
      <c r="U28" s="28"/>
      <c r="V28" s="29" t="s">
        <v>98</v>
      </c>
      <c r="W28" s="29"/>
      <c r="X28" s="30"/>
      <c r="Y28" s="15"/>
    </row>
    <row r="29" spans="1:25" ht="19.350000000000001" customHeight="1">
      <c r="A29" s="17" t="s">
        <v>95</v>
      </c>
      <c r="B29" s="62" t="s">
        <v>115</v>
      </c>
      <c r="C29" s="63" t="s">
        <v>77</v>
      </c>
      <c r="D29" s="64" t="s">
        <v>78</v>
      </c>
      <c r="E29" s="21"/>
      <c r="F29" s="65">
        <v>1.9746376811594204</v>
      </c>
      <c r="G29" s="65">
        <f>IF('Venda-Chave-Troca'!$E29="Gamivo",'Venda-Chave-Troca'!$F29,IF(AND((F29)&lt;'[1]TABELA G2A'!$A$15),F29,IF(AND((F29)&gt;='[1]TABELA G2A'!$A$15,(F29)&lt;'[1]TABELA G2A'!$B$15),(F29)/(1+'[1]TABELA G2A'!$A$16),IF(AND((F29)&gt;='[1]TABELA G2A'!$C$15,(F29)&lt;'[1]TABELA G2A'!$D$15),(F29)/(1+'[1]TABELA G2A'!$C$16),IF(AND((F29)&gt;='[1]TABELA G2A'!$E$15,(F29)&lt;'[1]TABELA G2A'!$F$15),(F29)/(1+'[1]TABELA G2A'!$E$16),IF(AND((F29)&gt;='[1]TABELA G2A'!$G$15,(F29)&lt;'[1]TABELA G2A'!$H$15),(F29)/(1+'[1]TABELA G2A'!$G$16),IF(AND((F29)&gt;='[1]TABELA G2A'!$I$15,(F29)&lt;'[1]TABELA G2A'!$J$15),(F29)/(1+'[1]TABELA G2A'!$I$16),IF(AND((F29)&gt;='[1]TABELA G2A'!$A$17,(F29)&lt;'[1]TABELA G2A'!$B$17),(F29)/(1+'[1]TABELA G2A'!$A$18),IF(AND((F29)&gt;='[1]TABELA G2A'!$C$17,(F29)&lt;'[1]TABELA G2A'!$D$17),(F29)/(1+'[1]TABELA G2A'!$C$18),IF(AND((F29)&gt;='[1]TABELA G2A'!$E$17,(F29)&lt;'[1]TABELA G2A'!$F$17),(F29)/(1+'[1]TABELA G2A'!$E$18),IF(AND((F29)&gt;='[1]TABELA G2A'!$G$17,(F29)&lt;'[1]TABELA G2A'!$H$17),(F29)/(1+'[1]TABELA G2A'!$G$18),IF(AND((F29)&gt;='[1]TABELA G2A'!$I$17,(F29)&lt;'[1]TABELA G2A'!$J$17),(F29)/(1+'[1]TABELA G2A'!$I$18),IF(AND((F29)&gt;='[1]TABELA G2A'!$A$19,(F29)&lt;'[1]TABELA G2A'!$B$19),(F29)/(1+'[1]TABELA G2A'!$A$20),IF(AND((F29)&gt;='[1]TABELA G2A'!$C$19,(F29)&lt;'[1]TABELA G2A'!$D$19),(F29)/(1+'[1]TABELA G2A'!$C$20),IF(AND((F29)&gt;='[1]TABELA G2A'!$E$19,(F29)&lt;'[1]TABELA G2A'!$F$19),(F29)/(1+'[1]TABELA G2A'!$E$20),IF(AND((F29)&gt;='[1]TABELA G2A'!$G$19,(F29)&lt;'[1]TABELA G2A'!$H$19),(F29)/(1+'[1]TABELA G2A'!$G$20),IF(AND((F29)&gt;='[1]TABELA G2A'!$I$19,(F29)&lt;'[1]TABELA G2A'!$J$19),(F29)/(1+'[1]TABELA G2A'!$A$22),IF(AND((F29)&gt;='[1]TABELA G2A'!$A$21,(F29)&lt;'[1]TABELA G2A'!$B$21),(F29)/(1+'[1]TABELA G2A'!$B$22),IF(AND((F29)&gt;='[1]TABELA G2A'!$C$21,(F29)&lt;'[1]TABELA G2A'!$D$21),(F29)/(1+'[1]TABELA G2A'!$C$22),IF((F29)&gt;='[1]TABELA G2A'!$E$21,(F29)/(1+'[1]TABELA G2A'!$C$22),""))))))))))))))))))))</f>
        <v>1.5307268846197057</v>
      </c>
      <c r="H29" s="65" t="str">
        <f>IF('Venda-Chave-Troca'!$E29="G2A",G29*0.898-(0.4)-((0.15)*N29/O29),IF('Venda-Chave-Troca'!$E29="Gamivo",IF('Venda-Chave-Troca'!$F29&lt;4,(F29*0.95)-(0.1),(F29*0.901)-(0.45)),""))</f>
        <v/>
      </c>
      <c r="I29" s="65">
        <f>IF($E29="gamivo",IF($F29&gt;4,'Venda-Chave-Troca'!$G29+(-0.099*'Venda-Chave-Troca'!$G29)-(0.45),'Venda-Chave-Troca'!$G29-(0.05*'Venda-Chave-Troca'!$G29)-(0.1)),G29*0.898-(0.55))</f>
        <v>0.82459274238849578</v>
      </c>
      <c r="J29" s="62"/>
      <c r="K29" s="66" t="s">
        <v>114</v>
      </c>
      <c r="L29" s="65">
        <v>0.68447403054932232</v>
      </c>
      <c r="M29" s="67">
        <v>0</v>
      </c>
      <c r="N29" s="67">
        <v>0</v>
      </c>
      <c r="O29" s="67">
        <v>0</v>
      </c>
      <c r="P29" s="67">
        <v>0</v>
      </c>
      <c r="Q29" s="68" t="e">
        <f t="shared" si="0"/>
        <v>#VALUE!</v>
      </c>
      <c r="R29" s="27" t="e">
        <f t="shared" si="1"/>
        <v>#VALUE!</v>
      </c>
      <c r="S29" s="28">
        <v>43998</v>
      </c>
      <c r="T29" s="28"/>
      <c r="U29" s="28"/>
      <c r="V29" s="29" t="s">
        <v>98</v>
      </c>
      <c r="W29" s="29"/>
      <c r="X29" s="30"/>
      <c r="Y29" s="15"/>
    </row>
    <row r="30" spans="1:25" ht="19.350000000000001" customHeight="1">
      <c r="A30" s="17" t="s">
        <v>116</v>
      </c>
      <c r="B30" s="62" t="s">
        <v>117</v>
      </c>
      <c r="C30" s="63" t="s">
        <v>77</v>
      </c>
      <c r="D30" s="64" t="s">
        <v>78</v>
      </c>
      <c r="E30" s="21"/>
      <c r="F30" s="65">
        <v>1.9746376811594204</v>
      </c>
      <c r="G30" s="65">
        <f>IF('Venda-Chave-Troca'!$E30="Gamivo",'Venda-Chave-Troca'!$F30,IF(AND((F30)&lt;'[1]TABELA G2A'!$A$15),F30,IF(AND((F30)&gt;='[1]TABELA G2A'!$A$15,(F30)&lt;'[1]TABELA G2A'!$B$15),(F30)/(1+'[1]TABELA G2A'!$A$16),IF(AND((F30)&gt;='[1]TABELA G2A'!$C$15,(F30)&lt;'[1]TABELA G2A'!$D$15),(F30)/(1+'[1]TABELA G2A'!$C$16),IF(AND((F30)&gt;='[1]TABELA G2A'!$E$15,(F30)&lt;'[1]TABELA G2A'!$F$15),(F30)/(1+'[1]TABELA G2A'!$E$16),IF(AND((F30)&gt;='[1]TABELA G2A'!$G$15,(F30)&lt;'[1]TABELA G2A'!$H$15),(F30)/(1+'[1]TABELA G2A'!$G$16),IF(AND((F30)&gt;='[1]TABELA G2A'!$I$15,(F30)&lt;'[1]TABELA G2A'!$J$15),(F30)/(1+'[1]TABELA G2A'!$I$16),IF(AND((F30)&gt;='[1]TABELA G2A'!$A$17,(F30)&lt;'[1]TABELA G2A'!$B$17),(F30)/(1+'[1]TABELA G2A'!$A$18),IF(AND((F30)&gt;='[1]TABELA G2A'!$C$17,(F30)&lt;'[1]TABELA G2A'!$D$17),(F30)/(1+'[1]TABELA G2A'!$C$18),IF(AND((F30)&gt;='[1]TABELA G2A'!$E$17,(F30)&lt;'[1]TABELA G2A'!$F$17),(F30)/(1+'[1]TABELA G2A'!$E$18),IF(AND((F30)&gt;='[1]TABELA G2A'!$G$17,(F30)&lt;'[1]TABELA G2A'!$H$17),(F30)/(1+'[1]TABELA G2A'!$G$18),IF(AND((F30)&gt;='[1]TABELA G2A'!$I$17,(F30)&lt;'[1]TABELA G2A'!$J$17),(F30)/(1+'[1]TABELA G2A'!$I$18),IF(AND((F30)&gt;='[1]TABELA G2A'!$A$19,(F30)&lt;'[1]TABELA G2A'!$B$19),(F30)/(1+'[1]TABELA G2A'!$A$20),IF(AND((F30)&gt;='[1]TABELA G2A'!$C$19,(F30)&lt;'[1]TABELA G2A'!$D$19),(F30)/(1+'[1]TABELA G2A'!$C$20),IF(AND((F30)&gt;='[1]TABELA G2A'!$E$19,(F30)&lt;'[1]TABELA G2A'!$F$19),(F30)/(1+'[1]TABELA G2A'!$E$20),IF(AND((F30)&gt;='[1]TABELA G2A'!$G$19,(F30)&lt;'[1]TABELA G2A'!$H$19),(F30)/(1+'[1]TABELA G2A'!$G$20),IF(AND((F30)&gt;='[1]TABELA G2A'!$I$19,(F30)&lt;'[1]TABELA G2A'!$J$19),(F30)/(1+'[1]TABELA G2A'!$A$22),IF(AND((F30)&gt;='[1]TABELA G2A'!$A$21,(F30)&lt;'[1]TABELA G2A'!$B$21),(F30)/(1+'[1]TABELA G2A'!$B$22),IF(AND((F30)&gt;='[1]TABELA G2A'!$C$21,(F30)&lt;'[1]TABELA G2A'!$D$21),(F30)/(1+'[1]TABELA G2A'!$C$22),IF((F30)&gt;='[1]TABELA G2A'!$E$21,(F30)/(1+'[1]TABELA G2A'!$C$22),""))))))))))))))))))))</f>
        <v>1.5307268846197057</v>
      </c>
      <c r="H30" s="65" t="str">
        <f>IF('Venda-Chave-Troca'!$E30="G2A",G30*0.898-(0.4)-((0.15)*N30/O30),IF('Venda-Chave-Troca'!$E30="Gamivo",IF('Venda-Chave-Troca'!$F30&lt;4,(F30*0.95)-(0.1),(F30*0.901)-(0.45)),""))</f>
        <v/>
      </c>
      <c r="I30" s="65">
        <f>IF($E30="gamivo",IF($F30&gt;4,'Venda-Chave-Troca'!$G30+(-0.099*'Venda-Chave-Troca'!$G30)-(0.45),'Venda-Chave-Troca'!$G30-(0.05*'Venda-Chave-Troca'!$G30)-(0.1)),G30*0.898-(0.55))</f>
        <v>0.82459274238849578</v>
      </c>
      <c r="J30" s="62"/>
      <c r="K30" s="66" t="s">
        <v>114</v>
      </c>
      <c r="L30" s="65">
        <v>0.3574285707762051</v>
      </c>
      <c r="M30" s="67">
        <v>0</v>
      </c>
      <c r="N30" s="67">
        <v>0</v>
      </c>
      <c r="O30" s="67">
        <v>0</v>
      </c>
      <c r="P30" s="67">
        <v>0</v>
      </c>
      <c r="Q30" s="68" t="e">
        <f t="shared" si="0"/>
        <v>#VALUE!</v>
      </c>
      <c r="R30" s="27" t="e">
        <f t="shared" si="1"/>
        <v>#VALUE!</v>
      </c>
      <c r="S30" s="28">
        <v>43998</v>
      </c>
      <c r="T30" s="28"/>
      <c r="U30" s="28"/>
      <c r="V30" s="29" t="s">
        <v>98</v>
      </c>
      <c r="W30" s="29"/>
      <c r="X30" s="30"/>
      <c r="Y30" s="15"/>
    </row>
    <row r="31" spans="1:25" ht="19.350000000000001" customHeight="1">
      <c r="A31" s="17" t="s">
        <v>95</v>
      </c>
      <c r="B31" s="62" t="s">
        <v>118</v>
      </c>
      <c r="C31" s="63" t="s">
        <v>77</v>
      </c>
      <c r="D31" s="64" t="s">
        <v>78</v>
      </c>
      <c r="E31" s="21"/>
      <c r="F31" s="65">
        <v>1.9746376811594204</v>
      </c>
      <c r="G31" s="65">
        <f>IF('Venda-Chave-Troca'!$E31="Gamivo",'Venda-Chave-Troca'!$F31,IF(AND((F31)&lt;'[1]TABELA G2A'!$A$15),F31,IF(AND((F31)&gt;='[1]TABELA G2A'!$A$15,(F31)&lt;'[1]TABELA G2A'!$B$15),(F31)/(1+'[1]TABELA G2A'!$A$16),IF(AND((F31)&gt;='[1]TABELA G2A'!$C$15,(F31)&lt;'[1]TABELA G2A'!$D$15),(F31)/(1+'[1]TABELA G2A'!$C$16),IF(AND((F31)&gt;='[1]TABELA G2A'!$E$15,(F31)&lt;'[1]TABELA G2A'!$F$15),(F31)/(1+'[1]TABELA G2A'!$E$16),IF(AND((F31)&gt;='[1]TABELA G2A'!$G$15,(F31)&lt;'[1]TABELA G2A'!$H$15),(F31)/(1+'[1]TABELA G2A'!$G$16),IF(AND((F31)&gt;='[1]TABELA G2A'!$I$15,(F31)&lt;'[1]TABELA G2A'!$J$15),(F31)/(1+'[1]TABELA G2A'!$I$16),IF(AND((F31)&gt;='[1]TABELA G2A'!$A$17,(F31)&lt;'[1]TABELA G2A'!$B$17),(F31)/(1+'[1]TABELA G2A'!$A$18),IF(AND((F31)&gt;='[1]TABELA G2A'!$C$17,(F31)&lt;'[1]TABELA G2A'!$D$17),(F31)/(1+'[1]TABELA G2A'!$C$18),IF(AND((F31)&gt;='[1]TABELA G2A'!$E$17,(F31)&lt;'[1]TABELA G2A'!$F$17),(F31)/(1+'[1]TABELA G2A'!$E$18),IF(AND((F31)&gt;='[1]TABELA G2A'!$G$17,(F31)&lt;'[1]TABELA G2A'!$H$17),(F31)/(1+'[1]TABELA G2A'!$G$18),IF(AND((F31)&gt;='[1]TABELA G2A'!$I$17,(F31)&lt;'[1]TABELA G2A'!$J$17),(F31)/(1+'[1]TABELA G2A'!$I$18),IF(AND((F31)&gt;='[1]TABELA G2A'!$A$19,(F31)&lt;'[1]TABELA G2A'!$B$19),(F31)/(1+'[1]TABELA G2A'!$A$20),IF(AND((F31)&gt;='[1]TABELA G2A'!$C$19,(F31)&lt;'[1]TABELA G2A'!$D$19),(F31)/(1+'[1]TABELA G2A'!$C$20),IF(AND((F31)&gt;='[1]TABELA G2A'!$E$19,(F31)&lt;'[1]TABELA G2A'!$F$19),(F31)/(1+'[1]TABELA G2A'!$E$20),IF(AND((F31)&gt;='[1]TABELA G2A'!$G$19,(F31)&lt;'[1]TABELA G2A'!$H$19),(F31)/(1+'[1]TABELA G2A'!$G$20),IF(AND((F31)&gt;='[1]TABELA G2A'!$I$19,(F31)&lt;'[1]TABELA G2A'!$J$19),(F31)/(1+'[1]TABELA G2A'!$A$22),IF(AND((F31)&gt;='[1]TABELA G2A'!$A$21,(F31)&lt;'[1]TABELA G2A'!$B$21),(F31)/(1+'[1]TABELA G2A'!$B$22),IF(AND((F31)&gt;='[1]TABELA G2A'!$C$21,(F31)&lt;'[1]TABELA G2A'!$D$21),(F31)/(1+'[1]TABELA G2A'!$C$22),IF((F31)&gt;='[1]TABELA G2A'!$E$21,(F31)/(1+'[1]TABELA G2A'!$C$22),""))))))))))))))))))))</f>
        <v>1.5307268846197057</v>
      </c>
      <c r="H31" s="65" t="str">
        <f>IF('Venda-Chave-Troca'!$E31="G2A",G31*0.898-(0.4)-((0.15)*N31/O31),IF('Venda-Chave-Troca'!$E31="Gamivo",IF('Venda-Chave-Troca'!$F31&lt;4,(F31*0.95)-(0.1),(F31*0.901)-(0.45)),""))</f>
        <v/>
      </c>
      <c r="I31" s="65">
        <f>IF($E31="gamivo",IF($F31&gt;4,'Venda-Chave-Troca'!$G31+(-0.099*'Venda-Chave-Troca'!$G31)-(0.45),'Venda-Chave-Troca'!$G31-(0.05*'Venda-Chave-Troca'!$G31)-(0.1)),G31*0.898-(0.55))</f>
        <v>0.82459274238849578</v>
      </c>
      <c r="J31" s="62"/>
      <c r="K31" s="66" t="s">
        <v>114</v>
      </c>
      <c r="L31" s="65">
        <v>0.34026626580713204</v>
      </c>
      <c r="M31" s="67">
        <v>0</v>
      </c>
      <c r="N31" s="67">
        <v>0</v>
      </c>
      <c r="O31" s="67">
        <v>0</v>
      </c>
      <c r="P31" s="67">
        <v>0</v>
      </c>
      <c r="Q31" s="68" t="e">
        <f t="shared" si="0"/>
        <v>#VALUE!</v>
      </c>
      <c r="R31" s="27" t="e">
        <f t="shared" si="1"/>
        <v>#VALUE!</v>
      </c>
      <c r="S31" s="28">
        <v>43998</v>
      </c>
      <c r="T31" s="28"/>
      <c r="U31" s="28"/>
      <c r="V31" s="29" t="s">
        <v>98</v>
      </c>
      <c r="W31" s="29"/>
      <c r="X31" s="30"/>
      <c r="Y31" s="15"/>
    </row>
    <row r="32" spans="1:25" ht="19.350000000000001" customHeight="1">
      <c r="A32" s="17" t="s">
        <v>95</v>
      </c>
      <c r="B32" s="62" t="s">
        <v>119</v>
      </c>
      <c r="C32" s="63" t="s">
        <v>77</v>
      </c>
      <c r="D32" s="64" t="s">
        <v>78</v>
      </c>
      <c r="E32" s="21"/>
      <c r="F32" s="65">
        <v>1.9746376811594204</v>
      </c>
      <c r="G32" s="65">
        <f>IF('Venda-Chave-Troca'!$E32="Gamivo",'Venda-Chave-Troca'!$F32,IF(AND((F32)&lt;'[1]TABELA G2A'!$A$15),F32,IF(AND((F32)&gt;='[1]TABELA G2A'!$A$15,(F32)&lt;'[1]TABELA G2A'!$B$15),(F32)/(1+'[1]TABELA G2A'!$A$16),IF(AND((F32)&gt;='[1]TABELA G2A'!$C$15,(F32)&lt;'[1]TABELA G2A'!$D$15),(F32)/(1+'[1]TABELA G2A'!$C$16),IF(AND((F32)&gt;='[1]TABELA G2A'!$E$15,(F32)&lt;'[1]TABELA G2A'!$F$15),(F32)/(1+'[1]TABELA G2A'!$E$16),IF(AND((F32)&gt;='[1]TABELA G2A'!$G$15,(F32)&lt;'[1]TABELA G2A'!$H$15),(F32)/(1+'[1]TABELA G2A'!$G$16),IF(AND((F32)&gt;='[1]TABELA G2A'!$I$15,(F32)&lt;'[1]TABELA G2A'!$J$15),(F32)/(1+'[1]TABELA G2A'!$I$16),IF(AND((F32)&gt;='[1]TABELA G2A'!$A$17,(F32)&lt;'[1]TABELA G2A'!$B$17),(F32)/(1+'[1]TABELA G2A'!$A$18),IF(AND((F32)&gt;='[1]TABELA G2A'!$C$17,(F32)&lt;'[1]TABELA G2A'!$D$17),(F32)/(1+'[1]TABELA G2A'!$C$18),IF(AND((F32)&gt;='[1]TABELA G2A'!$E$17,(F32)&lt;'[1]TABELA G2A'!$F$17),(F32)/(1+'[1]TABELA G2A'!$E$18),IF(AND((F32)&gt;='[1]TABELA G2A'!$G$17,(F32)&lt;'[1]TABELA G2A'!$H$17),(F32)/(1+'[1]TABELA G2A'!$G$18),IF(AND((F32)&gt;='[1]TABELA G2A'!$I$17,(F32)&lt;'[1]TABELA G2A'!$J$17),(F32)/(1+'[1]TABELA G2A'!$I$18),IF(AND((F32)&gt;='[1]TABELA G2A'!$A$19,(F32)&lt;'[1]TABELA G2A'!$B$19),(F32)/(1+'[1]TABELA G2A'!$A$20),IF(AND((F32)&gt;='[1]TABELA G2A'!$C$19,(F32)&lt;'[1]TABELA G2A'!$D$19),(F32)/(1+'[1]TABELA G2A'!$C$20),IF(AND((F32)&gt;='[1]TABELA G2A'!$E$19,(F32)&lt;'[1]TABELA G2A'!$F$19),(F32)/(1+'[1]TABELA G2A'!$E$20),IF(AND((F32)&gt;='[1]TABELA G2A'!$G$19,(F32)&lt;'[1]TABELA G2A'!$H$19),(F32)/(1+'[1]TABELA G2A'!$G$20),IF(AND((F32)&gt;='[1]TABELA G2A'!$I$19,(F32)&lt;'[1]TABELA G2A'!$J$19),(F32)/(1+'[1]TABELA G2A'!$A$22),IF(AND((F32)&gt;='[1]TABELA G2A'!$A$21,(F32)&lt;'[1]TABELA G2A'!$B$21),(F32)/(1+'[1]TABELA G2A'!$B$22),IF(AND((F32)&gt;='[1]TABELA G2A'!$C$21,(F32)&lt;'[1]TABELA G2A'!$D$21),(F32)/(1+'[1]TABELA G2A'!$C$22),IF((F32)&gt;='[1]TABELA G2A'!$E$21,(F32)/(1+'[1]TABELA G2A'!$C$22),""))))))))))))))))))))</f>
        <v>1.5307268846197057</v>
      </c>
      <c r="H32" s="65" t="str">
        <f>IF('Venda-Chave-Troca'!$E32="G2A",G32*0.898-(0.4)-((0.15)*N32/O32),IF('Venda-Chave-Troca'!$E32="Gamivo",IF('Venda-Chave-Troca'!$F32&lt;4,(F32*0.95)-(0.1),(F32*0.901)-(0.45)),""))</f>
        <v/>
      </c>
      <c r="I32" s="65">
        <f>IF($E32="gamivo",IF($F32&gt;4,'Venda-Chave-Troca'!$G32+(-0.099*'Venda-Chave-Troca'!$G32)-(0.45),'Venda-Chave-Troca'!$G32-(0.05*'Venda-Chave-Troca'!$G32)-(0.1)),G32*0.898-(0.55))</f>
        <v>0.82459274238849578</v>
      </c>
      <c r="J32" s="62"/>
      <c r="K32" s="66" t="s">
        <v>120</v>
      </c>
      <c r="L32" s="65">
        <v>0.57232306220026519</v>
      </c>
      <c r="M32" s="67">
        <v>0</v>
      </c>
      <c r="N32" s="67">
        <v>0</v>
      </c>
      <c r="O32" s="67">
        <v>0</v>
      </c>
      <c r="P32" s="67">
        <v>0</v>
      </c>
      <c r="Q32" s="68" t="e">
        <f t="shared" si="0"/>
        <v>#VALUE!</v>
      </c>
      <c r="R32" s="27" t="e">
        <f t="shared" si="1"/>
        <v>#VALUE!</v>
      </c>
      <c r="S32" s="28">
        <v>43998</v>
      </c>
      <c r="T32" s="28"/>
      <c r="U32" s="28"/>
      <c r="V32" s="29" t="s">
        <v>121</v>
      </c>
      <c r="W32" s="29"/>
      <c r="X32" s="30"/>
      <c r="Y32" s="15"/>
    </row>
    <row r="33" spans="1:25" ht="19.350000000000001" customHeight="1">
      <c r="A33" s="17" t="s">
        <v>95</v>
      </c>
      <c r="B33" s="62" t="s">
        <v>122</v>
      </c>
      <c r="C33" s="63" t="s">
        <v>77</v>
      </c>
      <c r="D33" s="64" t="s">
        <v>78</v>
      </c>
      <c r="E33" s="21"/>
      <c r="F33" s="65">
        <v>1.9746376811594204</v>
      </c>
      <c r="G33" s="65">
        <f>IF('Venda-Chave-Troca'!$E33="Gamivo",'Venda-Chave-Troca'!$F33,IF(AND((F33)&lt;'[1]TABELA G2A'!$A$15),F33,IF(AND((F33)&gt;='[1]TABELA G2A'!$A$15,(F33)&lt;'[1]TABELA G2A'!$B$15),(F33)/(1+'[1]TABELA G2A'!$A$16),IF(AND((F33)&gt;='[1]TABELA G2A'!$C$15,(F33)&lt;'[1]TABELA G2A'!$D$15),(F33)/(1+'[1]TABELA G2A'!$C$16),IF(AND((F33)&gt;='[1]TABELA G2A'!$E$15,(F33)&lt;'[1]TABELA G2A'!$F$15),(F33)/(1+'[1]TABELA G2A'!$E$16),IF(AND((F33)&gt;='[1]TABELA G2A'!$G$15,(F33)&lt;'[1]TABELA G2A'!$H$15),(F33)/(1+'[1]TABELA G2A'!$G$16),IF(AND((F33)&gt;='[1]TABELA G2A'!$I$15,(F33)&lt;'[1]TABELA G2A'!$J$15),(F33)/(1+'[1]TABELA G2A'!$I$16),IF(AND((F33)&gt;='[1]TABELA G2A'!$A$17,(F33)&lt;'[1]TABELA G2A'!$B$17),(F33)/(1+'[1]TABELA G2A'!$A$18),IF(AND((F33)&gt;='[1]TABELA G2A'!$C$17,(F33)&lt;'[1]TABELA G2A'!$D$17),(F33)/(1+'[1]TABELA G2A'!$C$18),IF(AND((F33)&gt;='[1]TABELA G2A'!$E$17,(F33)&lt;'[1]TABELA G2A'!$F$17),(F33)/(1+'[1]TABELA G2A'!$E$18),IF(AND((F33)&gt;='[1]TABELA G2A'!$G$17,(F33)&lt;'[1]TABELA G2A'!$H$17),(F33)/(1+'[1]TABELA G2A'!$G$18),IF(AND((F33)&gt;='[1]TABELA G2A'!$I$17,(F33)&lt;'[1]TABELA G2A'!$J$17),(F33)/(1+'[1]TABELA G2A'!$I$18),IF(AND((F33)&gt;='[1]TABELA G2A'!$A$19,(F33)&lt;'[1]TABELA G2A'!$B$19),(F33)/(1+'[1]TABELA G2A'!$A$20),IF(AND((F33)&gt;='[1]TABELA G2A'!$C$19,(F33)&lt;'[1]TABELA G2A'!$D$19),(F33)/(1+'[1]TABELA G2A'!$C$20),IF(AND((F33)&gt;='[1]TABELA G2A'!$E$19,(F33)&lt;'[1]TABELA G2A'!$F$19),(F33)/(1+'[1]TABELA G2A'!$E$20),IF(AND((F33)&gt;='[1]TABELA G2A'!$G$19,(F33)&lt;'[1]TABELA G2A'!$H$19),(F33)/(1+'[1]TABELA G2A'!$G$20),IF(AND((F33)&gt;='[1]TABELA G2A'!$I$19,(F33)&lt;'[1]TABELA G2A'!$J$19),(F33)/(1+'[1]TABELA G2A'!$A$22),IF(AND((F33)&gt;='[1]TABELA G2A'!$A$21,(F33)&lt;'[1]TABELA G2A'!$B$21),(F33)/(1+'[1]TABELA G2A'!$B$22),IF(AND((F33)&gt;='[1]TABELA G2A'!$C$21,(F33)&lt;'[1]TABELA G2A'!$D$21),(F33)/(1+'[1]TABELA G2A'!$C$22),IF((F33)&gt;='[1]TABELA G2A'!$E$21,(F33)/(1+'[1]TABELA G2A'!$C$22),""))))))))))))))))))))</f>
        <v>1.5307268846197057</v>
      </c>
      <c r="H33" s="65" t="str">
        <f>IF('Venda-Chave-Troca'!$E33="G2A",G33*0.898-(0.4)-((0.15)*N33/O33),IF('Venda-Chave-Troca'!$E33="Gamivo",IF('Venda-Chave-Troca'!$F33&lt;4,(F33*0.95)-(0.1),(F33*0.901)-(0.45)),""))</f>
        <v/>
      </c>
      <c r="I33" s="65">
        <f>IF($E33="gamivo",IF($F33&gt;4,'Venda-Chave-Troca'!$G33+(-0.099*'Venda-Chave-Troca'!$G33)-(0.45),'Venda-Chave-Troca'!$G33-(0.05*'Venda-Chave-Troca'!$G33)-(0.1)),G33*0.898-(0.55))</f>
        <v>0.82459274238849578</v>
      </c>
      <c r="J33" s="62"/>
      <c r="K33" s="66" t="s">
        <v>120</v>
      </c>
      <c r="L33" s="65">
        <v>0.60869565217391308</v>
      </c>
      <c r="M33" s="67">
        <v>0</v>
      </c>
      <c r="N33" s="67">
        <v>0</v>
      </c>
      <c r="O33" s="67">
        <v>0</v>
      </c>
      <c r="P33" s="67">
        <v>0</v>
      </c>
      <c r="Q33" s="68" t="e">
        <f t="shared" si="0"/>
        <v>#VALUE!</v>
      </c>
      <c r="R33" s="27" t="e">
        <f t="shared" si="1"/>
        <v>#VALUE!</v>
      </c>
      <c r="S33" s="28">
        <v>43998</v>
      </c>
      <c r="T33" s="28"/>
      <c r="U33" s="28"/>
      <c r="V33" s="29" t="s">
        <v>121</v>
      </c>
      <c r="W33" s="29"/>
      <c r="X33" s="30"/>
      <c r="Y33" s="15"/>
    </row>
    <row r="34" spans="1:25" ht="19.350000000000001" customHeight="1">
      <c r="A34" s="17" t="s">
        <v>123</v>
      </c>
      <c r="B34" s="38" t="s">
        <v>124</v>
      </c>
      <c r="C34" s="42" t="s">
        <v>77</v>
      </c>
      <c r="D34" s="38" t="s">
        <v>78</v>
      </c>
      <c r="E34" s="21"/>
      <c r="F34" s="41">
        <v>1.3170289855072463</v>
      </c>
      <c r="G34" s="41">
        <f>IF('Venda-Chave-Troca'!$E34="Gamivo",'Venda-Chave-Troca'!$F34,IF(AND((F34)&lt;'[1]TABELA G2A'!$A$15),F34,IF(AND((F34)&gt;='[1]TABELA G2A'!$A$15,(F34)&lt;'[1]TABELA G2A'!$B$15),(F34)/(1+'[1]TABELA G2A'!$A$16),IF(AND((F34)&gt;='[1]TABELA G2A'!$C$15,(F34)&lt;'[1]TABELA G2A'!$D$15),(F34)/(1+'[1]TABELA G2A'!$C$16),IF(AND((F34)&gt;='[1]TABELA G2A'!$E$15,(F34)&lt;'[1]TABELA G2A'!$F$15),(F34)/(1+'[1]TABELA G2A'!$E$16),IF(AND((F34)&gt;='[1]TABELA G2A'!$G$15,(F34)&lt;'[1]TABELA G2A'!$H$15),(F34)/(1+'[1]TABELA G2A'!$G$16),IF(AND((F34)&gt;='[1]TABELA G2A'!$I$15,(F34)&lt;'[1]TABELA G2A'!$J$15),(F34)/(1+'[1]TABELA G2A'!$I$16),IF(AND((F34)&gt;='[1]TABELA G2A'!$A$17,(F34)&lt;'[1]TABELA G2A'!$B$17),(F34)/(1+'[1]TABELA G2A'!$A$18),IF(AND((F34)&gt;='[1]TABELA G2A'!$C$17,(F34)&lt;'[1]TABELA G2A'!$D$17),(F34)/(1+'[1]TABELA G2A'!$C$18),IF(AND((F34)&gt;='[1]TABELA G2A'!$E$17,(F34)&lt;'[1]TABELA G2A'!$F$17),(F34)/(1+'[1]TABELA G2A'!$E$18),IF(AND((F34)&gt;='[1]TABELA G2A'!$G$17,(F34)&lt;'[1]TABELA G2A'!$H$17),(F34)/(1+'[1]TABELA G2A'!$G$18),IF(AND((F34)&gt;='[1]TABELA G2A'!$I$17,(F34)&lt;'[1]TABELA G2A'!$J$17),(F34)/(1+'[1]TABELA G2A'!$I$18),IF(AND((F34)&gt;='[1]TABELA G2A'!$A$19,(F34)&lt;'[1]TABELA G2A'!$B$19),(F34)/(1+'[1]TABELA G2A'!$A$20),IF(AND((F34)&gt;='[1]TABELA G2A'!$C$19,(F34)&lt;'[1]TABELA G2A'!$D$19),(F34)/(1+'[1]TABELA G2A'!$C$20),IF(AND((F34)&gt;='[1]TABELA G2A'!$E$19,(F34)&lt;'[1]TABELA G2A'!$F$19),(F34)/(1+'[1]TABELA G2A'!$E$20),IF(AND((F34)&gt;='[1]TABELA G2A'!$G$19,(F34)&lt;'[1]TABELA G2A'!$H$19),(F34)/(1+'[1]TABELA G2A'!$G$20),IF(AND((F34)&gt;='[1]TABELA G2A'!$I$19,(F34)&lt;'[1]TABELA G2A'!$J$19),(F34)/(1+'[1]TABELA G2A'!$A$22),IF(AND((F34)&gt;='[1]TABELA G2A'!$A$21,(F34)&lt;'[1]TABELA G2A'!$B$21),(F34)/(1+'[1]TABELA G2A'!$B$22),IF(AND((F34)&gt;='[1]TABELA G2A'!$C$21,(F34)&lt;'[1]TABELA G2A'!$D$21),(F34)/(1+'[1]TABELA G2A'!$C$22),IF((F34)&gt;='[1]TABELA G2A'!$E$21,(F34)/(1+'[1]TABELA G2A'!$C$22),""))))))))))))))))))))</f>
        <v>1.0209527019436018</v>
      </c>
      <c r="H34" s="41" t="str">
        <f>IF('Venda-Chave-Troca'!$E34="G2A",G34*0.898-(0.4)-((0.15)*N34/O34),IF('Venda-Chave-Troca'!$E34="Gamivo",IF('Venda-Chave-Troca'!$F34&lt;4,(F34*0.95)-(0.1),(F34*0.901)-(0.45)),""))</f>
        <v/>
      </c>
      <c r="I34" s="41">
        <f>IF($E34="gamivo",IF($F34&gt;4,'Venda-Chave-Troca'!$G34+(-0.099*'Venda-Chave-Troca'!$G34)-(0.45),'Venda-Chave-Troca'!$G34-(0.05*'Venda-Chave-Troca'!$G34)-(0.1)),G34*0.898-(0.55))</f>
        <v>0.36681552634535441</v>
      </c>
      <c r="J34" s="43"/>
      <c r="K34" s="69" t="s">
        <v>125</v>
      </c>
      <c r="L34" s="41">
        <v>0.43297101449275366</v>
      </c>
      <c r="M34" s="44">
        <v>0</v>
      </c>
      <c r="N34" s="44">
        <v>0</v>
      </c>
      <c r="O34" s="44">
        <v>0</v>
      </c>
      <c r="P34" s="44">
        <v>0</v>
      </c>
      <c r="Q34" s="41" t="e">
        <f t="shared" si="0"/>
        <v>#VALUE!</v>
      </c>
      <c r="R34" s="27" t="e">
        <f t="shared" si="1"/>
        <v>#VALUE!</v>
      </c>
      <c r="S34" s="52">
        <v>44005</v>
      </c>
      <c r="T34" s="52"/>
      <c r="U34" s="52"/>
      <c r="V34" s="29" t="s">
        <v>126</v>
      </c>
      <c r="W34" s="29"/>
      <c r="X34" s="30"/>
      <c r="Y34" s="15"/>
    </row>
    <row r="35" spans="1:25" ht="19.350000000000001" customHeight="1">
      <c r="A35" s="17" t="s">
        <v>48</v>
      </c>
      <c r="B35" s="45"/>
      <c r="C35" s="48" t="s">
        <v>127</v>
      </c>
      <c r="D35" s="45"/>
      <c r="E35" s="21"/>
      <c r="F35" s="47">
        <v>0.83695652173913049</v>
      </c>
      <c r="G35" s="47">
        <f>IF('Venda-Chave-Troca'!$E35="Gamivo",'Venda-Chave-Troca'!$F35,IF(AND((F35)&lt;'[1]TABELA G2A'!$A$15),F35,IF(AND((F35)&gt;='[1]TABELA G2A'!$A$15,(F35)&lt;'[1]TABELA G2A'!$B$15),(F35)/(1+'[1]TABELA G2A'!$A$16),IF(AND((F35)&gt;='[1]TABELA G2A'!$C$15,(F35)&lt;'[1]TABELA G2A'!$D$15),(F35)/(1+'[1]TABELA G2A'!$C$16),IF(AND((F35)&gt;='[1]TABELA G2A'!$E$15,(F35)&lt;'[1]TABELA G2A'!$F$15),(F35)/(1+'[1]TABELA G2A'!$E$16),IF(AND((F35)&gt;='[1]TABELA G2A'!$G$15,(F35)&lt;'[1]TABELA G2A'!$H$15),(F35)/(1+'[1]TABELA G2A'!$G$16),IF(AND((F35)&gt;='[1]TABELA G2A'!$I$15,(F35)&lt;'[1]TABELA G2A'!$J$15),(F35)/(1+'[1]TABELA G2A'!$I$16),IF(AND((F35)&gt;='[1]TABELA G2A'!$A$17,(F35)&lt;'[1]TABELA G2A'!$B$17),(F35)/(1+'[1]TABELA G2A'!$A$18),IF(AND((F35)&gt;='[1]TABELA G2A'!$C$17,(F35)&lt;'[1]TABELA G2A'!$D$17),(F35)/(1+'[1]TABELA G2A'!$C$18),IF(AND((F35)&gt;='[1]TABELA G2A'!$E$17,(F35)&lt;'[1]TABELA G2A'!$F$17),(F35)/(1+'[1]TABELA G2A'!$E$18),IF(AND((F35)&gt;='[1]TABELA G2A'!$G$17,(F35)&lt;'[1]TABELA G2A'!$H$17),(F35)/(1+'[1]TABELA G2A'!$G$18),IF(AND((F35)&gt;='[1]TABELA G2A'!$I$17,(F35)&lt;'[1]TABELA G2A'!$J$17),(F35)/(1+'[1]TABELA G2A'!$I$18),IF(AND((F35)&gt;='[1]TABELA G2A'!$A$19,(F35)&lt;'[1]TABELA G2A'!$B$19),(F35)/(1+'[1]TABELA G2A'!$A$20),IF(AND((F35)&gt;='[1]TABELA G2A'!$C$19,(F35)&lt;'[1]TABELA G2A'!$D$19),(F35)/(1+'[1]TABELA G2A'!$C$20),IF(AND((F35)&gt;='[1]TABELA G2A'!$E$19,(F35)&lt;'[1]TABELA G2A'!$F$19),(F35)/(1+'[1]TABELA G2A'!$E$20),IF(AND((F35)&gt;='[1]TABELA G2A'!$G$19,(F35)&lt;'[1]TABELA G2A'!$H$19),(F35)/(1+'[1]TABELA G2A'!$G$20),IF(AND((F35)&gt;='[1]TABELA G2A'!$I$19,(F35)&lt;'[1]TABELA G2A'!$J$19),(F35)/(1+'[1]TABELA G2A'!$A$22),IF(AND((F35)&gt;='[1]TABELA G2A'!$A$21,(F35)&lt;'[1]TABELA G2A'!$B$21),(F35)/(1+'[1]TABELA G2A'!$B$22),IF(AND((F35)&gt;='[1]TABELA G2A'!$C$21,(F35)&lt;'[1]TABELA G2A'!$D$21),(F35)/(1+'[1]TABELA G2A'!$C$22),IF((F35)&gt;='[1]TABELA G2A'!$E$21,(F35)/(1+'[1]TABELA G2A'!$C$22),""))))))))))))))))))))</f>
        <v>0.6488035052241321</v>
      </c>
      <c r="H35" s="47" t="str">
        <f>IF('Venda-Chave-Troca'!$E35="G2A",G35*0.898-(0.4)-((0.15)*N35/O35),IF('Venda-Chave-Troca'!$E35="Gamivo",IF('Venda-Chave-Troca'!$F35&lt;4,(F35*0.95)-(0.1),(F35*0.901)-(0.45)),""))</f>
        <v/>
      </c>
      <c r="I35" s="47">
        <f>IF($E35="gamivo",IF($F35&gt;4,'Venda-Chave-Troca'!$G35+(-0.099*'Venda-Chave-Troca'!$G35)-(0.45),'Venda-Chave-Troca'!$G35-(0.05*'Venda-Chave-Troca'!$G35)-(0.1)),G35*0.898-(0.55))</f>
        <v>3.2625547691270573E-2</v>
      </c>
      <c r="J35" s="45" t="s">
        <v>128</v>
      </c>
      <c r="K35" s="49" t="s">
        <v>129</v>
      </c>
      <c r="L35" s="47">
        <v>0.10869565217391305</v>
      </c>
      <c r="M35" s="50">
        <v>0</v>
      </c>
      <c r="N35" s="50">
        <v>0</v>
      </c>
      <c r="O35" s="50">
        <v>0</v>
      </c>
      <c r="P35" s="50">
        <v>0</v>
      </c>
      <c r="Q35" s="47" t="e">
        <f t="shared" si="0"/>
        <v>#VALUE!</v>
      </c>
      <c r="R35" s="27" t="e">
        <f t="shared" si="1"/>
        <v>#VALUE!</v>
      </c>
      <c r="S35" s="28">
        <v>44653</v>
      </c>
      <c r="T35" s="28"/>
      <c r="U35" s="28"/>
      <c r="V35" s="29" t="s">
        <v>130</v>
      </c>
      <c r="W35" s="29"/>
      <c r="X35" s="30"/>
      <c r="Y35" s="15"/>
    </row>
    <row r="36" spans="1:25" ht="19.350000000000001" customHeight="1">
      <c r="A36" s="17" t="s">
        <v>25</v>
      </c>
      <c r="B36" s="18" t="s">
        <v>131</v>
      </c>
      <c r="C36" s="20" t="s">
        <v>132</v>
      </c>
      <c r="D36" s="20"/>
      <c r="E36" s="61" t="s">
        <v>27</v>
      </c>
      <c r="F36" s="22">
        <v>0.98</v>
      </c>
      <c r="G36" s="22">
        <f>IF('Venda-Chave-Troca'!$E36="Gamivo",'Venda-Chave-Troca'!$F36,IF(AND((F36)&lt;'[1]TABELA G2A'!$A$15),F36,IF(AND((F36)&gt;='[1]TABELA G2A'!$A$15,(F36)&lt;'[1]TABELA G2A'!$B$15),(F36)/(1+'[1]TABELA G2A'!$A$16),IF(AND((F36)&gt;='[1]TABELA G2A'!$C$15,(F36)&lt;'[1]TABELA G2A'!$D$15),(F36)/(1+'[1]TABELA G2A'!$C$16),IF(AND((F36)&gt;='[1]TABELA G2A'!$E$15,(F36)&lt;'[1]TABELA G2A'!$F$15),(F36)/(1+'[1]TABELA G2A'!$E$16),IF(AND((F36)&gt;='[1]TABELA G2A'!$G$15,(F36)&lt;'[1]TABELA G2A'!$H$15),(F36)/(1+'[1]TABELA G2A'!$G$16),IF(AND((F36)&gt;='[1]TABELA G2A'!$I$15,(F36)&lt;'[1]TABELA G2A'!$J$15),(F36)/(1+'[1]TABELA G2A'!$I$16),IF(AND((F36)&gt;='[1]TABELA G2A'!$A$17,(F36)&lt;'[1]TABELA G2A'!$B$17),(F36)/(1+'[1]TABELA G2A'!$A$18),IF(AND((F36)&gt;='[1]TABELA G2A'!$C$17,(F36)&lt;'[1]TABELA G2A'!$D$17),(F36)/(1+'[1]TABELA G2A'!$C$18),IF(AND((F36)&gt;='[1]TABELA G2A'!$E$17,(F36)&lt;'[1]TABELA G2A'!$F$17),(F36)/(1+'[1]TABELA G2A'!$E$18),IF(AND((F36)&gt;='[1]TABELA G2A'!$G$17,(F36)&lt;'[1]TABELA G2A'!$H$17),(F36)/(1+'[1]TABELA G2A'!$G$18),IF(AND((F36)&gt;='[1]TABELA G2A'!$I$17,(F36)&lt;'[1]TABELA G2A'!$J$17),(F36)/(1+'[1]TABELA G2A'!$I$18),IF(AND((F36)&gt;='[1]TABELA G2A'!$A$19,(F36)&lt;'[1]TABELA G2A'!$B$19),(F36)/(1+'[1]TABELA G2A'!$A$20),IF(AND((F36)&gt;='[1]TABELA G2A'!$C$19,(F36)&lt;'[1]TABELA G2A'!$D$19),(F36)/(1+'[1]TABELA G2A'!$C$20),IF(AND((F36)&gt;='[1]TABELA G2A'!$E$19,(F36)&lt;'[1]TABELA G2A'!$F$19),(F36)/(1+'[1]TABELA G2A'!$E$20),IF(AND((F36)&gt;='[1]TABELA G2A'!$G$19,(F36)&lt;'[1]TABELA G2A'!$H$19),(F36)/(1+'[1]TABELA G2A'!$G$20),IF(AND((F36)&gt;='[1]TABELA G2A'!$I$19,(F36)&lt;'[1]TABELA G2A'!$J$19),(F36)/(1+'[1]TABELA G2A'!$A$22),IF(AND((F36)&gt;='[1]TABELA G2A'!$A$21,(F36)&lt;'[1]TABELA G2A'!$B$21),(F36)/(1+'[1]TABELA G2A'!$B$22),IF(AND((F36)&gt;='[1]TABELA G2A'!$C$21,(F36)&lt;'[1]TABELA G2A'!$D$21),(F36)/(1+'[1]TABELA G2A'!$C$22),IF((F36)&gt;='[1]TABELA G2A'!$E$21,(F36)/(1+'[1]TABELA G2A'!$C$22),""))))))))))))))))))))</f>
        <v>0.98</v>
      </c>
      <c r="H36" s="22">
        <f>IF('Venda-Chave-Troca'!$E36="G2A",G36*0.898-(0.4)-((0.15)*N36/O36),IF('Venda-Chave-Troca'!$E36="Gamivo",IF('Venda-Chave-Troca'!$F36&lt;4,(F36*0.95)-(0.1),(F36*0.901)-(0.45)),""))</f>
        <v>0.83099999999999996</v>
      </c>
      <c r="I36" s="22">
        <f>IF($E36="gamivo",IF($F36&gt;4,'Venda-Chave-Troca'!$G36+(-0.099*'Venda-Chave-Troca'!$G36)-(0.45),'Venda-Chave-Troca'!$G36-(0.05*'Venda-Chave-Troca'!$G36)-(0.1)),G36*0.898-(0.55))</f>
        <v>0.83099999999999996</v>
      </c>
      <c r="J36" s="23"/>
      <c r="K36" s="24" t="s">
        <v>41</v>
      </c>
      <c r="L36" s="22">
        <v>0.44212912199845206</v>
      </c>
      <c r="M36" s="25">
        <v>0</v>
      </c>
      <c r="N36" s="25">
        <v>0</v>
      </c>
      <c r="O36" s="25">
        <v>1</v>
      </c>
      <c r="P36" s="25">
        <v>0</v>
      </c>
      <c r="Q36" s="26">
        <f t="shared" si="0"/>
        <v>-0.44212912199845206</v>
      </c>
      <c r="R36" s="27">
        <f t="shared" si="1"/>
        <v>-1</v>
      </c>
      <c r="S36" s="28">
        <v>44907</v>
      </c>
      <c r="T36" s="28">
        <v>44971</v>
      </c>
      <c r="U36" s="28"/>
      <c r="V36" s="29" t="s">
        <v>42</v>
      </c>
      <c r="W36" s="29" t="s">
        <v>43</v>
      </c>
      <c r="X36" s="30"/>
      <c r="Y36" s="15"/>
    </row>
    <row r="37" spans="1:25" ht="19.350000000000001" customHeight="1">
      <c r="A37" s="17" t="s">
        <v>25</v>
      </c>
      <c r="B37" s="18" t="s">
        <v>133</v>
      </c>
      <c r="C37" s="75" t="s">
        <v>134</v>
      </c>
      <c r="D37" s="75"/>
      <c r="E37" s="61" t="s">
        <v>27</v>
      </c>
      <c r="F37" s="22">
        <v>0.98</v>
      </c>
      <c r="G37" s="22">
        <f>IF('Venda-Chave-Troca'!$E37="Gamivo",'Venda-Chave-Troca'!$F37,IF(AND((F37)&lt;'[1]TABELA G2A'!$A$15),F37,IF(AND((F37)&gt;='[1]TABELA G2A'!$A$15,(F37)&lt;'[1]TABELA G2A'!$B$15),(F37)/(1+'[1]TABELA G2A'!$A$16),IF(AND((F37)&gt;='[1]TABELA G2A'!$C$15,(F37)&lt;'[1]TABELA G2A'!$D$15),(F37)/(1+'[1]TABELA G2A'!$C$16),IF(AND((F37)&gt;='[1]TABELA G2A'!$E$15,(F37)&lt;'[1]TABELA G2A'!$F$15),(F37)/(1+'[1]TABELA G2A'!$E$16),IF(AND((F37)&gt;='[1]TABELA G2A'!$G$15,(F37)&lt;'[1]TABELA G2A'!$H$15),(F37)/(1+'[1]TABELA G2A'!$G$16),IF(AND((F37)&gt;='[1]TABELA G2A'!$I$15,(F37)&lt;'[1]TABELA G2A'!$J$15),(F37)/(1+'[1]TABELA G2A'!$I$16),IF(AND((F37)&gt;='[1]TABELA G2A'!$A$17,(F37)&lt;'[1]TABELA G2A'!$B$17),(F37)/(1+'[1]TABELA G2A'!$A$18),IF(AND((F37)&gt;='[1]TABELA G2A'!$C$17,(F37)&lt;'[1]TABELA G2A'!$D$17),(F37)/(1+'[1]TABELA G2A'!$C$18),IF(AND((F37)&gt;='[1]TABELA G2A'!$E$17,(F37)&lt;'[1]TABELA G2A'!$F$17),(F37)/(1+'[1]TABELA G2A'!$E$18),IF(AND((F37)&gt;='[1]TABELA G2A'!$G$17,(F37)&lt;'[1]TABELA G2A'!$H$17),(F37)/(1+'[1]TABELA G2A'!$G$18),IF(AND((F37)&gt;='[1]TABELA G2A'!$I$17,(F37)&lt;'[1]TABELA G2A'!$J$17),(F37)/(1+'[1]TABELA G2A'!$I$18),IF(AND((F37)&gt;='[1]TABELA G2A'!$A$19,(F37)&lt;'[1]TABELA G2A'!$B$19),(F37)/(1+'[1]TABELA G2A'!$A$20),IF(AND((F37)&gt;='[1]TABELA G2A'!$C$19,(F37)&lt;'[1]TABELA G2A'!$D$19),(F37)/(1+'[1]TABELA G2A'!$C$20),IF(AND((F37)&gt;='[1]TABELA G2A'!$E$19,(F37)&lt;'[1]TABELA G2A'!$F$19),(F37)/(1+'[1]TABELA G2A'!$E$20),IF(AND((F37)&gt;='[1]TABELA G2A'!$G$19,(F37)&lt;'[1]TABELA G2A'!$H$19),(F37)/(1+'[1]TABELA G2A'!$G$20),IF(AND((F37)&gt;='[1]TABELA G2A'!$I$19,(F37)&lt;'[1]TABELA G2A'!$J$19),(F37)/(1+'[1]TABELA G2A'!$A$22),IF(AND((F37)&gt;='[1]TABELA G2A'!$A$21,(F37)&lt;'[1]TABELA G2A'!$B$21),(F37)/(1+'[1]TABELA G2A'!$B$22),IF(AND((F37)&gt;='[1]TABELA G2A'!$C$21,(F37)&lt;'[1]TABELA G2A'!$D$21),(F37)/(1+'[1]TABELA G2A'!$C$22),IF((F37)&gt;='[1]TABELA G2A'!$E$21,(F37)/(1+'[1]TABELA G2A'!$C$22),""))))))))))))))))))))</f>
        <v>0.98</v>
      </c>
      <c r="H37" s="22">
        <f>IF('Venda-Chave-Troca'!$E37="G2A",G37*0.898-(0.4)-((0.15)*N37/O37),IF('Venda-Chave-Troca'!$E37="Gamivo",IF('Venda-Chave-Troca'!$F37&lt;4,(F37*0.95)-(0.1),(F37*0.901)-(0.45)),""))</f>
        <v>0.83099999999999996</v>
      </c>
      <c r="I37" s="22">
        <f>IF($E37="gamivo",IF($F37&gt;4,'Venda-Chave-Troca'!$G37+(-0.099*'Venda-Chave-Troca'!$G37)-(0.45),'Venda-Chave-Troca'!$G37-(0.05*'Venda-Chave-Troca'!$G37)-(0.1)),G37*0.898-(0.55))</f>
        <v>0.83099999999999996</v>
      </c>
      <c r="J37" s="23"/>
      <c r="K37" s="24" t="s">
        <v>135</v>
      </c>
      <c r="L37" s="22">
        <v>0.41667406585275618</v>
      </c>
      <c r="M37" s="25">
        <v>0</v>
      </c>
      <c r="N37" s="25">
        <v>0</v>
      </c>
      <c r="O37" s="25">
        <v>1</v>
      </c>
      <c r="P37" s="25">
        <v>0</v>
      </c>
      <c r="Q37" s="26">
        <f t="shared" si="0"/>
        <v>-0.41667406585275618</v>
      </c>
      <c r="R37" s="27">
        <f t="shared" si="1"/>
        <v>-1</v>
      </c>
      <c r="S37" s="28">
        <v>45182</v>
      </c>
      <c r="T37" s="28">
        <v>45183</v>
      </c>
      <c r="U37" s="28"/>
      <c r="V37" s="29" t="s">
        <v>29</v>
      </c>
      <c r="W37" s="29" t="s">
        <v>30</v>
      </c>
      <c r="X37" s="30"/>
      <c r="Y37" s="15"/>
    </row>
    <row r="38" spans="1:25" ht="19.350000000000001" customHeight="1">
      <c r="A38" s="76" t="s">
        <v>48</v>
      </c>
      <c r="B38" s="77"/>
      <c r="C38" s="78" t="s">
        <v>136</v>
      </c>
      <c r="D38" s="45"/>
      <c r="E38" s="21"/>
      <c r="F38" s="47">
        <v>2.5236900780379039</v>
      </c>
      <c r="G38" s="47">
        <f>IF('Venda-Chave-Troca'!$E38="Gamivo",'Venda-Chave-Troca'!$F38,IF(AND((F38)&lt;'[1]TABELA G2A'!$A$15),F38,IF(AND((F38)&gt;='[1]TABELA G2A'!$A$15,(F38)&lt;'[1]TABELA G2A'!$B$15),(F38)/(1+'[1]TABELA G2A'!$A$16),IF(AND((F38)&gt;='[1]TABELA G2A'!$C$15,(F38)&lt;'[1]TABELA G2A'!$D$15),(F38)/(1+'[1]TABELA G2A'!$C$16),IF(AND((F38)&gt;='[1]TABELA G2A'!$E$15,(F38)&lt;'[1]TABELA G2A'!$F$15),(F38)/(1+'[1]TABELA G2A'!$E$16),IF(AND((F38)&gt;='[1]TABELA G2A'!$G$15,(F38)&lt;'[1]TABELA G2A'!$H$15),(F38)/(1+'[1]TABELA G2A'!$G$16),IF(AND((F38)&gt;='[1]TABELA G2A'!$I$15,(F38)&lt;'[1]TABELA G2A'!$J$15),(F38)/(1+'[1]TABELA G2A'!$I$16),IF(AND((F38)&gt;='[1]TABELA G2A'!$A$17,(F38)&lt;'[1]TABELA G2A'!$B$17),(F38)/(1+'[1]TABELA G2A'!$A$18),IF(AND((F38)&gt;='[1]TABELA G2A'!$C$17,(F38)&lt;'[1]TABELA G2A'!$D$17),(F38)/(1+'[1]TABELA G2A'!$C$18),IF(AND((F38)&gt;='[1]TABELA G2A'!$E$17,(F38)&lt;'[1]TABELA G2A'!$F$17),(F38)/(1+'[1]TABELA G2A'!$E$18),IF(AND((F38)&gt;='[1]TABELA G2A'!$G$17,(F38)&lt;'[1]TABELA G2A'!$H$17),(F38)/(1+'[1]TABELA G2A'!$G$18),IF(AND((F38)&gt;='[1]TABELA G2A'!$I$17,(F38)&lt;'[1]TABELA G2A'!$J$17),(F38)/(1+'[1]TABELA G2A'!$I$18),IF(AND((F38)&gt;='[1]TABELA G2A'!$A$19,(F38)&lt;'[1]TABELA G2A'!$B$19),(F38)/(1+'[1]TABELA G2A'!$A$20),IF(AND((F38)&gt;='[1]TABELA G2A'!$C$19,(F38)&lt;'[1]TABELA G2A'!$D$19),(F38)/(1+'[1]TABELA G2A'!$C$20),IF(AND((F38)&gt;='[1]TABELA G2A'!$E$19,(F38)&lt;'[1]TABELA G2A'!$F$19),(F38)/(1+'[1]TABELA G2A'!$E$20),IF(AND((F38)&gt;='[1]TABELA G2A'!$G$19,(F38)&lt;'[1]TABELA G2A'!$H$19),(F38)/(1+'[1]TABELA G2A'!$G$20),IF(AND((F38)&gt;='[1]TABELA G2A'!$I$19,(F38)&lt;'[1]TABELA G2A'!$J$19),(F38)/(1+'[1]TABELA G2A'!$A$22),IF(AND((F38)&gt;='[1]TABELA G2A'!$A$21,(F38)&lt;'[1]TABELA G2A'!$B$21),(F38)/(1+'[1]TABELA G2A'!$B$22),IF(AND((F38)&gt;='[1]TABELA G2A'!$C$21,(F38)&lt;'[1]TABELA G2A'!$D$21),(F38)/(1+'[1]TABELA G2A'!$C$22),IF((F38)&gt;='[1]TABELA G2A'!$E$21,(F38)/(1+'[1]TABELA G2A'!$C$22),""))))))))))))))))))))</f>
        <v>1.9563488977038015</v>
      </c>
      <c r="H38" s="47" t="str">
        <f>IF('Venda-Chave-Troca'!$E38="G2A",G38*0.898-(0.4)-((0.15)*N38/O38),IF('Venda-Chave-Troca'!$E38="Gamivo",IF('Venda-Chave-Troca'!$F38&lt;4,(F38*0.95)-(0.1),(F38*0.901)-(0.45)),""))</f>
        <v/>
      </c>
      <c r="I38" s="47">
        <f>IF($E38="gamivo",IF($F38&gt;4,'Venda-Chave-Troca'!$G38+(-0.099*'Venda-Chave-Troca'!$G38)-(0.45),'Venda-Chave-Troca'!$G38-(0.05*'Venda-Chave-Troca'!$G38)-(0.1)),G38*0.898-(0.55))</f>
        <v>1.2068013101380137</v>
      </c>
      <c r="J38" s="79" t="s">
        <v>137</v>
      </c>
      <c r="K38" s="79" t="s">
        <v>138</v>
      </c>
      <c r="L38" s="47">
        <v>3.2807971014492754</v>
      </c>
      <c r="M38" s="50">
        <v>0</v>
      </c>
      <c r="N38" s="50">
        <v>0</v>
      </c>
      <c r="O38" s="50">
        <v>0</v>
      </c>
      <c r="P38" s="50">
        <v>0</v>
      </c>
      <c r="Q38" s="47" t="e">
        <f t="shared" si="0"/>
        <v>#VALUE!</v>
      </c>
      <c r="R38" s="27" t="e">
        <f t="shared" si="1"/>
        <v>#VALUE!</v>
      </c>
      <c r="S38" s="52">
        <v>44624</v>
      </c>
      <c r="T38" s="52"/>
      <c r="U38" s="52"/>
      <c r="V38" s="29" t="s">
        <v>139</v>
      </c>
      <c r="W38" s="80"/>
      <c r="X38" s="30"/>
      <c r="Y38" s="15"/>
    </row>
    <row r="39" spans="1:25" ht="19.350000000000001" customHeight="1">
      <c r="A39" s="17" t="s">
        <v>48</v>
      </c>
      <c r="B39" s="45"/>
      <c r="C39" s="48" t="s">
        <v>140</v>
      </c>
      <c r="D39" s="45"/>
      <c r="E39" s="21"/>
      <c r="F39" s="47">
        <v>1.9072463768115941</v>
      </c>
      <c r="G39" s="47">
        <f>IF('Venda-Chave-Troca'!$E39="Gamivo",'Venda-Chave-Troca'!$F39,IF(AND((F39)&lt;'[1]TABELA G2A'!$A$15),F39,IF(AND((F39)&gt;='[1]TABELA G2A'!$A$15,(F39)&lt;'[1]TABELA G2A'!$B$15),(F39)/(1+'[1]TABELA G2A'!$A$16),IF(AND((F39)&gt;='[1]TABELA G2A'!$C$15,(F39)&lt;'[1]TABELA G2A'!$D$15),(F39)/(1+'[1]TABELA G2A'!$C$16),IF(AND((F39)&gt;='[1]TABELA G2A'!$E$15,(F39)&lt;'[1]TABELA G2A'!$F$15),(F39)/(1+'[1]TABELA G2A'!$E$16),IF(AND((F39)&gt;='[1]TABELA G2A'!$G$15,(F39)&lt;'[1]TABELA G2A'!$H$15),(F39)/(1+'[1]TABELA G2A'!$G$16),IF(AND((F39)&gt;='[1]TABELA G2A'!$I$15,(F39)&lt;'[1]TABELA G2A'!$J$15),(F39)/(1+'[1]TABELA G2A'!$I$16),IF(AND((F39)&gt;='[1]TABELA G2A'!$A$17,(F39)&lt;'[1]TABELA G2A'!$B$17),(F39)/(1+'[1]TABELA G2A'!$A$18),IF(AND((F39)&gt;='[1]TABELA G2A'!$C$17,(F39)&lt;'[1]TABELA G2A'!$D$17),(F39)/(1+'[1]TABELA G2A'!$C$18),IF(AND((F39)&gt;='[1]TABELA G2A'!$E$17,(F39)&lt;'[1]TABELA G2A'!$F$17),(F39)/(1+'[1]TABELA G2A'!$E$18),IF(AND((F39)&gt;='[1]TABELA G2A'!$G$17,(F39)&lt;'[1]TABELA G2A'!$H$17),(F39)/(1+'[1]TABELA G2A'!$G$18),IF(AND((F39)&gt;='[1]TABELA G2A'!$I$17,(F39)&lt;'[1]TABELA G2A'!$J$17),(F39)/(1+'[1]TABELA G2A'!$I$18),IF(AND((F39)&gt;='[1]TABELA G2A'!$A$19,(F39)&lt;'[1]TABELA G2A'!$B$19),(F39)/(1+'[1]TABELA G2A'!$A$20),IF(AND((F39)&gt;='[1]TABELA G2A'!$C$19,(F39)&lt;'[1]TABELA G2A'!$D$19),(F39)/(1+'[1]TABELA G2A'!$C$20),IF(AND((F39)&gt;='[1]TABELA G2A'!$E$19,(F39)&lt;'[1]TABELA G2A'!$F$19),(F39)/(1+'[1]TABELA G2A'!$E$20),IF(AND((F39)&gt;='[1]TABELA G2A'!$G$19,(F39)&lt;'[1]TABELA G2A'!$H$19),(F39)/(1+'[1]TABELA G2A'!$G$20),IF(AND((F39)&gt;='[1]TABELA G2A'!$I$19,(F39)&lt;'[1]TABELA G2A'!$J$19),(F39)/(1+'[1]TABELA G2A'!$A$22),IF(AND((F39)&gt;='[1]TABELA G2A'!$A$21,(F39)&lt;'[1]TABELA G2A'!$B$21),(F39)/(1+'[1]TABELA G2A'!$B$22),IF(AND((F39)&gt;='[1]TABELA G2A'!$C$21,(F39)&lt;'[1]TABELA G2A'!$D$21),(F39)/(1+'[1]TABELA G2A'!$C$22),IF((F39)&gt;='[1]TABELA G2A'!$E$21,(F39)/(1+'[1]TABELA G2A'!$C$22),""))))))))))))))))))))</f>
        <v>1.4784855634198404</v>
      </c>
      <c r="H39" s="47" t="str">
        <f>IF('Venda-Chave-Troca'!$E39="G2A",G39*0.898-(0.4)-((0.15)*N39/O39),IF('Venda-Chave-Troca'!$E39="Gamivo",IF('Venda-Chave-Troca'!$F39&lt;4,(F39*0.95)-(0.1),(F39*0.901)-(0.45)),""))</f>
        <v/>
      </c>
      <c r="I39" s="47">
        <f>IF($E39="gamivo",IF($F39&gt;4,'Venda-Chave-Troca'!$G39+(-0.099*'Venda-Chave-Troca'!$G39)-(0.45),'Venda-Chave-Troca'!$G39-(0.05*'Venda-Chave-Troca'!$G39)-(0.1)),G39*0.898-(0.55))</f>
        <v>0.77768003595101676</v>
      </c>
      <c r="J39" s="45" t="s">
        <v>141</v>
      </c>
      <c r="K39" s="49" t="s">
        <v>142</v>
      </c>
      <c r="L39" s="47">
        <v>2.0362318840579712</v>
      </c>
      <c r="M39" s="50">
        <v>0</v>
      </c>
      <c r="N39" s="50">
        <v>0</v>
      </c>
      <c r="O39" s="50">
        <v>0</v>
      </c>
      <c r="P39" s="50">
        <v>0</v>
      </c>
      <c r="Q39" s="47" t="e">
        <f t="shared" si="0"/>
        <v>#VALUE!</v>
      </c>
      <c r="R39" s="27" t="e">
        <f t="shared" si="1"/>
        <v>#VALUE!</v>
      </c>
      <c r="S39" s="28">
        <v>44680</v>
      </c>
      <c r="T39" s="52"/>
      <c r="U39" s="52"/>
      <c r="V39" s="29" t="s">
        <v>143</v>
      </c>
      <c r="W39" s="29"/>
      <c r="X39" s="30"/>
      <c r="Y39" s="15"/>
    </row>
    <row r="40" spans="1:25" ht="19.350000000000001" customHeight="1">
      <c r="A40" s="76" t="s">
        <v>48</v>
      </c>
      <c r="B40" s="77"/>
      <c r="C40" s="78" t="s">
        <v>144</v>
      </c>
      <c r="D40" s="45"/>
      <c r="E40" s="61"/>
      <c r="F40" s="47">
        <v>2.706521739130435</v>
      </c>
      <c r="G40" s="47">
        <f>IF('Venda-Chave-Troca'!$E40="Gamivo",'Venda-Chave-Troca'!$F40,IF(AND((F40)&lt;'[1]TABELA G2A'!$A$15),F40,IF(AND((F40)&gt;='[1]TABELA G2A'!$A$15,(F40)&lt;'[1]TABELA G2A'!$B$15),(F40)/(1+'[1]TABELA G2A'!$A$16),IF(AND((F40)&gt;='[1]TABELA G2A'!$C$15,(F40)&lt;'[1]TABELA G2A'!$D$15),(F40)/(1+'[1]TABELA G2A'!$C$16),IF(AND((F40)&gt;='[1]TABELA G2A'!$E$15,(F40)&lt;'[1]TABELA G2A'!$F$15),(F40)/(1+'[1]TABELA G2A'!$E$16),IF(AND((F40)&gt;='[1]TABELA G2A'!$G$15,(F40)&lt;'[1]TABELA G2A'!$H$15),(F40)/(1+'[1]TABELA G2A'!$G$16),IF(AND((F40)&gt;='[1]TABELA G2A'!$I$15,(F40)&lt;'[1]TABELA G2A'!$J$15),(F40)/(1+'[1]TABELA G2A'!$I$16),IF(AND((F40)&gt;='[1]TABELA G2A'!$A$17,(F40)&lt;'[1]TABELA G2A'!$B$17),(F40)/(1+'[1]TABELA G2A'!$A$18),IF(AND((F40)&gt;='[1]TABELA G2A'!$C$17,(F40)&lt;'[1]TABELA G2A'!$D$17),(F40)/(1+'[1]TABELA G2A'!$C$18),IF(AND((F40)&gt;='[1]TABELA G2A'!$E$17,(F40)&lt;'[1]TABELA G2A'!$F$17),(F40)/(1+'[1]TABELA G2A'!$E$18),IF(AND((F40)&gt;='[1]TABELA G2A'!$G$17,(F40)&lt;'[1]TABELA G2A'!$H$17),(F40)/(1+'[1]TABELA G2A'!$G$18),IF(AND((F40)&gt;='[1]TABELA G2A'!$I$17,(F40)&lt;'[1]TABELA G2A'!$J$17),(F40)/(1+'[1]TABELA G2A'!$I$18),IF(AND((F40)&gt;='[1]TABELA G2A'!$A$19,(F40)&lt;'[1]TABELA G2A'!$B$19),(F40)/(1+'[1]TABELA G2A'!$A$20),IF(AND((F40)&gt;='[1]TABELA G2A'!$C$19,(F40)&lt;'[1]TABELA G2A'!$D$19),(F40)/(1+'[1]TABELA G2A'!$C$20),IF(AND((F40)&gt;='[1]TABELA G2A'!$E$19,(F40)&lt;'[1]TABELA G2A'!$F$19),(F40)/(1+'[1]TABELA G2A'!$E$20),IF(AND((F40)&gt;='[1]TABELA G2A'!$G$19,(F40)&lt;'[1]TABELA G2A'!$H$19),(F40)/(1+'[1]TABELA G2A'!$G$20),IF(AND((F40)&gt;='[1]TABELA G2A'!$I$19,(F40)&lt;'[1]TABELA G2A'!$J$19),(F40)/(1+'[1]TABELA G2A'!$A$22),IF(AND((F40)&gt;='[1]TABELA G2A'!$A$21,(F40)&lt;'[1]TABELA G2A'!$B$21),(F40)/(1+'[1]TABELA G2A'!$B$22),IF(AND((F40)&gt;='[1]TABELA G2A'!$C$21,(F40)&lt;'[1]TABELA G2A'!$D$21),(F40)/(1+'[1]TABELA G2A'!$C$22),IF((F40)&gt;='[1]TABELA G2A'!$E$21,(F40)/(1+'[1]TABELA G2A'!$C$22),""))))))))))))))))))))</f>
        <v>2.0980788675429727</v>
      </c>
      <c r="H40" s="47" t="str">
        <f>IF('Venda-Chave-Troca'!$E40="G2A",G40*0.898-(0.4)-((0.15)*N40/O40),IF('Venda-Chave-Troca'!$E40="Gamivo",IF('Venda-Chave-Troca'!$F40&lt;4,(F40*0.95)-(0.1),(F40*0.901)-(0.45)),""))</f>
        <v/>
      </c>
      <c r="I40" s="47">
        <f>IF($E40="gamivo",IF($F40&gt;4,'Venda-Chave-Troca'!$G40+(-0.099*'Venda-Chave-Troca'!$G40)-(0.45),'Venda-Chave-Troca'!$G40-(0.05*'Venda-Chave-Troca'!$G40)-(0.1)),G40*0.898-(0.55))</f>
        <v>1.3340748230535895</v>
      </c>
      <c r="J40" s="79" t="s">
        <v>145</v>
      </c>
      <c r="K40" s="79" t="s">
        <v>146</v>
      </c>
      <c r="L40" s="47">
        <v>1.5942028985507248</v>
      </c>
      <c r="M40" s="50">
        <v>0</v>
      </c>
      <c r="N40" s="50">
        <v>0</v>
      </c>
      <c r="O40" s="50">
        <v>0</v>
      </c>
      <c r="P40" s="50">
        <v>0</v>
      </c>
      <c r="Q40" s="47" t="e">
        <f t="shared" si="0"/>
        <v>#VALUE!</v>
      </c>
      <c r="R40" s="27" t="e">
        <f t="shared" si="1"/>
        <v>#VALUE!</v>
      </c>
      <c r="S40" s="81">
        <v>44839</v>
      </c>
      <c r="T40" s="81"/>
      <c r="U40" s="81"/>
      <c r="V40" s="29" t="s">
        <v>147</v>
      </c>
      <c r="W40" s="80"/>
      <c r="X40" s="30"/>
      <c r="Y40" s="15"/>
    </row>
    <row r="41" spans="1:25" ht="19.350000000000001" customHeight="1">
      <c r="A41" s="17" t="s">
        <v>48</v>
      </c>
      <c r="B41" s="45"/>
      <c r="C41" s="45" t="s">
        <v>148</v>
      </c>
      <c r="D41" s="45"/>
      <c r="E41" s="21"/>
      <c r="F41" s="47">
        <v>2.5706521739130439</v>
      </c>
      <c r="G41" s="47">
        <f>IF('Venda-Chave-Troca'!$E41="Gamivo",'Venda-Chave-Troca'!$F41,IF(AND((F41)&lt;'[1]TABELA G2A'!$A$15),F41,IF(AND((F41)&gt;='[1]TABELA G2A'!$A$15,(F41)&lt;'[1]TABELA G2A'!$B$15),(F41)/(1+'[1]TABELA G2A'!$A$16),IF(AND((F41)&gt;='[1]TABELA G2A'!$C$15,(F41)&lt;'[1]TABELA G2A'!$D$15),(F41)/(1+'[1]TABELA G2A'!$C$16),IF(AND((F41)&gt;='[1]TABELA G2A'!$E$15,(F41)&lt;'[1]TABELA G2A'!$F$15),(F41)/(1+'[1]TABELA G2A'!$E$16),IF(AND((F41)&gt;='[1]TABELA G2A'!$G$15,(F41)&lt;'[1]TABELA G2A'!$H$15),(F41)/(1+'[1]TABELA G2A'!$G$16),IF(AND((F41)&gt;='[1]TABELA G2A'!$I$15,(F41)&lt;'[1]TABELA G2A'!$J$15),(F41)/(1+'[1]TABELA G2A'!$I$16),IF(AND((F41)&gt;='[1]TABELA G2A'!$A$17,(F41)&lt;'[1]TABELA G2A'!$B$17),(F41)/(1+'[1]TABELA G2A'!$A$18),IF(AND((F41)&gt;='[1]TABELA G2A'!$C$17,(F41)&lt;'[1]TABELA G2A'!$D$17),(F41)/(1+'[1]TABELA G2A'!$C$18),IF(AND((F41)&gt;='[1]TABELA G2A'!$E$17,(F41)&lt;'[1]TABELA G2A'!$F$17),(F41)/(1+'[1]TABELA G2A'!$E$18),IF(AND((F41)&gt;='[1]TABELA G2A'!$G$17,(F41)&lt;'[1]TABELA G2A'!$H$17),(F41)/(1+'[1]TABELA G2A'!$G$18),IF(AND((F41)&gt;='[1]TABELA G2A'!$I$17,(F41)&lt;'[1]TABELA G2A'!$J$17),(F41)/(1+'[1]TABELA G2A'!$I$18),IF(AND((F41)&gt;='[1]TABELA G2A'!$A$19,(F41)&lt;'[1]TABELA G2A'!$B$19),(F41)/(1+'[1]TABELA G2A'!$A$20),IF(AND((F41)&gt;='[1]TABELA G2A'!$C$19,(F41)&lt;'[1]TABELA G2A'!$D$19),(F41)/(1+'[1]TABELA G2A'!$C$20),IF(AND((F41)&gt;='[1]TABELA G2A'!$E$19,(F41)&lt;'[1]TABELA G2A'!$F$19),(F41)/(1+'[1]TABELA G2A'!$E$20),IF(AND((F41)&gt;='[1]TABELA G2A'!$G$19,(F41)&lt;'[1]TABELA G2A'!$H$19),(F41)/(1+'[1]TABELA G2A'!$G$20),IF(AND((F41)&gt;='[1]TABELA G2A'!$I$19,(F41)&lt;'[1]TABELA G2A'!$J$19),(F41)/(1+'[1]TABELA G2A'!$A$22),IF(AND((F41)&gt;='[1]TABELA G2A'!$A$21,(F41)&lt;'[1]TABELA G2A'!$B$21),(F41)/(1+'[1]TABELA G2A'!$B$22),IF(AND((F41)&gt;='[1]TABELA G2A'!$C$21,(F41)&lt;'[1]TABELA G2A'!$D$21),(F41)/(1+'[1]TABELA G2A'!$C$22),IF((F41)&gt;='[1]TABELA G2A'!$E$21,(F41)/(1+'[1]TABELA G2A'!$C$22),""))))))))))))))))))))</f>
        <v>1.992753623188406</v>
      </c>
      <c r="H41" s="47" t="str">
        <f>IF('Venda-Chave-Troca'!$E41="G2A",G41*0.898-(0.4)-((0.15)*N41/O41),IF('Venda-Chave-Troca'!$E41="Gamivo",IF('Venda-Chave-Troca'!$F41&lt;4,(F41*0.95)-(0.1),(F41*0.901)-(0.45)),""))</f>
        <v/>
      </c>
      <c r="I41" s="47">
        <f>IF($E41="gamivo",IF($F41&gt;4,'Venda-Chave-Troca'!$G41+(-0.099*'Venda-Chave-Troca'!$G41)-(0.45),'Venda-Chave-Troca'!$G41-(0.05*'Venda-Chave-Troca'!$G41)-(0.1)),G41*0.898-(0.55))</f>
        <v>1.2394927536231886</v>
      </c>
      <c r="J41" s="48" t="s">
        <v>149</v>
      </c>
      <c r="K41" s="49" t="s">
        <v>150</v>
      </c>
      <c r="L41" s="47">
        <v>1.0711583258450268</v>
      </c>
      <c r="M41" s="50">
        <v>0</v>
      </c>
      <c r="N41" s="50">
        <v>0</v>
      </c>
      <c r="O41" s="50">
        <v>0</v>
      </c>
      <c r="P41" s="50">
        <v>0</v>
      </c>
      <c r="Q41" s="47" t="e">
        <f t="shared" si="0"/>
        <v>#VALUE!</v>
      </c>
      <c r="R41" s="27" t="e">
        <f t="shared" si="1"/>
        <v>#VALUE!</v>
      </c>
      <c r="S41" s="28">
        <v>44910</v>
      </c>
      <c r="T41" s="28"/>
      <c r="U41" s="28"/>
      <c r="V41" s="29" t="s">
        <v>151</v>
      </c>
      <c r="W41" s="29" t="s">
        <v>152</v>
      </c>
      <c r="X41" s="30"/>
      <c r="Y41" s="15"/>
    </row>
    <row r="42" spans="1:25" ht="19.350000000000001" customHeight="1">
      <c r="A42" s="17" t="s">
        <v>25</v>
      </c>
      <c r="B42" s="18" t="s">
        <v>153</v>
      </c>
      <c r="C42" s="32" t="s">
        <v>154</v>
      </c>
      <c r="D42" s="32"/>
      <c r="E42" s="82" t="s">
        <v>155</v>
      </c>
      <c r="F42" s="34">
        <v>0.95</v>
      </c>
      <c r="G42" s="34">
        <f>IF('Venda-Chave-Troca'!$E42="Gamivo",'Venda-Chave-Troca'!$F42,IF(AND((F42)&lt;'[1]TABELA G2A'!$A$15),F42,IF(AND((F42)&gt;='[1]TABELA G2A'!$A$15,(F42)&lt;'[1]TABELA G2A'!$B$15),(F42)/(1+'[1]TABELA G2A'!$A$16),IF(AND((F42)&gt;='[1]TABELA G2A'!$C$15,(F42)&lt;'[1]TABELA G2A'!$D$15),(F42)/(1+'[1]TABELA G2A'!$C$16),IF(AND((F42)&gt;='[1]TABELA G2A'!$E$15,(F42)&lt;'[1]TABELA G2A'!$F$15),(F42)/(1+'[1]TABELA G2A'!$E$16),IF(AND((F42)&gt;='[1]TABELA G2A'!$G$15,(F42)&lt;'[1]TABELA G2A'!$H$15),(F42)/(1+'[1]TABELA G2A'!$G$16),IF(AND((F42)&gt;='[1]TABELA G2A'!$I$15,(F42)&lt;'[1]TABELA G2A'!$J$15),(F42)/(1+'[1]TABELA G2A'!$I$16),IF(AND((F42)&gt;='[1]TABELA G2A'!$A$17,(F42)&lt;'[1]TABELA G2A'!$B$17),(F42)/(1+'[1]TABELA G2A'!$A$18),IF(AND((F42)&gt;='[1]TABELA G2A'!$C$17,(F42)&lt;'[1]TABELA G2A'!$D$17),(F42)/(1+'[1]TABELA G2A'!$C$18),IF(AND((F42)&gt;='[1]TABELA G2A'!$E$17,(F42)&lt;'[1]TABELA G2A'!$F$17),(F42)/(1+'[1]TABELA G2A'!$E$18),IF(AND((F42)&gt;='[1]TABELA G2A'!$G$17,(F42)&lt;'[1]TABELA G2A'!$H$17),(F42)/(1+'[1]TABELA G2A'!$G$18),IF(AND((F42)&gt;='[1]TABELA G2A'!$I$17,(F42)&lt;'[1]TABELA G2A'!$J$17),(F42)/(1+'[1]TABELA G2A'!$I$18),IF(AND((F42)&gt;='[1]TABELA G2A'!$A$19,(F42)&lt;'[1]TABELA G2A'!$B$19),(F42)/(1+'[1]TABELA G2A'!$A$20),IF(AND((F42)&gt;='[1]TABELA G2A'!$C$19,(F42)&lt;'[1]TABELA G2A'!$D$19),(F42)/(1+'[1]TABELA G2A'!$C$20),IF(AND((F42)&gt;='[1]TABELA G2A'!$E$19,(F42)&lt;'[1]TABELA G2A'!$F$19),(F42)/(1+'[1]TABELA G2A'!$E$20),IF(AND((F42)&gt;='[1]TABELA G2A'!$G$19,(F42)&lt;'[1]TABELA G2A'!$H$19),(F42)/(1+'[1]TABELA G2A'!$G$20),IF(AND((F42)&gt;='[1]TABELA G2A'!$I$19,(F42)&lt;'[1]TABELA G2A'!$J$19),(F42)/(1+'[1]TABELA G2A'!$A$22),IF(AND((F42)&gt;='[1]TABELA G2A'!$A$21,(F42)&lt;'[1]TABELA G2A'!$B$21),(F42)/(1+'[1]TABELA G2A'!$B$22),IF(AND((F42)&gt;='[1]TABELA G2A'!$C$21,(F42)&lt;'[1]TABELA G2A'!$D$21),(F42)/(1+'[1]TABELA G2A'!$C$22),IF((F42)&gt;='[1]TABELA G2A'!$E$21,(F42)/(1+'[1]TABELA G2A'!$C$22),""))))))))))))))))))))</f>
        <v>0.73643410852713176</v>
      </c>
      <c r="H42" s="34" t="str">
        <f>IF('Venda-Chave-Troca'!$E42="G2A",G42*0.898-(0.4)-((0.15)*N42/O42),IF('Venda-Chave-Troca'!$E42="Gamivo",IF('Venda-Chave-Troca'!$F42&lt;4,(F42*0.95)-(0.1),(F42*0.901)-(0.45)),""))</f>
        <v/>
      </c>
      <c r="I42" s="34">
        <f>IF($E42="gamivo",IF($F42&gt;4,'Venda-Chave-Troca'!$G42+(-0.099*'Venda-Chave-Troca'!$G42)-(0.45),'Venda-Chave-Troca'!$G42-(0.05*'Venda-Chave-Troca'!$G42)-(0.1)),G42*0.898-(0.55))</f>
        <v>0.11131782945736424</v>
      </c>
      <c r="J42" s="35"/>
      <c r="K42" s="36" t="s">
        <v>156</v>
      </c>
      <c r="L42" s="34">
        <v>0</v>
      </c>
      <c r="M42" s="37">
        <v>0</v>
      </c>
      <c r="N42" s="37">
        <v>0</v>
      </c>
      <c r="O42" s="37">
        <v>7</v>
      </c>
      <c r="P42" s="37">
        <v>0</v>
      </c>
      <c r="Q42" s="26" t="e">
        <f t="shared" si="0"/>
        <v>#VALUE!</v>
      </c>
      <c r="R42" s="27" t="e">
        <f t="shared" si="1"/>
        <v>#VALUE!</v>
      </c>
      <c r="S42" s="28">
        <v>44873</v>
      </c>
      <c r="T42" s="28">
        <v>45119</v>
      </c>
      <c r="U42" s="28">
        <v>45180</v>
      </c>
      <c r="V42" s="29" t="s">
        <v>157</v>
      </c>
      <c r="W42" s="29" t="s">
        <v>158</v>
      </c>
      <c r="X42" s="30"/>
      <c r="Y42" s="15"/>
    </row>
    <row r="43" spans="1:25" ht="19.350000000000001" customHeight="1">
      <c r="A43" s="17" t="s">
        <v>25</v>
      </c>
      <c r="B43" s="18" t="s">
        <v>159</v>
      </c>
      <c r="C43" s="20" t="s">
        <v>154</v>
      </c>
      <c r="D43" s="20"/>
      <c r="E43" s="82" t="s">
        <v>155</v>
      </c>
      <c r="F43" s="22">
        <v>0.95</v>
      </c>
      <c r="G43" s="22">
        <f>IF('Venda-Chave-Troca'!$E43="Gamivo",'Venda-Chave-Troca'!$F43,IF(AND((F43)&lt;'[1]TABELA G2A'!$A$15),F43,IF(AND((F43)&gt;='[1]TABELA G2A'!$A$15,(F43)&lt;'[1]TABELA G2A'!$B$15),(F43)/(1+'[1]TABELA G2A'!$A$16),IF(AND((F43)&gt;='[1]TABELA G2A'!$C$15,(F43)&lt;'[1]TABELA G2A'!$D$15),(F43)/(1+'[1]TABELA G2A'!$C$16),IF(AND((F43)&gt;='[1]TABELA G2A'!$E$15,(F43)&lt;'[1]TABELA G2A'!$F$15),(F43)/(1+'[1]TABELA G2A'!$E$16),IF(AND((F43)&gt;='[1]TABELA G2A'!$G$15,(F43)&lt;'[1]TABELA G2A'!$H$15),(F43)/(1+'[1]TABELA G2A'!$G$16),IF(AND((F43)&gt;='[1]TABELA G2A'!$I$15,(F43)&lt;'[1]TABELA G2A'!$J$15),(F43)/(1+'[1]TABELA G2A'!$I$16),IF(AND((F43)&gt;='[1]TABELA G2A'!$A$17,(F43)&lt;'[1]TABELA G2A'!$B$17),(F43)/(1+'[1]TABELA G2A'!$A$18),IF(AND((F43)&gt;='[1]TABELA G2A'!$C$17,(F43)&lt;'[1]TABELA G2A'!$D$17),(F43)/(1+'[1]TABELA G2A'!$C$18),IF(AND((F43)&gt;='[1]TABELA G2A'!$E$17,(F43)&lt;'[1]TABELA G2A'!$F$17),(F43)/(1+'[1]TABELA G2A'!$E$18),IF(AND((F43)&gt;='[1]TABELA G2A'!$G$17,(F43)&lt;'[1]TABELA G2A'!$H$17),(F43)/(1+'[1]TABELA G2A'!$G$18),IF(AND((F43)&gt;='[1]TABELA G2A'!$I$17,(F43)&lt;'[1]TABELA G2A'!$J$17),(F43)/(1+'[1]TABELA G2A'!$I$18),IF(AND((F43)&gt;='[1]TABELA G2A'!$A$19,(F43)&lt;'[1]TABELA G2A'!$B$19),(F43)/(1+'[1]TABELA G2A'!$A$20),IF(AND((F43)&gt;='[1]TABELA G2A'!$C$19,(F43)&lt;'[1]TABELA G2A'!$D$19),(F43)/(1+'[1]TABELA G2A'!$C$20),IF(AND((F43)&gt;='[1]TABELA G2A'!$E$19,(F43)&lt;'[1]TABELA G2A'!$F$19),(F43)/(1+'[1]TABELA G2A'!$E$20),IF(AND((F43)&gt;='[1]TABELA G2A'!$G$19,(F43)&lt;'[1]TABELA G2A'!$H$19),(F43)/(1+'[1]TABELA G2A'!$G$20),IF(AND((F43)&gt;='[1]TABELA G2A'!$I$19,(F43)&lt;'[1]TABELA G2A'!$J$19),(F43)/(1+'[1]TABELA G2A'!$A$22),IF(AND((F43)&gt;='[1]TABELA G2A'!$A$21,(F43)&lt;'[1]TABELA G2A'!$B$21),(F43)/(1+'[1]TABELA G2A'!$B$22),IF(AND((F43)&gt;='[1]TABELA G2A'!$C$21,(F43)&lt;'[1]TABELA G2A'!$D$21),(F43)/(1+'[1]TABELA G2A'!$C$22),IF((F43)&gt;='[1]TABELA G2A'!$E$21,(F43)/(1+'[1]TABELA G2A'!$C$22),""))))))))))))))))))))</f>
        <v>0.73643410852713176</v>
      </c>
      <c r="H43" s="22" t="str">
        <f>IF('Venda-Chave-Troca'!$E43="G2A",G43*0.898-(0.4)-((0.15)*N43/O43),IF('Venda-Chave-Troca'!$E43="Gamivo",IF('Venda-Chave-Troca'!$F43&lt;4,(F43*0.95)-(0.1),(F43*0.901)-(0.45)),""))</f>
        <v/>
      </c>
      <c r="I43" s="22">
        <f>IF($E43="gamivo",IF($F43&gt;4,'Venda-Chave-Troca'!$G43+(-0.099*'Venda-Chave-Troca'!$G43)-(0.45),'Venda-Chave-Troca'!$G43-(0.05*'Venda-Chave-Troca'!$G43)-(0.1)),G43*0.898-(0.55))</f>
        <v>0.11131782945736424</v>
      </c>
      <c r="J43" s="23"/>
      <c r="K43" s="24">
        <v>0</v>
      </c>
      <c r="L43" s="22">
        <v>0</v>
      </c>
      <c r="M43" s="25">
        <v>0</v>
      </c>
      <c r="N43" s="25">
        <v>0</v>
      </c>
      <c r="O43" s="25">
        <v>7</v>
      </c>
      <c r="P43" s="25">
        <v>0</v>
      </c>
      <c r="Q43" s="26" t="e">
        <f t="shared" si="0"/>
        <v>#VALUE!</v>
      </c>
      <c r="R43" s="27" t="e">
        <f t="shared" si="1"/>
        <v>#VALUE!</v>
      </c>
      <c r="S43" s="28">
        <v>45107</v>
      </c>
      <c r="T43" s="28">
        <v>45119</v>
      </c>
      <c r="U43" s="28"/>
      <c r="V43" s="29" t="s">
        <v>83</v>
      </c>
      <c r="W43" s="29" t="s">
        <v>160</v>
      </c>
      <c r="X43" s="30"/>
      <c r="Y43" s="15"/>
    </row>
    <row r="44" spans="1:25" ht="19.350000000000001" customHeight="1">
      <c r="A44" s="17" t="s">
        <v>25</v>
      </c>
      <c r="B44" s="18" t="s">
        <v>161</v>
      </c>
      <c r="C44" s="20" t="s">
        <v>154</v>
      </c>
      <c r="D44" s="20"/>
      <c r="E44" s="82" t="s">
        <v>155</v>
      </c>
      <c r="F44" s="22">
        <v>0.95</v>
      </c>
      <c r="G44" s="22">
        <f>IF('Venda-Chave-Troca'!$E44="Gamivo",'Venda-Chave-Troca'!$F44,IF(AND((F44)&lt;'[1]TABELA G2A'!$A$15),F44,IF(AND((F44)&gt;='[1]TABELA G2A'!$A$15,(F44)&lt;'[1]TABELA G2A'!$B$15),(F44)/(1+'[1]TABELA G2A'!$A$16),IF(AND((F44)&gt;='[1]TABELA G2A'!$C$15,(F44)&lt;'[1]TABELA G2A'!$D$15),(F44)/(1+'[1]TABELA G2A'!$C$16),IF(AND((F44)&gt;='[1]TABELA G2A'!$E$15,(F44)&lt;'[1]TABELA G2A'!$F$15),(F44)/(1+'[1]TABELA G2A'!$E$16),IF(AND((F44)&gt;='[1]TABELA G2A'!$G$15,(F44)&lt;'[1]TABELA G2A'!$H$15),(F44)/(1+'[1]TABELA G2A'!$G$16),IF(AND((F44)&gt;='[1]TABELA G2A'!$I$15,(F44)&lt;'[1]TABELA G2A'!$J$15),(F44)/(1+'[1]TABELA G2A'!$I$16),IF(AND((F44)&gt;='[1]TABELA G2A'!$A$17,(F44)&lt;'[1]TABELA G2A'!$B$17),(F44)/(1+'[1]TABELA G2A'!$A$18),IF(AND((F44)&gt;='[1]TABELA G2A'!$C$17,(F44)&lt;'[1]TABELA G2A'!$D$17),(F44)/(1+'[1]TABELA G2A'!$C$18),IF(AND((F44)&gt;='[1]TABELA G2A'!$E$17,(F44)&lt;'[1]TABELA G2A'!$F$17),(F44)/(1+'[1]TABELA G2A'!$E$18),IF(AND((F44)&gt;='[1]TABELA G2A'!$G$17,(F44)&lt;'[1]TABELA G2A'!$H$17),(F44)/(1+'[1]TABELA G2A'!$G$18),IF(AND((F44)&gt;='[1]TABELA G2A'!$I$17,(F44)&lt;'[1]TABELA G2A'!$J$17),(F44)/(1+'[1]TABELA G2A'!$I$18),IF(AND((F44)&gt;='[1]TABELA G2A'!$A$19,(F44)&lt;'[1]TABELA G2A'!$B$19),(F44)/(1+'[1]TABELA G2A'!$A$20),IF(AND((F44)&gt;='[1]TABELA G2A'!$C$19,(F44)&lt;'[1]TABELA G2A'!$D$19),(F44)/(1+'[1]TABELA G2A'!$C$20),IF(AND((F44)&gt;='[1]TABELA G2A'!$E$19,(F44)&lt;'[1]TABELA G2A'!$F$19),(F44)/(1+'[1]TABELA G2A'!$E$20),IF(AND((F44)&gt;='[1]TABELA G2A'!$G$19,(F44)&lt;'[1]TABELA G2A'!$H$19),(F44)/(1+'[1]TABELA G2A'!$G$20),IF(AND((F44)&gt;='[1]TABELA G2A'!$I$19,(F44)&lt;'[1]TABELA G2A'!$J$19),(F44)/(1+'[1]TABELA G2A'!$A$22),IF(AND((F44)&gt;='[1]TABELA G2A'!$A$21,(F44)&lt;'[1]TABELA G2A'!$B$21),(F44)/(1+'[1]TABELA G2A'!$B$22),IF(AND((F44)&gt;='[1]TABELA G2A'!$C$21,(F44)&lt;'[1]TABELA G2A'!$D$21),(F44)/(1+'[1]TABELA G2A'!$C$22),IF((F44)&gt;='[1]TABELA G2A'!$E$21,(F44)/(1+'[1]TABELA G2A'!$C$22),""))))))))))))))))))))</f>
        <v>0.73643410852713176</v>
      </c>
      <c r="H44" s="22" t="str">
        <f>IF('Venda-Chave-Troca'!$E44="G2A",G44*0.898-(0.4)-((0.15)*N44/O44),IF('Venda-Chave-Troca'!$E44="Gamivo",IF('Venda-Chave-Troca'!$F44&lt;4,(F44*0.95)-(0.1),(F44*0.901)-(0.45)),""))</f>
        <v/>
      </c>
      <c r="I44" s="22">
        <f>IF($E44="gamivo",IF($F44&gt;4,'Venda-Chave-Troca'!$G44+(-0.099*'Venda-Chave-Troca'!$G44)-(0.45),'Venda-Chave-Troca'!$G44-(0.05*'Venda-Chave-Troca'!$G44)-(0.1)),G44*0.898-(0.55))</f>
        <v>0.11131782945736424</v>
      </c>
      <c r="J44" s="23"/>
      <c r="K44" s="24">
        <v>0</v>
      </c>
      <c r="L44" s="22">
        <v>0</v>
      </c>
      <c r="M44" s="25">
        <v>0</v>
      </c>
      <c r="N44" s="25">
        <v>0</v>
      </c>
      <c r="O44" s="25">
        <v>7</v>
      </c>
      <c r="P44" s="25">
        <v>0</v>
      </c>
      <c r="Q44" s="26" t="e">
        <f t="shared" si="0"/>
        <v>#VALUE!</v>
      </c>
      <c r="R44" s="27" t="e">
        <f t="shared" si="1"/>
        <v>#VALUE!</v>
      </c>
      <c r="S44" s="28">
        <v>45107</v>
      </c>
      <c r="T44" s="28">
        <v>45119</v>
      </c>
      <c r="U44" s="28"/>
      <c r="V44" s="29" t="s">
        <v>83</v>
      </c>
      <c r="W44" s="29" t="s">
        <v>160</v>
      </c>
      <c r="X44" s="30"/>
      <c r="Y44" s="15"/>
    </row>
    <row r="45" spans="1:25" ht="19.350000000000001" customHeight="1">
      <c r="A45" s="17" t="s">
        <v>25</v>
      </c>
      <c r="B45" s="18" t="s">
        <v>162</v>
      </c>
      <c r="C45" s="20" t="s">
        <v>154</v>
      </c>
      <c r="D45" s="20"/>
      <c r="E45" s="82" t="s">
        <v>155</v>
      </c>
      <c r="F45" s="22">
        <v>0.95</v>
      </c>
      <c r="G45" s="22">
        <f>IF('Venda-Chave-Troca'!$E45="Gamivo",'Venda-Chave-Troca'!$F45,IF(AND((F45)&lt;'[1]TABELA G2A'!$A$15),F45,IF(AND((F45)&gt;='[1]TABELA G2A'!$A$15,(F45)&lt;'[1]TABELA G2A'!$B$15),(F45)/(1+'[1]TABELA G2A'!$A$16),IF(AND((F45)&gt;='[1]TABELA G2A'!$C$15,(F45)&lt;'[1]TABELA G2A'!$D$15),(F45)/(1+'[1]TABELA G2A'!$C$16),IF(AND((F45)&gt;='[1]TABELA G2A'!$E$15,(F45)&lt;'[1]TABELA G2A'!$F$15),(F45)/(1+'[1]TABELA G2A'!$E$16),IF(AND((F45)&gt;='[1]TABELA G2A'!$G$15,(F45)&lt;'[1]TABELA G2A'!$H$15),(F45)/(1+'[1]TABELA G2A'!$G$16),IF(AND((F45)&gt;='[1]TABELA G2A'!$I$15,(F45)&lt;'[1]TABELA G2A'!$J$15),(F45)/(1+'[1]TABELA G2A'!$I$16),IF(AND((F45)&gt;='[1]TABELA G2A'!$A$17,(F45)&lt;'[1]TABELA G2A'!$B$17),(F45)/(1+'[1]TABELA G2A'!$A$18),IF(AND((F45)&gt;='[1]TABELA G2A'!$C$17,(F45)&lt;'[1]TABELA G2A'!$D$17),(F45)/(1+'[1]TABELA G2A'!$C$18),IF(AND((F45)&gt;='[1]TABELA G2A'!$E$17,(F45)&lt;'[1]TABELA G2A'!$F$17),(F45)/(1+'[1]TABELA G2A'!$E$18),IF(AND((F45)&gt;='[1]TABELA G2A'!$G$17,(F45)&lt;'[1]TABELA G2A'!$H$17),(F45)/(1+'[1]TABELA G2A'!$G$18),IF(AND((F45)&gt;='[1]TABELA G2A'!$I$17,(F45)&lt;'[1]TABELA G2A'!$J$17),(F45)/(1+'[1]TABELA G2A'!$I$18),IF(AND((F45)&gt;='[1]TABELA G2A'!$A$19,(F45)&lt;'[1]TABELA G2A'!$B$19),(F45)/(1+'[1]TABELA G2A'!$A$20),IF(AND((F45)&gt;='[1]TABELA G2A'!$C$19,(F45)&lt;'[1]TABELA G2A'!$D$19),(F45)/(1+'[1]TABELA G2A'!$C$20),IF(AND((F45)&gt;='[1]TABELA G2A'!$E$19,(F45)&lt;'[1]TABELA G2A'!$F$19),(F45)/(1+'[1]TABELA G2A'!$E$20),IF(AND((F45)&gt;='[1]TABELA G2A'!$G$19,(F45)&lt;'[1]TABELA G2A'!$H$19),(F45)/(1+'[1]TABELA G2A'!$G$20),IF(AND((F45)&gt;='[1]TABELA G2A'!$I$19,(F45)&lt;'[1]TABELA G2A'!$J$19),(F45)/(1+'[1]TABELA G2A'!$A$22),IF(AND((F45)&gt;='[1]TABELA G2A'!$A$21,(F45)&lt;'[1]TABELA G2A'!$B$21),(F45)/(1+'[1]TABELA G2A'!$B$22),IF(AND((F45)&gt;='[1]TABELA G2A'!$C$21,(F45)&lt;'[1]TABELA G2A'!$D$21),(F45)/(1+'[1]TABELA G2A'!$C$22),IF((F45)&gt;='[1]TABELA G2A'!$E$21,(F45)/(1+'[1]TABELA G2A'!$C$22),""))))))))))))))))))))</f>
        <v>0.73643410852713176</v>
      </c>
      <c r="H45" s="22" t="str">
        <f>IF('Venda-Chave-Troca'!$E45="G2A",G45*0.898-(0.4)-((0.15)*N45/O45),IF('Venda-Chave-Troca'!$E45="Gamivo",IF('Venda-Chave-Troca'!$F45&lt;4,(F45*0.95)-(0.1),(F45*0.901)-(0.45)),""))</f>
        <v/>
      </c>
      <c r="I45" s="22">
        <f>IF($E45="gamivo",IF($F45&gt;4,'Venda-Chave-Troca'!$G45+(-0.099*'Venda-Chave-Troca'!$G45)-(0.45),'Venda-Chave-Troca'!$G45-(0.05*'Venda-Chave-Troca'!$G45)-(0.1)),G45*0.898-(0.55))</f>
        <v>0.11131782945736424</v>
      </c>
      <c r="J45" s="23"/>
      <c r="K45" s="24">
        <v>0</v>
      </c>
      <c r="L45" s="22">
        <v>0</v>
      </c>
      <c r="M45" s="25">
        <v>0</v>
      </c>
      <c r="N45" s="25">
        <v>0</v>
      </c>
      <c r="O45" s="25">
        <v>7</v>
      </c>
      <c r="P45" s="25">
        <v>0</v>
      </c>
      <c r="Q45" s="26" t="e">
        <f t="shared" si="0"/>
        <v>#VALUE!</v>
      </c>
      <c r="R45" s="27" t="e">
        <f t="shared" si="1"/>
        <v>#VALUE!</v>
      </c>
      <c r="S45" s="28">
        <v>45107</v>
      </c>
      <c r="T45" s="28">
        <v>45119</v>
      </c>
      <c r="U45" s="28"/>
      <c r="V45" s="29" t="s">
        <v>83</v>
      </c>
      <c r="W45" s="29" t="s">
        <v>160</v>
      </c>
      <c r="X45" s="30"/>
      <c r="Y45" s="15"/>
    </row>
    <row r="46" spans="1:25" ht="19.350000000000001" customHeight="1">
      <c r="A46" s="17" t="s">
        <v>25</v>
      </c>
      <c r="B46" s="18" t="s">
        <v>163</v>
      </c>
      <c r="C46" s="20" t="s">
        <v>154</v>
      </c>
      <c r="D46" s="20"/>
      <c r="E46" s="82" t="s">
        <v>155</v>
      </c>
      <c r="F46" s="22">
        <v>0.95</v>
      </c>
      <c r="G46" s="22">
        <f>IF('Venda-Chave-Troca'!$E46="Gamivo",'Venda-Chave-Troca'!$F46,IF(AND((F46)&lt;'[1]TABELA G2A'!$A$15),F46,IF(AND((F46)&gt;='[1]TABELA G2A'!$A$15,(F46)&lt;'[1]TABELA G2A'!$B$15),(F46)/(1+'[1]TABELA G2A'!$A$16),IF(AND((F46)&gt;='[1]TABELA G2A'!$C$15,(F46)&lt;'[1]TABELA G2A'!$D$15),(F46)/(1+'[1]TABELA G2A'!$C$16),IF(AND((F46)&gt;='[1]TABELA G2A'!$E$15,(F46)&lt;'[1]TABELA G2A'!$F$15),(F46)/(1+'[1]TABELA G2A'!$E$16),IF(AND((F46)&gt;='[1]TABELA G2A'!$G$15,(F46)&lt;'[1]TABELA G2A'!$H$15),(F46)/(1+'[1]TABELA G2A'!$G$16),IF(AND((F46)&gt;='[1]TABELA G2A'!$I$15,(F46)&lt;'[1]TABELA G2A'!$J$15),(F46)/(1+'[1]TABELA G2A'!$I$16),IF(AND((F46)&gt;='[1]TABELA G2A'!$A$17,(F46)&lt;'[1]TABELA G2A'!$B$17),(F46)/(1+'[1]TABELA G2A'!$A$18),IF(AND((F46)&gt;='[1]TABELA G2A'!$C$17,(F46)&lt;'[1]TABELA G2A'!$D$17),(F46)/(1+'[1]TABELA G2A'!$C$18),IF(AND((F46)&gt;='[1]TABELA G2A'!$E$17,(F46)&lt;'[1]TABELA G2A'!$F$17),(F46)/(1+'[1]TABELA G2A'!$E$18),IF(AND((F46)&gt;='[1]TABELA G2A'!$G$17,(F46)&lt;'[1]TABELA G2A'!$H$17),(F46)/(1+'[1]TABELA G2A'!$G$18),IF(AND((F46)&gt;='[1]TABELA G2A'!$I$17,(F46)&lt;'[1]TABELA G2A'!$J$17),(F46)/(1+'[1]TABELA G2A'!$I$18),IF(AND((F46)&gt;='[1]TABELA G2A'!$A$19,(F46)&lt;'[1]TABELA G2A'!$B$19),(F46)/(1+'[1]TABELA G2A'!$A$20),IF(AND((F46)&gt;='[1]TABELA G2A'!$C$19,(F46)&lt;'[1]TABELA G2A'!$D$19),(F46)/(1+'[1]TABELA G2A'!$C$20),IF(AND((F46)&gt;='[1]TABELA G2A'!$E$19,(F46)&lt;'[1]TABELA G2A'!$F$19),(F46)/(1+'[1]TABELA G2A'!$E$20),IF(AND((F46)&gt;='[1]TABELA G2A'!$G$19,(F46)&lt;'[1]TABELA G2A'!$H$19),(F46)/(1+'[1]TABELA G2A'!$G$20),IF(AND((F46)&gt;='[1]TABELA G2A'!$I$19,(F46)&lt;'[1]TABELA G2A'!$J$19),(F46)/(1+'[1]TABELA G2A'!$A$22),IF(AND((F46)&gt;='[1]TABELA G2A'!$A$21,(F46)&lt;'[1]TABELA G2A'!$B$21),(F46)/(1+'[1]TABELA G2A'!$B$22),IF(AND((F46)&gt;='[1]TABELA G2A'!$C$21,(F46)&lt;'[1]TABELA G2A'!$D$21),(F46)/(1+'[1]TABELA G2A'!$C$22),IF((F46)&gt;='[1]TABELA G2A'!$E$21,(F46)/(1+'[1]TABELA G2A'!$C$22),""))))))))))))))))))))</f>
        <v>0.73643410852713176</v>
      </c>
      <c r="H46" s="22" t="str">
        <f>IF('Venda-Chave-Troca'!$E46="G2A",G46*0.898-(0.4)-((0.15)*N46/O46),IF('Venda-Chave-Troca'!$E46="Gamivo",IF('Venda-Chave-Troca'!$F46&lt;4,(F46*0.95)-(0.1),(F46*0.901)-(0.45)),""))</f>
        <v/>
      </c>
      <c r="I46" s="22">
        <f>IF($E46="gamivo",IF($F46&gt;4,'Venda-Chave-Troca'!$G46+(-0.099*'Venda-Chave-Troca'!$G46)-(0.45),'Venda-Chave-Troca'!$G46-(0.05*'Venda-Chave-Troca'!$G46)-(0.1)),G46*0.898-(0.55))</f>
        <v>0.11131782945736424</v>
      </c>
      <c r="J46" s="23"/>
      <c r="K46" s="24">
        <v>0</v>
      </c>
      <c r="L46" s="22">
        <v>0</v>
      </c>
      <c r="M46" s="25">
        <v>0</v>
      </c>
      <c r="N46" s="25">
        <v>0</v>
      </c>
      <c r="O46" s="25">
        <v>7</v>
      </c>
      <c r="P46" s="25">
        <v>0</v>
      </c>
      <c r="Q46" s="26" t="e">
        <f t="shared" si="0"/>
        <v>#VALUE!</v>
      </c>
      <c r="R46" s="27" t="e">
        <f t="shared" si="1"/>
        <v>#VALUE!</v>
      </c>
      <c r="S46" s="28">
        <v>45107</v>
      </c>
      <c r="T46" s="28">
        <v>45119</v>
      </c>
      <c r="U46" s="28"/>
      <c r="V46" s="29" t="s">
        <v>83</v>
      </c>
      <c r="W46" s="29" t="s">
        <v>160</v>
      </c>
      <c r="X46" s="30"/>
      <c r="Y46" s="15"/>
    </row>
    <row r="47" spans="1:25" ht="19.350000000000001" customHeight="1">
      <c r="A47" s="17" t="s">
        <v>25</v>
      </c>
      <c r="B47" s="18" t="s">
        <v>164</v>
      </c>
      <c r="C47" s="20" t="s">
        <v>154</v>
      </c>
      <c r="D47" s="20"/>
      <c r="E47" s="82" t="s">
        <v>155</v>
      </c>
      <c r="F47" s="22">
        <v>0.95</v>
      </c>
      <c r="G47" s="22">
        <f>IF('Venda-Chave-Troca'!$E47="Gamivo",'Venda-Chave-Troca'!$F47,IF(AND((F47)&lt;'[1]TABELA G2A'!$A$15),F47,IF(AND((F47)&gt;='[1]TABELA G2A'!$A$15,(F47)&lt;'[1]TABELA G2A'!$B$15),(F47)/(1+'[1]TABELA G2A'!$A$16),IF(AND((F47)&gt;='[1]TABELA G2A'!$C$15,(F47)&lt;'[1]TABELA G2A'!$D$15),(F47)/(1+'[1]TABELA G2A'!$C$16),IF(AND((F47)&gt;='[1]TABELA G2A'!$E$15,(F47)&lt;'[1]TABELA G2A'!$F$15),(F47)/(1+'[1]TABELA G2A'!$E$16),IF(AND((F47)&gt;='[1]TABELA G2A'!$G$15,(F47)&lt;'[1]TABELA G2A'!$H$15),(F47)/(1+'[1]TABELA G2A'!$G$16),IF(AND((F47)&gt;='[1]TABELA G2A'!$I$15,(F47)&lt;'[1]TABELA G2A'!$J$15),(F47)/(1+'[1]TABELA G2A'!$I$16),IF(AND((F47)&gt;='[1]TABELA G2A'!$A$17,(F47)&lt;'[1]TABELA G2A'!$B$17),(F47)/(1+'[1]TABELA G2A'!$A$18),IF(AND((F47)&gt;='[1]TABELA G2A'!$C$17,(F47)&lt;'[1]TABELA G2A'!$D$17),(F47)/(1+'[1]TABELA G2A'!$C$18),IF(AND((F47)&gt;='[1]TABELA G2A'!$E$17,(F47)&lt;'[1]TABELA G2A'!$F$17),(F47)/(1+'[1]TABELA G2A'!$E$18),IF(AND((F47)&gt;='[1]TABELA G2A'!$G$17,(F47)&lt;'[1]TABELA G2A'!$H$17),(F47)/(1+'[1]TABELA G2A'!$G$18),IF(AND((F47)&gt;='[1]TABELA G2A'!$I$17,(F47)&lt;'[1]TABELA G2A'!$J$17),(F47)/(1+'[1]TABELA G2A'!$I$18),IF(AND((F47)&gt;='[1]TABELA G2A'!$A$19,(F47)&lt;'[1]TABELA G2A'!$B$19),(F47)/(1+'[1]TABELA G2A'!$A$20),IF(AND((F47)&gt;='[1]TABELA G2A'!$C$19,(F47)&lt;'[1]TABELA G2A'!$D$19),(F47)/(1+'[1]TABELA G2A'!$C$20),IF(AND((F47)&gt;='[1]TABELA G2A'!$E$19,(F47)&lt;'[1]TABELA G2A'!$F$19),(F47)/(1+'[1]TABELA G2A'!$E$20),IF(AND((F47)&gt;='[1]TABELA G2A'!$G$19,(F47)&lt;'[1]TABELA G2A'!$H$19),(F47)/(1+'[1]TABELA G2A'!$G$20),IF(AND((F47)&gt;='[1]TABELA G2A'!$I$19,(F47)&lt;'[1]TABELA G2A'!$J$19),(F47)/(1+'[1]TABELA G2A'!$A$22),IF(AND((F47)&gt;='[1]TABELA G2A'!$A$21,(F47)&lt;'[1]TABELA G2A'!$B$21),(F47)/(1+'[1]TABELA G2A'!$B$22),IF(AND((F47)&gt;='[1]TABELA G2A'!$C$21,(F47)&lt;'[1]TABELA G2A'!$D$21),(F47)/(1+'[1]TABELA G2A'!$C$22),IF((F47)&gt;='[1]TABELA G2A'!$E$21,(F47)/(1+'[1]TABELA G2A'!$C$22),""))))))))))))))))))))</f>
        <v>0.73643410852713176</v>
      </c>
      <c r="H47" s="22" t="str">
        <f>IF('Venda-Chave-Troca'!$E47="G2A",G47*0.898-(0.4)-((0.15)*N47/O47),IF('Venda-Chave-Troca'!$E47="Gamivo",IF('Venda-Chave-Troca'!$F47&lt;4,(F47*0.95)-(0.1),(F47*0.901)-(0.45)),""))</f>
        <v/>
      </c>
      <c r="I47" s="22">
        <f>IF($E47="gamivo",IF($F47&gt;4,'Venda-Chave-Troca'!$G47+(-0.099*'Venda-Chave-Troca'!$G47)-(0.45),'Venda-Chave-Troca'!$G47-(0.05*'Venda-Chave-Troca'!$G47)-(0.1)),G47*0.898-(0.55))</f>
        <v>0.11131782945736424</v>
      </c>
      <c r="J47" s="23"/>
      <c r="K47" s="24">
        <v>0</v>
      </c>
      <c r="L47" s="22">
        <v>0</v>
      </c>
      <c r="M47" s="25">
        <v>0</v>
      </c>
      <c r="N47" s="25">
        <v>0</v>
      </c>
      <c r="O47" s="25">
        <v>7</v>
      </c>
      <c r="P47" s="25">
        <v>0</v>
      </c>
      <c r="Q47" s="26" t="e">
        <f t="shared" si="0"/>
        <v>#VALUE!</v>
      </c>
      <c r="R47" s="27" t="e">
        <f t="shared" si="1"/>
        <v>#VALUE!</v>
      </c>
      <c r="S47" s="28">
        <v>45107</v>
      </c>
      <c r="T47" s="28">
        <v>45119</v>
      </c>
      <c r="U47" s="28"/>
      <c r="V47" s="29" t="s">
        <v>83</v>
      </c>
      <c r="W47" s="29" t="s">
        <v>160</v>
      </c>
      <c r="X47" s="30"/>
      <c r="Y47" s="15"/>
    </row>
    <row r="48" spans="1:25" ht="19.350000000000001" customHeight="1">
      <c r="A48" s="17" t="s">
        <v>25</v>
      </c>
      <c r="B48" s="18" t="s">
        <v>165</v>
      </c>
      <c r="C48" s="20" t="s">
        <v>154</v>
      </c>
      <c r="D48" s="20"/>
      <c r="E48" s="82" t="s">
        <v>155</v>
      </c>
      <c r="F48" s="22">
        <v>0.95</v>
      </c>
      <c r="G48" s="22">
        <f>IF('Venda-Chave-Troca'!$E48="Gamivo",'Venda-Chave-Troca'!$F48,IF(AND((F48)&lt;'[1]TABELA G2A'!$A$15),F48,IF(AND((F48)&gt;='[1]TABELA G2A'!$A$15,(F48)&lt;'[1]TABELA G2A'!$B$15),(F48)/(1+'[1]TABELA G2A'!$A$16),IF(AND((F48)&gt;='[1]TABELA G2A'!$C$15,(F48)&lt;'[1]TABELA G2A'!$D$15),(F48)/(1+'[1]TABELA G2A'!$C$16),IF(AND((F48)&gt;='[1]TABELA G2A'!$E$15,(F48)&lt;'[1]TABELA G2A'!$F$15),(F48)/(1+'[1]TABELA G2A'!$E$16),IF(AND((F48)&gt;='[1]TABELA G2A'!$G$15,(F48)&lt;'[1]TABELA G2A'!$H$15),(F48)/(1+'[1]TABELA G2A'!$G$16),IF(AND((F48)&gt;='[1]TABELA G2A'!$I$15,(F48)&lt;'[1]TABELA G2A'!$J$15),(F48)/(1+'[1]TABELA G2A'!$I$16),IF(AND((F48)&gt;='[1]TABELA G2A'!$A$17,(F48)&lt;'[1]TABELA G2A'!$B$17),(F48)/(1+'[1]TABELA G2A'!$A$18),IF(AND((F48)&gt;='[1]TABELA G2A'!$C$17,(F48)&lt;'[1]TABELA G2A'!$D$17),(F48)/(1+'[1]TABELA G2A'!$C$18),IF(AND((F48)&gt;='[1]TABELA G2A'!$E$17,(F48)&lt;'[1]TABELA G2A'!$F$17),(F48)/(1+'[1]TABELA G2A'!$E$18),IF(AND((F48)&gt;='[1]TABELA G2A'!$G$17,(F48)&lt;'[1]TABELA G2A'!$H$17),(F48)/(1+'[1]TABELA G2A'!$G$18),IF(AND((F48)&gt;='[1]TABELA G2A'!$I$17,(F48)&lt;'[1]TABELA G2A'!$J$17),(F48)/(1+'[1]TABELA G2A'!$I$18),IF(AND((F48)&gt;='[1]TABELA G2A'!$A$19,(F48)&lt;'[1]TABELA G2A'!$B$19),(F48)/(1+'[1]TABELA G2A'!$A$20),IF(AND((F48)&gt;='[1]TABELA G2A'!$C$19,(F48)&lt;'[1]TABELA G2A'!$D$19),(F48)/(1+'[1]TABELA G2A'!$C$20),IF(AND((F48)&gt;='[1]TABELA G2A'!$E$19,(F48)&lt;'[1]TABELA G2A'!$F$19),(F48)/(1+'[1]TABELA G2A'!$E$20),IF(AND((F48)&gt;='[1]TABELA G2A'!$G$19,(F48)&lt;'[1]TABELA G2A'!$H$19),(F48)/(1+'[1]TABELA G2A'!$G$20),IF(AND((F48)&gt;='[1]TABELA G2A'!$I$19,(F48)&lt;'[1]TABELA G2A'!$J$19),(F48)/(1+'[1]TABELA G2A'!$A$22),IF(AND((F48)&gt;='[1]TABELA G2A'!$A$21,(F48)&lt;'[1]TABELA G2A'!$B$21),(F48)/(1+'[1]TABELA G2A'!$B$22),IF(AND((F48)&gt;='[1]TABELA G2A'!$C$21,(F48)&lt;'[1]TABELA G2A'!$D$21),(F48)/(1+'[1]TABELA G2A'!$C$22),IF((F48)&gt;='[1]TABELA G2A'!$E$21,(F48)/(1+'[1]TABELA G2A'!$C$22),""))))))))))))))))))))</f>
        <v>0.73643410852713176</v>
      </c>
      <c r="H48" s="22" t="str">
        <f>IF('Venda-Chave-Troca'!$E48="G2A",G48*0.898-(0.4)-((0.15)*N48/O48),IF('Venda-Chave-Troca'!$E48="Gamivo",IF('Venda-Chave-Troca'!$F48&lt;4,(F48*0.95)-(0.1),(F48*0.901)-(0.45)),""))</f>
        <v/>
      </c>
      <c r="I48" s="22">
        <f>IF($E48="gamivo",IF($F48&gt;4,'Venda-Chave-Troca'!$G48+(-0.099*'Venda-Chave-Troca'!$G48)-(0.45),'Venda-Chave-Troca'!$G48-(0.05*'Venda-Chave-Troca'!$G48)-(0.1)),G48*0.898-(0.55))</f>
        <v>0.11131782945736424</v>
      </c>
      <c r="J48" s="23"/>
      <c r="K48" s="24">
        <v>0</v>
      </c>
      <c r="L48" s="22">
        <v>0</v>
      </c>
      <c r="M48" s="25">
        <v>0</v>
      </c>
      <c r="N48" s="25">
        <v>0</v>
      </c>
      <c r="O48" s="25">
        <v>7</v>
      </c>
      <c r="P48" s="25">
        <v>0</v>
      </c>
      <c r="Q48" s="26" t="e">
        <f t="shared" si="0"/>
        <v>#VALUE!</v>
      </c>
      <c r="R48" s="27" t="e">
        <f t="shared" si="1"/>
        <v>#VALUE!</v>
      </c>
      <c r="S48" s="28">
        <v>45107</v>
      </c>
      <c r="T48" s="28">
        <v>45119</v>
      </c>
      <c r="U48" s="28"/>
      <c r="V48" s="29" t="s">
        <v>83</v>
      </c>
      <c r="W48" s="29" t="s">
        <v>160</v>
      </c>
      <c r="X48" s="30"/>
      <c r="Y48" s="15"/>
    </row>
    <row r="49" spans="1:25" ht="19.350000000000001" customHeight="1">
      <c r="A49" s="17" t="s">
        <v>25</v>
      </c>
      <c r="B49" s="18" t="s">
        <v>166</v>
      </c>
      <c r="C49" s="71" t="s">
        <v>167</v>
      </c>
      <c r="D49" s="20"/>
      <c r="E49" s="21" t="s">
        <v>32</v>
      </c>
      <c r="F49" s="22">
        <v>2.5499999999999998</v>
      </c>
      <c r="G49" s="22">
        <f>IF('Venda-Chave-Troca'!$E49="Gamivo",'Venda-Chave-Troca'!$F49,IF(AND((F49)&lt;'[1]TABELA G2A'!$A$15),F49,IF(AND((F49)&gt;='[1]TABELA G2A'!$A$15,(F49)&lt;'[1]TABELA G2A'!$B$15),(F49)/(1+'[1]TABELA G2A'!$A$16),IF(AND((F49)&gt;='[1]TABELA G2A'!$C$15,(F49)&lt;'[1]TABELA G2A'!$D$15),(F49)/(1+'[1]TABELA G2A'!$C$16),IF(AND((F49)&gt;='[1]TABELA G2A'!$E$15,(F49)&lt;'[1]TABELA G2A'!$F$15),(F49)/(1+'[1]TABELA G2A'!$E$16),IF(AND((F49)&gt;='[1]TABELA G2A'!$G$15,(F49)&lt;'[1]TABELA G2A'!$H$15),(F49)/(1+'[1]TABELA G2A'!$G$16),IF(AND((F49)&gt;='[1]TABELA G2A'!$I$15,(F49)&lt;'[1]TABELA G2A'!$J$15),(F49)/(1+'[1]TABELA G2A'!$I$16),IF(AND((F49)&gt;='[1]TABELA G2A'!$A$17,(F49)&lt;'[1]TABELA G2A'!$B$17),(F49)/(1+'[1]TABELA G2A'!$A$18),IF(AND((F49)&gt;='[1]TABELA G2A'!$C$17,(F49)&lt;'[1]TABELA G2A'!$D$17),(F49)/(1+'[1]TABELA G2A'!$C$18),IF(AND((F49)&gt;='[1]TABELA G2A'!$E$17,(F49)&lt;'[1]TABELA G2A'!$F$17),(F49)/(1+'[1]TABELA G2A'!$E$18),IF(AND((F49)&gt;='[1]TABELA G2A'!$G$17,(F49)&lt;'[1]TABELA G2A'!$H$17),(F49)/(1+'[1]TABELA G2A'!$G$18),IF(AND((F49)&gt;='[1]TABELA G2A'!$I$17,(F49)&lt;'[1]TABELA G2A'!$J$17),(F49)/(1+'[1]TABELA G2A'!$I$18),IF(AND((F49)&gt;='[1]TABELA G2A'!$A$19,(F49)&lt;'[1]TABELA G2A'!$B$19),(F49)/(1+'[1]TABELA G2A'!$A$20),IF(AND((F49)&gt;='[1]TABELA G2A'!$C$19,(F49)&lt;'[1]TABELA G2A'!$D$19),(F49)/(1+'[1]TABELA G2A'!$C$20),IF(AND((F49)&gt;='[1]TABELA G2A'!$E$19,(F49)&lt;'[1]TABELA G2A'!$F$19),(F49)/(1+'[1]TABELA G2A'!$E$20),IF(AND((F49)&gt;='[1]TABELA G2A'!$G$19,(F49)&lt;'[1]TABELA G2A'!$H$19),(F49)/(1+'[1]TABELA G2A'!$G$20),IF(AND((F49)&gt;='[1]TABELA G2A'!$I$19,(F49)&lt;'[1]TABELA G2A'!$J$19),(F49)/(1+'[1]TABELA G2A'!$A$22),IF(AND((F49)&gt;='[1]TABELA G2A'!$A$21,(F49)&lt;'[1]TABELA G2A'!$B$21),(F49)/(1+'[1]TABELA G2A'!$B$22),IF(AND((F49)&gt;='[1]TABELA G2A'!$C$21,(F49)&lt;'[1]TABELA G2A'!$D$21),(F49)/(1+'[1]TABELA G2A'!$C$22),IF((F49)&gt;='[1]TABELA G2A'!$E$21,(F49)/(1+'[1]TABELA G2A'!$C$22),""))))))))))))))))))))</f>
        <v>1.9767441860465114</v>
      </c>
      <c r="H49" s="22">
        <f>IF('Venda-Chave-Troca'!$E49="G2A",G49*0.898-(0.4)-((0.15)*N49/O49),IF('Venda-Chave-Troca'!$E49="Gamivo",IF('Venda-Chave-Troca'!$F49&lt;4,(F49*0.95)-(0.1),(F49*0.901)-(0.45)),""))</f>
        <v>1.315116279069767</v>
      </c>
      <c r="I49" s="22">
        <f>IF($E49="gamivo",IF($F49&gt;4,'Venda-Chave-Troca'!$G49+(-0.099*'Venda-Chave-Troca'!$G49)-(0.45),'Venda-Chave-Troca'!$G49-(0.05*'Venda-Chave-Troca'!$G49)-(0.1)),G49*0.898-(0.55))</f>
        <v>1.2251162790697672</v>
      </c>
      <c r="J49" s="70"/>
      <c r="K49" s="24" t="s">
        <v>168</v>
      </c>
      <c r="L49" s="22">
        <v>1.2519209612842759</v>
      </c>
      <c r="M49" s="25">
        <v>0</v>
      </c>
      <c r="N49" s="25">
        <v>2</v>
      </c>
      <c r="O49" s="25">
        <v>5</v>
      </c>
      <c r="P49" s="25">
        <v>0</v>
      </c>
      <c r="Q49" s="26">
        <f t="shared" si="0"/>
        <v>-1.2519209612842759</v>
      </c>
      <c r="R49" s="27">
        <f t="shared" si="1"/>
        <v>-1</v>
      </c>
      <c r="S49" s="28">
        <v>44435</v>
      </c>
      <c r="T49" s="52">
        <v>44970</v>
      </c>
      <c r="U49" s="52"/>
      <c r="V49" s="29" t="s">
        <v>143</v>
      </c>
      <c r="W49" s="29" t="s">
        <v>35</v>
      </c>
      <c r="X49" s="30"/>
      <c r="Y49" s="15"/>
    </row>
    <row r="50" spans="1:25" ht="19.350000000000001" customHeight="1">
      <c r="A50" s="17" t="s">
        <v>25</v>
      </c>
      <c r="B50" s="18" t="s">
        <v>169</v>
      </c>
      <c r="C50" s="71" t="s">
        <v>167</v>
      </c>
      <c r="D50" s="20"/>
      <c r="E50" s="21" t="s">
        <v>32</v>
      </c>
      <c r="F50" s="22">
        <v>2.5499999999999998</v>
      </c>
      <c r="G50" s="22">
        <f>IF('Venda-Chave-Troca'!$E50="Gamivo",'Venda-Chave-Troca'!$F50,IF(AND((F50)&lt;'[1]TABELA G2A'!$A$15),F50,IF(AND((F50)&gt;='[1]TABELA G2A'!$A$15,(F50)&lt;'[1]TABELA G2A'!$B$15),(F50)/(1+'[1]TABELA G2A'!$A$16),IF(AND((F50)&gt;='[1]TABELA G2A'!$C$15,(F50)&lt;'[1]TABELA G2A'!$D$15),(F50)/(1+'[1]TABELA G2A'!$C$16),IF(AND((F50)&gt;='[1]TABELA G2A'!$E$15,(F50)&lt;'[1]TABELA G2A'!$F$15),(F50)/(1+'[1]TABELA G2A'!$E$16),IF(AND((F50)&gt;='[1]TABELA G2A'!$G$15,(F50)&lt;'[1]TABELA G2A'!$H$15),(F50)/(1+'[1]TABELA G2A'!$G$16),IF(AND((F50)&gt;='[1]TABELA G2A'!$I$15,(F50)&lt;'[1]TABELA G2A'!$J$15),(F50)/(1+'[1]TABELA G2A'!$I$16),IF(AND((F50)&gt;='[1]TABELA G2A'!$A$17,(F50)&lt;'[1]TABELA G2A'!$B$17),(F50)/(1+'[1]TABELA G2A'!$A$18),IF(AND((F50)&gt;='[1]TABELA G2A'!$C$17,(F50)&lt;'[1]TABELA G2A'!$D$17),(F50)/(1+'[1]TABELA G2A'!$C$18),IF(AND((F50)&gt;='[1]TABELA G2A'!$E$17,(F50)&lt;'[1]TABELA G2A'!$F$17),(F50)/(1+'[1]TABELA G2A'!$E$18),IF(AND((F50)&gt;='[1]TABELA G2A'!$G$17,(F50)&lt;'[1]TABELA G2A'!$H$17),(F50)/(1+'[1]TABELA G2A'!$G$18),IF(AND((F50)&gt;='[1]TABELA G2A'!$I$17,(F50)&lt;'[1]TABELA G2A'!$J$17),(F50)/(1+'[1]TABELA G2A'!$I$18),IF(AND((F50)&gt;='[1]TABELA G2A'!$A$19,(F50)&lt;'[1]TABELA G2A'!$B$19),(F50)/(1+'[1]TABELA G2A'!$A$20),IF(AND((F50)&gt;='[1]TABELA G2A'!$C$19,(F50)&lt;'[1]TABELA G2A'!$D$19),(F50)/(1+'[1]TABELA G2A'!$C$20),IF(AND((F50)&gt;='[1]TABELA G2A'!$E$19,(F50)&lt;'[1]TABELA G2A'!$F$19),(F50)/(1+'[1]TABELA G2A'!$E$20),IF(AND((F50)&gt;='[1]TABELA G2A'!$G$19,(F50)&lt;'[1]TABELA G2A'!$H$19),(F50)/(1+'[1]TABELA G2A'!$G$20),IF(AND((F50)&gt;='[1]TABELA G2A'!$I$19,(F50)&lt;'[1]TABELA G2A'!$J$19),(F50)/(1+'[1]TABELA G2A'!$A$22),IF(AND((F50)&gt;='[1]TABELA G2A'!$A$21,(F50)&lt;'[1]TABELA G2A'!$B$21),(F50)/(1+'[1]TABELA G2A'!$B$22),IF(AND((F50)&gt;='[1]TABELA G2A'!$C$21,(F50)&lt;'[1]TABELA G2A'!$D$21),(F50)/(1+'[1]TABELA G2A'!$C$22),IF((F50)&gt;='[1]TABELA G2A'!$E$21,(F50)/(1+'[1]TABELA G2A'!$C$22),""))))))))))))))))))))</f>
        <v>1.9767441860465114</v>
      </c>
      <c r="H50" s="22">
        <f>IF('Venda-Chave-Troca'!$E50="G2A",G50*0.898-(0.4)-((0.15)*N50/O50),IF('Venda-Chave-Troca'!$E50="Gamivo",IF('Venda-Chave-Troca'!$F50&lt;4,(F50*0.95)-(0.1),(F50*0.901)-(0.45)),""))</f>
        <v>1.315116279069767</v>
      </c>
      <c r="I50" s="22">
        <f>IF($E50="gamivo",IF($F50&gt;4,'Venda-Chave-Troca'!$G50+(-0.099*'Venda-Chave-Troca'!$G50)-(0.45),'Venda-Chave-Troca'!$G50-(0.05*'Venda-Chave-Troca'!$G50)-(0.1)),G50*0.898-(0.55))</f>
        <v>1.2251162790697672</v>
      </c>
      <c r="J50" s="70"/>
      <c r="K50" s="24" t="s">
        <v>168</v>
      </c>
      <c r="L50" s="22">
        <v>1.2519209612842759</v>
      </c>
      <c r="M50" s="25">
        <v>0</v>
      </c>
      <c r="N50" s="25">
        <v>2</v>
      </c>
      <c r="O50" s="25">
        <v>5</v>
      </c>
      <c r="P50" s="25">
        <v>0</v>
      </c>
      <c r="Q50" s="26">
        <f t="shared" si="0"/>
        <v>-1.2519209612842759</v>
      </c>
      <c r="R50" s="27">
        <f t="shared" si="1"/>
        <v>-1</v>
      </c>
      <c r="S50" s="28">
        <v>44435</v>
      </c>
      <c r="T50" s="52">
        <v>44970</v>
      </c>
      <c r="U50" s="52"/>
      <c r="V50" s="29" t="s">
        <v>143</v>
      </c>
      <c r="W50" s="29" t="s">
        <v>35</v>
      </c>
      <c r="X50" s="30"/>
      <c r="Y50" s="15"/>
    </row>
    <row r="51" spans="1:25" ht="19.350000000000001" customHeight="1">
      <c r="A51" s="17" t="s">
        <v>25</v>
      </c>
      <c r="B51" s="18" t="s">
        <v>170</v>
      </c>
      <c r="C51" s="71" t="s">
        <v>167</v>
      </c>
      <c r="D51" s="20"/>
      <c r="E51" s="21" t="s">
        <v>32</v>
      </c>
      <c r="F51" s="22">
        <v>2.5499999999999998</v>
      </c>
      <c r="G51" s="22">
        <f>IF('Venda-Chave-Troca'!$E51="Gamivo",'Venda-Chave-Troca'!$F51,IF(AND((F51)&lt;'[1]TABELA G2A'!$A$15),F51,IF(AND((F51)&gt;='[1]TABELA G2A'!$A$15,(F51)&lt;'[1]TABELA G2A'!$B$15),(F51)/(1+'[1]TABELA G2A'!$A$16),IF(AND((F51)&gt;='[1]TABELA G2A'!$C$15,(F51)&lt;'[1]TABELA G2A'!$D$15),(F51)/(1+'[1]TABELA G2A'!$C$16),IF(AND((F51)&gt;='[1]TABELA G2A'!$E$15,(F51)&lt;'[1]TABELA G2A'!$F$15),(F51)/(1+'[1]TABELA G2A'!$E$16),IF(AND((F51)&gt;='[1]TABELA G2A'!$G$15,(F51)&lt;'[1]TABELA G2A'!$H$15),(F51)/(1+'[1]TABELA G2A'!$G$16),IF(AND((F51)&gt;='[1]TABELA G2A'!$I$15,(F51)&lt;'[1]TABELA G2A'!$J$15),(F51)/(1+'[1]TABELA G2A'!$I$16),IF(AND((F51)&gt;='[1]TABELA G2A'!$A$17,(F51)&lt;'[1]TABELA G2A'!$B$17),(F51)/(1+'[1]TABELA G2A'!$A$18),IF(AND((F51)&gt;='[1]TABELA G2A'!$C$17,(F51)&lt;'[1]TABELA G2A'!$D$17),(F51)/(1+'[1]TABELA G2A'!$C$18),IF(AND((F51)&gt;='[1]TABELA G2A'!$E$17,(F51)&lt;'[1]TABELA G2A'!$F$17),(F51)/(1+'[1]TABELA G2A'!$E$18),IF(AND((F51)&gt;='[1]TABELA G2A'!$G$17,(F51)&lt;'[1]TABELA G2A'!$H$17),(F51)/(1+'[1]TABELA G2A'!$G$18),IF(AND((F51)&gt;='[1]TABELA G2A'!$I$17,(F51)&lt;'[1]TABELA G2A'!$J$17),(F51)/(1+'[1]TABELA G2A'!$I$18),IF(AND((F51)&gt;='[1]TABELA G2A'!$A$19,(F51)&lt;'[1]TABELA G2A'!$B$19),(F51)/(1+'[1]TABELA G2A'!$A$20),IF(AND((F51)&gt;='[1]TABELA G2A'!$C$19,(F51)&lt;'[1]TABELA G2A'!$D$19),(F51)/(1+'[1]TABELA G2A'!$C$20),IF(AND((F51)&gt;='[1]TABELA G2A'!$E$19,(F51)&lt;'[1]TABELA G2A'!$F$19),(F51)/(1+'[1]TABELA G2A'!$E$20),IF(AND((F51)&gt;='[1]TABELA G2A'!$G$19,(F51)&lt;'[1]TABELA G2A'!$H$19),(F51)/(1+'[1]TABELA G2A'!$G$20),IF(AND((F51)&gt;='[1]TABELA G2A'!$I$19,(F51)&lt;'[1]TABELA G2A'!$J$19),(F51)/(1+'[1]TABELA G2A'!$A$22),IF(AND((F51)&gt;='[1]TABELA G2A'!$A$21,(F51)&lt;'[1]TABELA G2A'!$B$21),(F51)/(1+'[1]TABELA G2A'!$B$22),IF(AND((F51)&gt;='[1]TABELA G2A'!$C$21,(F51)&lt;'[1]TABELA G2A'!$D$21),(F51)/(1+'[1]TABELA G2A'!$C$22),IF((F51)&gt;='[1]TABELA G2A'!$E$21,(F51)/(1+'[1]TABELA G2A'!$C$22),""))))))))))))))))))))</f>
        <v>1.9767441860465114</v>
      </c>
      <c r="H51" s="22">
        <f>IF('Venda-Chave-Troca'!$E51="G2A",G51*0.898-(0.4)-((0.15)*N51/O51),IF('Venda-Chave-Troca'!$E51="Gamivo",IF('Venda-Chave-Troca'!$F51&lt;4,(F51*0.95)-(0.1),(F51*0.901)-(0.45)),""))</f>
        <v>1.315116279069767</v>
      </c>
      <c r="I51" s="22">
        <f>IF($E51="gamivo",IF($F51&gt;4,'Venda-Chave-Troca'!$G51+(-0.099*'Venda-Chave-Troca'!$G51)-(0.45),'Venda-Chave-Troca'!$G51-(0.05*'Venda-Chave-Troca'!$G51)-(0.1)),G51*0.898-(0.55))</f>
        <v>1.2251162790697672</v>
      </c>
      <c r="J51" s="70"/>
      <c r="K51" s="24" t="s">
        <v>168</v>
      </c>
      <c r="L51" s="22">
        <v>1.2519209612842759</v>
      </c>
      <c r="M51" s="25">
        <v>0</v>
      </c>
      <c r="N51" s="25">
        <v>2</v>
      </c>
      <c r="O51" s="25">
        <v>5</v>
      </c>
      <c r="P51" s="25">
        <v>0</v>
      </c>
      <c r="Q51" s="26">
        <f t="shared" si="0"/>
        <v>-1.2519209612842759</v>
      </c>
      <c r="R51" s="27">
        <f t="shared" si="1"/>
        <v>-1</v>
      </c>
      <c r="S51" s="28">
        <v>44435</v>
      </c>
      <c r="T51" s="52">
        <v>44970</v>
      </c>
      <c r="U51" s="52"/>
      <c r="V51" s="29" t="s">
        <v>143</v>
      </c>
      <c r="W51" s="29" t="s">
        <v>35</v>
      </c>
      <c r="X51" s="30"/>
      <c r="Y51" s="15"/>
    </row>
    <row r="52" spans="1:25" ht="19.350000000000001" customHeight="1">
      <c r="A52" s="17" t="s">
        <v>25</v>
      </c>
      <c r="B52" s="18" t="s">
        <v>171</v>
      </c>
      <c r="C52" s="71" t="s">
        <v>167</v>
      </c>
      <c r="D52" s="20"/>
      <c r="E52" s="21" t="s">
        <v>32</v>
      </c>
      <c r="F52" s="22">
        <v>2.5499999999999998</v>
      </c>
      <c r="G52" s="22">
        <f>IF('Venda-Chave-Troca'!$E52="Gamivo",'Venda-Chave-Troca'!$F52,IF(AND((F52)&lt;'[1]TABELA G2A'!$A$15),F52,IF(AND((F52)&gt;='[1]TABELA G2A'!$A$15,(F52)&lt;'[1]TABELA G2A'!$B$15),(F52)/(1+'[1]TABELA G2A'!$A$16),IF(AND((F52)&gt;='[1]TABELA G2A'!$C$15,(F52)&lt;'[1]TABELA G2A'!$D$15),(F52)/(1+'[1]TABELA G2A'!$C$16),IF(AND((F52)&gt;='[1]TABELA G2A'!$E$15,(F52)&lt;'[1]TABELA G2A'!$F$15),(F52)/(1+'[1]TABELA G2A'!$E$16),IF(AND((F52)&gt;='[1]TABELA G2A'!$G$15,(F52)&lt;'[1]TABELA G2A'!$H$15),(F52)/(1+'[1]TABELA G2A'!$G$16),IF(AND((F52)&gt;='[1]TABELA G2A'!$I$15,(F52)&lt;'[1]TABELA G2A'!$J$15),(F52)/(1+'[1]TABELA G2A'!$I$16),IF(AND((F52)&gt;='[1]TABELA G2A'!$A$17,(F52)&lt;'[1]TABELA G2A'!$B$17),(F52)/(1+'[1]TABELA G2A'!$A$18),IF(AND((F52)&gt;='[1]TABELA G2A'!$C$17,(F52)&lt;'[1]TABELA G2A'!$D$17),(F52)/(1+'[1]TABELA G2A'!$C$18),IF(AND((F52)&gt;='[1]TABELA G2A'!$E$17,(F52)&lt;'[1]TABELA G2A'!$F$17),(F52)/(1+'[1]TABELA G2A'!$E$18),IF(AND((F52)&gt;='[1]TABELA G2A'!$G$17,(F52)&lt;'[1]TABELA G2A'!$H$17),(F52)/(1+'[1]TABELA G2A'!$G$18),IF(AND((F52)&gt;='[1]TABELA G2A'!$I$17,(F52)&lt;'[1]TABELA G2A'!$J$17),(F52)/(1+'[1]TABELA G2A'!$I$18),IF(AND((F52)&gt;='[1]TABELA G2A'!$A$19,(F52)&lt;'[1]TABELA G2A'!$B$19),(F52)/(1+'[1]TABELA G2A'!$A$20),IF(AND((F52)&gt;='[1]TABELA G2A'!$C$19,(F52)&lt;'[1]TABELA G2A'!$D$19),(F52)/(1+'[1]TABELA G2A'!$C$20),IF(AND((F52)&gt;='[1]TABELA G2A'!$E$19,(F52)&lt;'[1]TABELA G2A'!$F$19),(F52)/(1+'[1]TABELA G2A'!$E$20),IF(AND((F52)&gt;='[1]TABELA G2A'!$G$19,(F52)&lt;'[1]TABELA G2A'!$H$19),(F52)/(1+'[1]TABELA G2A'!$G$20),IF(AND((F52)&gt;='[1]TABELA G2A'!$I$19,(F52)&lt;'[1]TABELA G2A'!$J$19),(F52)/(1+'[1]TABELA G2A'!$A$22),IF(AND((F52)&gt;='[1]TABELA G2A'!$A$21,(F52)&lt;'[1]TABELA G2A'!$B$21),(F52)/(1+'[1]TABELA G2A'!$B$22),IF(AND((F52)&gt;='[1]TABELA G2A'!$C$21,(F52)&lt;'[1]TABELA G2A'!$D$21),(F52)/(1+'[1]TABELA G2A'!$C$22),IF((F52)&gt;='[1]TABELA G2A'!$E$21,(F52)/(1+'[1]TABELA G2A'!$C$22),""))))))))))))))))))))</f>
        <v>1.9767441860465114</v>
      </c>
      <c r="H52" s="22">
        <f>IF('Venda-Chave-Troca'!$E52="G2A",G52*0.898-(0.4)-((0.15)*N52/O52),IF('Venda-Chave-Troca'!$E52="Gamivo",IF('Venda-Chave-Troca'!$F52&lt;4,(F52*0.95)-(0.1),(F52*0.901)-(0.45)),""))</f>
        <v>1.315116279069767</v>
      </c>
      <c r="I52" s="22">
        <f>IF($E52="gamivo",IF($F52&gt;4,'Venda-Chave-Troca'!$G52+(-0.099*'Venda-Chave-Troca'!$G52)-(0.45),'Venda-Chave-Troca'!$G52-(0.05*'Venda-Chave-Troca'!$G52)-(0.1)),G52*0.898-(0.55))</f>
        <v>1.2251162790697672</v>
      </c>
      <c r="J52" s="70"/>
      <c r="K52" s="24" t="s">
        <v>172</v>
      </c>
      <c r="L52" s="22">
        <v>1.1272727570447769</v>
      </c>
      <c r="M52" s="25">
        <v>0</v>
      </c>
      <c r="N52" s="25">
        <v>2</v>
      </c>
      <c r="O52" s="25">
        <v>5</v>
      </c>
      <c r="P52" s="25">
        <v>0</v>
      </c>
      <c r="Q52" s="26">
        <f t="shared" si="0"/>
        <v>-1.1272727570447769</v>
      </c>
      <c r="R52" s="27">
        <f t="shared" si="1"/>
        <v>-1</v>
      </c>
      <c r="S52" s="28">
        <v>44438</v>
      </c>
      <c r="T52" s="52">
        <v>44970</v>
      </c>
      <c r="U52" s="52"/>
      <c r="V52" s="29" t="s">
        <v>143</v>
      </c>
      <c r="W52" s="29" t="s">
        <v>35</v>
      </c>
      <c r="X52" s="30"/>
      <c r="Y52" s="15"/>
    </row>
    <row r="53" spans="1:25" ht="19.350000000000001" customHeight="1">
      <c r="A53" s="17" t="s">
        <v>25</v>
      </c>
      <c r="B53" s="18" t="s">
        <v>173</v>
      </c>
      <c r="C53" s="71" t="s">
        <v>167</v>
      </c>
      <c r="D53" s="20"/>
      <c r="E53" s="21" t="s">
        <v>32</v>
      </c>
      <c r="F53" s="22">
        <v>2.5499999999999998</v>
      </c>
      <c r="G53" s="22">
        <f>IF('Venda-Chave-Troca'!$E53="Gamivo",'Venda-Chave-Troca'!$F53,IF(AND((F53)&lt;'[1]TABELA G2A'!$A$15),F53,IF(AND((F53)&gt;='[1]TABELA G2A'!$A$15,(F53)&lt;'[1]TABELA G2A'!$B$15),(F53)/(1+'[1]TABELA G2A'!$A$16),IF(AND((F53)&gt;='[1]TABELA G2A'!$C$15,(F53)&lt;'[1]TABELA G2A'!$D$15),(F53)/(1+'[1]TABELA G2A'!$C$16),IF(AND((F53)&gt;='[1]TABELA G2A'!$E$15,(F53)&lt;'[1]TABELA G2A'!$F$15),(F53)/(1+'[1]TABELA G2A'!$E$16),IF(AND((F53)&gt;='[1]TABELA G2A'!$G$15,(F53)&lt;'[1]TABELA G2A'!$H$15),(F53)/(1+'[1]TABELA G2A'!$G$16),IF(AND((F53)&gt;='[1]TABELA G2A'!$I$15,(F53)&lt;'[1]TABELA G2A'!$J$15),(F53)/(1+'[1]TABELA G2A'!$I$16),IF(AND((F53)&gt;='[1]TABELA G2A'!$A$17,(F53)&lt;'[1]TABELA G2A'!$B$17),(F53)/(1+'[1]TABELA G2A'!$A$18),IF(AND((F53)&gt;='[1]TABELA G2A'!$C$17,(F53)&lt;'[1]TABELA G2A'!$D$17),(F53)/(1+'[1]TABELA G2A'!$C$18),IF(AND((F53)&gt;='[1]TABELA G2A'!$E$17,(F53)&lt;'[1]TABELA G2A'!$F$17),(F53)/(1+'[1]TABELA G2A'!$E$18),IF(AND((F53)&gt;='[1]TABELA G2A'!$G$17,(F53)&lt;'[1]TABELA G2A'!$H$17),(F53)/(1+'[1]TABELA G2A'!$G$18),IF(AND((F53)&gt;='[1]TABELA G2A'!$I$17,(F53)&lt;'[1]TABELA G2A'!$J$17),(F53)/(1+'[1]TABELA G2A'!$I$18),IF(AND((F53)&gt;='[1]TABELA G2A'!$A$19,(F53)&lt;'[1]TABELA G2A'!$B$19),(F53)/(1+'[1]TABELA G2A'!$A$20),IF(AND((F53)&gt;='[1]TABELA G2A'!$C$19,(F53)&lt;'[1]TABELA G2A'!$D$19),(F53)/(1+'[1]TABELA G2A'!$C$20),IF(AND((F53)&gt;='[1]TABELA G2A'!$E$19,(F53)&lt;'[1]TABELA G2A'!$F$19),(F53)/(1+'[1]TABELA G2A'!$E$20),IF(AND((F53)&gt;='[1]TABELA G2A'!$G$19,(F53)&lt;'[1]TABELA G2A'!$H$19),(F53)/(1+'[1]TABELA G2A'!$G$20),IF(AND((F53)&gt;='[1]TABELA G2A'!$I$19,(F53)&lt;'[1]TABELA G2A'!$J$19),(F53)/(1+'[1]TABELA G2A'!$A$22),IF(AND((F53)&gt;='[1]TABELA G2A'!$A$21,(F53)&lt;'[1]TABELA G2A'!$B$21),(F53)/(1+'[1]TABELA G2A'!$B$22),IF(AND((F53)&gt;='[1]TABELA G2A'!$C$21,(F53)&lt;'[1]TABELA G2A'!$D$21),(F53)/(1+'[1]TABELA G2A'!$C$22),IF((F53)&gt;='[1]TABELA G2A'!$E$21,(F53)/(1+'[1]TABELA G2A'!$C$22),""))))))))))))))))))))</f>
        <v>1.9767441860465114</v>
      </c>
      <c r="H53" s="22">
        <f>IF('Venda-Chave-Troca'!$E53="G2A",G53*0.898-(0.4)-((0.15)*N53/O53),IF('Venda-Chave-Troca'!$E53="Gamivo",IF('Venda-Chave-Troca'!$F53&lt;4,(F53*0.95)-(0.1),(F53*0.901)-(0.45)),""))</f>
        <v>1.315116279069767</v>
      </c>
      <c r="I53" s="22">
        <f>IF($E53="gamivo",IF($F53&gt;4,'Venda-Chave-Troca'!$G53+(-0.099*'Venda-Chave-Troca'!$G53)-(0.45),'Venda-Chave-Troca'!$G53-(0.05*'Venda-Chave-Troca'!$G53)-(0.1)),G53*0.898-(0.55))</f>
        <v>1.2251162790697672</v>
      </c>
      <c r="J53" s="70"/>
      <c r="K53" s="24" t="s">
        <v>172</v>
      </c>
      <c r="L53" s="22">
        <v>1.1272727570447769</v>
      </c>
      <c r="M53" s="25">
        <v>0</v>
      </c>
      <c r="N53" s="25">
        <v>2</v>
      </c>
      <c r="O53" s="25">
        <v>5</v>
      </c>
      <c r="P53" s="25">
        <v>0</v>
      </c>
      <c r="Q53" s="26">
        <f t="shared" si="0"/>
        <v>-1.1272727570447769</v>
      </c>
      <c r="R53" s="27">
        <f t="shared" si="1"/>
        <v>-1</v>
      </c>
      <c r="S53" s="28">
        <v>44438</v>
      </c>
      <c r="T53" s="52">
        <v>44970</v>
      </c>
      <c r="U53" s="52"/>
      <c r="V53" s="29" t="s">
        <v>143</v>
      </c>
      <c r="W53" s="29" t="s">
        <v>35</v>
      </c>
      <c r="X53" s="30"/>
      <c r="Y53" s="15"/>
    </row>
    <row r="54" spans="1:25" ht="19.350000000000001" customHeight="1">
      <c r="A54" s="17" t="s">
        <v>25</v>
      </c>
      <c r="B54" s="18" t="s">
        <v>174</v>
      </c>
      <c r="C54" s="75" t="s">
        <v>167</v>
      </c>
      <c r="D54" s="75"/>
      <c r="E54" s="61" t="s">
        <v>27</v>
      </c>
      <c r="F54" s="22">
        <v>0.47</v>
      </c>
      <c r="G54" s="22">
        <f>IF('Venda-Chave-Troca'!$E54="Gamivo",'Venda-Chave-Troca'!$F54,IF(AND((F54)&lt;'[1]TABELA G2A'!$A$15),F54,IF(AND((F54)&gt;='[1]TABELA G2A'!$A$15,(F54)&lt;'[1]TABELA G2A'!$B$15),(F54)/(1+'[1]TABELA G2A'!$A$16),IF(AND((F54)&gt;='[1]TABELA G2A'!$C$15,(F54)&lt;'[1]TABELA G2A'!$D$15),(F54)/(1+'[1]TABELA G2A'!$C$16),IF(AND((F54)&gt;='[1]TABELA G2A'!$E$15,(F54)&lt;'[1]TABELA G2A'!$F$15),(F54)/(1+'[1]TABELA G2A'!$E$16),IF(AND((F54)&gt;='[1]TABELA G2A'!$G$15,(F54)&lt;'[1]TABELA G2A'!$H$15),(F54)/(1+'[1]TABELA G2A'!$G$16),IF(AND((F54)&gt;='[1]TABELA G2A'!$I$15,(F54)&lt;'[1]TABELA G2A'!$J$15),(F54)/(1+'[1]TABELA G2A'!$I$16),IF(AND((F54)&gt;='[1]TABELA G2A'!$A$17,(F54)&lt;'[1]TABELA G2A'!$B$17),(F54)/(1+'[1]TABELA G2A'!$A$18),IF(AND((F54)&gt;='[1]TABELA G2A'!$C$17,(F54)&lt;'[1]TABELA G2A'!$D$17),(F54)/(1+'[1]TABELA G2A'!$C$18),IF(AND((F54)&gt;='[1]TABELA G2A'!$E$17,(F54)&lt;'[1]TABELA G2A'!$F$17),(F54)/(1+'[1]TABELA G2A'!$E$18),IF(AND((F54)&gt;='[1]TABELA G2A'!$G$17,(F54)&lt;'[1]TABELA G2A'!$H$17),(F54)/(1+'[1]TABELA G2A'!$G$18),IF(AND((F54)&gt;='[1]TABELA G2A'!$I$17,(F54)&lt;'[1]TABELA G2A'!$J$17),(F54)/(1+'[1]TABELA G2A'!$I$18),IF(AND((F54)&gt;='[1]TABELA G2A'!$A$19,(F54)&lt;'[1]TABELA G2A'!$B$19),(F54)/(1+'[1]TABELA G2A'!$A$20),IF(AND((F54)&gt;='[1]TABELA G2A'!$C$19,(F54)&lt;'[1]TABELA G2A'!$D$19),(F54)/(1+'[1]TABELA G2A'!$C$20),IF(AND((F54)&gt;='[1]TABELA G2A'!$E$19,(F54)&lt;'[1]TABELA G2A'!$F$19),(F54)/(1+'[1]TABELA G2A'!$E$20),IF(AND((F54)&gt;='[1]TABELA G2A'!$G$19,(F54)&lt;'[1]TABELA G2A'!$H$19),(F54)/(1+'[1]TABELA G2A'!$G$20),IF(AND((F54)&gt;='[1]TABELA G2A'!$I$19,(F54)&lt;'[1]TABELA G2A'!$J$19),(F54)/(1+'[1]TABELA G2A'!$A$22),IF(AND((F54)&gt;='[1]TABELA G2A'!$A$21,(F54)&lt;'[1]TABELA G2A'!$B$21),(F54)/(1+'[1]TABELA G2A'!$B$22),IF(AND((F54)&gt;='[1]TABELA G2A'!$C$21,(F54)&lt;'[1]TABELA G2A'!$D$21),(F54)/(1+'[1]TABELA G2A'!$C$22),IF((F54)&gt;='[1]TABELA G2A'!$E$21,(F54)/(1+'[1]TABELA G2A'!$C$22),""))))))))))))))))))))</f>
        <v>0.47</v>
      </c>
      <c r="H54" s="22">
        <f>IF('Venda-Chave-Troca'!$E54="G2A",G54*0.898-(0.4)-((0.15)*N54/O54),IF('Venda-Chave-Troca'!$E54="Gamivo",IF('Venda-Chave-Troca'!$F54&lt;4,(F54*0.95)-(0.1),(F54*0.901)-(0.45)),""))</f>
        <v>0.34649999999999992</v>
      </c>
      <c r="I54" s="22">
        <f>IF($E54="gamivo",IF($F54&gt;4,'Venda-Chave-Troca'!$G54+(-0.099*'Venda-Chave-Troca'!$G54)-(0.45),'Venda-Chave-Troca'!$G54-(0.05*'Venda-Chave-Troca'!$G54)-(0.1)),G54*0.898-(0.55))</f>
        <v>0.34649999999999992</v>
      </c>
      <c r="J54" s="23"/>
      <c r="K54" s="24" t="s">
        <v>175</v>
      </c>
      <c r="L54" s="22">
        <v>0.16873486377396568</v>
      </c>
      <c r="M54" s="25">
        <v>0</v>
      </c>
      <c r="N54" s="25">
        <v>0</v>
      </c>
      <c r="O54" s="25">
        <v>1</v>
      </c>
      <c r="P54" s="25">
        <v>0</v>
      </c>
      <c r="Q54" s="26">
        <f t="shared" si="0"/>
        <v>-0.16873486377396568</v>
      </c>
      <c r="R54" s="27">
        <f t="shared" si="1"/>
        <v>-1</v>
      </c>
      <c r="S54" s="28">
        <v>44994</v>
      </c>
      <c r="T54" s="28">
        <v>45154</v>
      </c>
      <c r="U54" s="28"/>
      <c r="V54" s="29" t="s">
        <v>176</v>
      </c>
      <c r="W54" s="29" t="s">
        <v>177</v>
      </c>
      <c r="X54" s="30"/>
      <c r="Y54" s="15"/>
    </row>
    <row r="55" spans="1:25" ht="19.350000000000001" customHeight="1">
      <c r="A55" s="17" t="s">
        <v>48</v>
      </c>
      <c r="B55" s="83" t="s">
        <v>178</v>
      </c>
      <c r="C55" s="48" t="s">
        <v>179</v>
      </c>
      <c r="D55" s="45"/>
      <c r="E55" s="21"/>
      <c r="F55" s="47">
        <v>7.9335748792270531</v>
      </c>
      <c r="G55" s="47">
        <f>IF('Venda-Chave-Troca'!$E55="Gamivo",'Venda-Chave-Troca'!$F55,IF(AND((F55)&lt;'[1]TABELA G2A'!$A$15),F55,IF(AND((F55)&gt;='[1]TABELA G2A'!$A$15,(F55)&lt;'[1]TABELA G2A'!$B$15),(F55)/(1+'[1]TABELA G2A'!$A$16),IF(AND((F55)&gt;='[1]TABELA G2A'!$C$15,(F55)&lt;'[1]TABELA G2A'!$D$15),(F55)/(1+'[1]TABELA G2A'!$C$16),IF(AND((F55)&gt;='[1]TABELA G2A'!$E$15,(F55)&lt;'[1]TABELA G2A'!$F$15),(F55)/(1+'[1]TABELA G2A'!$E$16),IF(AND((F55)&gt;='[1]TABELA G2A'!$G$15,(F55)&lt;'[1]TABELA G2A'!$H$15),(F55)/(1+'[1]TABELA G2A'!$G$16),IF(AND((F55)&gt;='[1]TABELA G2A'!$I$15,(F55)&lt;'[1]TABELA G2A'!$J$15),(F55)/(1+'[1]TABELA G2A'!$I$16),IF(AND((F55)&gt;='[1]TABELA G2A'!$A$17,(F55)&lt;'[1]TABELA G2A'!$B$17),(F55)/(1+'[1]TABELA G2A'!$A$18),IF(AND((F55)&gt;='[1]TABELA G2A'!$C$17,(F55)&lt;'[1]TABELA G2A'!$D$17),(F55)/(1+'[1]TABELA G2A'!$C$18),IF(AND((F55)&gt;='[1]TABELA G2A'!$E$17,(F55)&lt;'[1]TABELA G2A'!$F$17),(F55)/(1+'[1]TABELA G2A'!$E$18),IF(AND((F55)&gt;='[1]TABELA G2A'!$G$17,(F55)&lt;'[1]TABELA G2A'!$H$17),(F55)/(1+'[1]TABELA G2A'!$G$18),IF(AND((F55)&gt;='[1]TABELA G2A'!$I$17,(F55)&lt;'[1]TABELA G2A'!$J$17),(F55)/(1+'[1]TABELA G2A'!$I$18),IF(AND((F55)&gt;='[1]TABELA G2A'!$A$19,(F55)&lt;'[1]TABELA G2A'!$B$19),(F55)/(1+'[1]TABELA G2A'!$A$20),IF(AND((F55)&gt;='[1]TABELA G2A'!$C$19,(F55)&lt;'[1]TABELA G2A'!$D$19),(F55)/(1+'[1]TABELA G2A'!$C$20),IF(AND((F55)&gt;='[1]TABELA G2A'!$E$19,(F55)&lt;'[1]TABELA G2A'!$F$19),(F55)/(1+'[1]TABELA G2A'!$E$20),IF(AND((F55)&gt;='[1]TABELA G2A'!$G$19,(F55)&lt;'[1]TABELA G2A'!$H$19),(F55)/(1+'[1]TABELA G2A'!$G$20),IF(AND((F55)&gt;='[1]TABELA G2A'!$I$19,(F55)&lt;'[1]TABELA G2A'!$J$19),(F55)/(1+'[1]TABELA G2A'!$A$22),IF(AND((F55)&gt;='[1]TABELA G2A'!$A$21,(F55)&lt;'[1]TABELA G2A'!$B$21),(F55)/(1+'[1]TABELA G2A'!$B$22),IF(AND((F55)&gt;='[1]TABELA G2A'!$C$21,(F55)&lt;'[1]TABELA G2A'!$D$21),(F55)/(1+'[1]TABELA G2A'!$C$22),IF((F55)&gt;='[1]TABELA G2A'!$E$21,(F55)/(1+'[1]TABELA G2A'!$C$22),""))))))))))))))))))))</f>
        <v>6.2078050698177254</v>
      </c>
      <c r="H55" s="47" t="str">
        <f>IF('Venda-Chave-Troca'!$E55="G2A",G55*0.898-(0.4)-((0.15)*N55/O55),IF('Venda-Chave-Troca'!$E55="Gamivo",IF('Venda-Chave-Troca'!$F55&lt;4,(F55*0.95)-(0.1),(F55*0.901)-(0.45)),""))</f>
        <v/>
      </c>
      <c r="I55" s="47">
        <f>IF($E55="gamivo",IF($F55&gt;4,'Venda-Chave-Troca'!$G55+(-0.099*'Venda-Chave-Troca'!$G55)-(0.45),'Venda-Chave-Troca'!$G55-(0.05*'Venda-Chave-Troca'!$G55)-(0.1)),G55*0.898-(0.55))</f>
        <v>5.024608952696318</v>
      </c>
      <c r="J55" s="45">
        <v>2742289378853</v>
      </c>
      <c r="K55" s="84" t="s">
        <v>180</v>
      </c>
      <c r="L55" s="47">
        <v>7.9335748792270531</v>
      </c>
      <c r="M55" s="50">
        <v>0</v>
      </c>
      <c r="N55" s="50">
        <v>0</v>
      </c>
      <c r="O55" s="50">
        <v>0</v>
      </c>
      <c r="P55" s="50">
        <v>0</v>
      </c>
      <c r="Q55" s="47" t="e">
        <f t="shared" si="0"/>
        <v>#VALUE!</v>
      </c>
      <c r="R55" s="27" t="e">
        <f t="shared" si="1"/>
        <v>#VALUE!</v>
      </c>
      <c r="S55" s="28">
        <v>43742</v>
      </c>
      <c r="T55" s="28"/>
      <c r="U55" s="28"/>
      <c r="V55" s="29" t="s">
        <v>181</v>
      </c>
      <c r="W55" s="29"/>
      <c r="X55" s="30"/>
      <c r="Y55" s="15"/>
    </row>
    <row r="56" spans="1:25" ht="19.350000000000001" customHeight="1">
      <c r="A56" s="17" t="s">
        <v>48</v>
      </c>
      <c r="B56" s="83" t="s">
        <v>182</v>
      </c>
      <c r="C56" s="48" t="s">
        <v>179</v>
      </c>
      <c r="D56" s="45"/>
      <c r="E56" s="21"/>
      <c r="F56" s="47">
        <v>7.2391304347826093</v>
      </c>
      <c r="G56" s="47">
        <f>IF('Venda-Chave-Troca'!$E56="Gamivo",'Venda-Chave-Troca'!$F56,IF(AND((F56)&lt;'[1]TABELA G2A'!$A$15),F56,IF(AND((F56)&gt;='[1]TABELA G2A'!$A$15,(F56)&lt;'[1]TABELA G2A'!$B$15),(F56)/(1+'[1]TABELA G2A'!$A$16),IF(AND((F56)&gt;='[1]TABELA G2A'!$C$15,(F56)&lt;'[1]TABELA G2A'!$D$15),(F56)/(1+'[1]TABELA G2A'!$C$16),IF(AND((F56)&gt;='[1]TABELA G2A'!$E$15,(F56)&lt;'[1]TABELA G2A'!$F$15),(F56)/(1+'[1]TABELA G2A'!$E$16),IF(AND((F56)&gt;='[1]TABELA G2A'!$G$15,(F56)&lt;'[1]TABELA G2A'!$H$15),(F56)/(1+'[1]TABELA G2A'!$G$16),IF(AND((F56)&gt;='[1]TABELA G2A'!$I$15,(F56)&lt;'[1]TABELA G2A'!$J$15),(F56)/(1+'[1]TABELA G2A'!$I$16),IF(AND((F56)&gt;='[1]TABELA G2A'!$A$17,(F56)&lt;'[1]TABELA G2A'!$B$17),(F56)/(1+'[1]TABELA G2A'!$A$18),IF(AND((F56)&gt;='[1]TABELA G2A'!$C$17,(F56)&lt;'[1]TABELA G2A'!$D$17),(F56)/(1+'[1]TABELA G2A'!$C$18),IF(AND((F56)&gt;='[1]TABELA G2A'!$E$17,(F56)&lt;'[1]TABELA G2A'!$F$17),(F56)/(1+'[1]TABELA G2A'!$E$18),IF(AND((F56)&gt;='[1]TABELA G2A'!$G$17,(F56)&lt;'[1]TABELA G2A'!$H$17),(F56)/(1+'[1]TABELA G2A'!$G$18),IF(AND((F56)&gt;='[1]TABELA G2A'!$I$17,(F56)&lt;'[1]TABELA G2A'!$J$17),(F56)/(1+'[1]TABELA G2A'!$I$18),IF(AND((F56)&gt;='[1]TABELA G2A'!$A$19,(F56)&lt;'[1]TABELA G2A'!$B$19),(F56)/(1+'[1]TABELA G2A'!$A$20),IF(AND((F56)&gt;='[1]TABELA G2A'!$C$19,(F56)&lt;'[1]TABELA G2A'!$D$19),(F56)/(1+'[1]TABELA G2A'!$C$20),IF(AND((F56)&gt;='[1]TABELA G2A'!$E$19,(F56)&lt;'[1]TABELA G2A'!$F$19),(F56)/(1+'[1]TABELA G2A'!$E$20),IF(AND((F56)&gt;='[1]TABELA G2A'!$G$19,(F56)&lt;'[1]TABELA G2A'!$H$19),(F56)/(1+'[1]TABELA G2A'!$G$20),IF(AND((F56)&gt;='[1]TABELA G2A'!$I$19,(F56)&lt;'[1]TABELA G2A'!$J$19),(F56)/(1+'[1]TABELA G2A'!$A$22),IF(AND((F56)&gt;='[1]TABELA G2A'!$A$21,(F56)&lt;'[1]TABELA G2A'!$B$21),(F56)/(1+'[1]TABELA G2A'!$B$22),IF(AND((F56)&gt;='[1]TABELA G2A'!$C$21,(F56)&lt;'[1]TABELA G2A'!$D$21),(F56)/(1+'[1]TABELA G2A'!$C$22),IF((F56)&gt;='[1]TABELA G2A'!$E$21,(F56)/(1+'[1]TABELA G2A'!$C$22),""))))))))))))))))))))</f>
        <v>5.6644213104715249</v>
      </c>
      <c r="H56" s="47" t="str">
        <f>IF('Venda-Chave-Troca'!$E56="G2A",G56*0.898-(0.4)-((0.15)*N56/O56),IF('Venda-Chave-Troca'!$E56="Gamivo",IF('Venda-Chave-Troca'!$F56&lt;4,(F56*0.95)-(0.1),(F56*0.901)-(0.45)),""))</f>
        <v/>
      </c>
      <c r="I56" s="47">
        <f>IF($E56="gamivo",IF($F56&gt;4,'Venda-Chave-Troca'!$G56+(-0.099*'Venda-Chave-Troca'!$G56)-(0.45),'Venda-Chave-Troca'!$G56-(0.05*'Venda-Chave-Troca'!$G56)-(0.1)),G56*0.898-(0.55))</f>
        <v>4.5366503368034294</v>
      </c>
      <c r="J56" s="45">
        <v>2742288530308</v>
      </c>
      <c r="K56" s="84" t="s">
        <v>183</v>
      </c>
      <c r="L56" s="47">
        <v>5.9673913043478262</v>
      </c>
      <c r="M56" s="50">
        <v>0</v>
      </c>
      <c r="N56" s="50">
        <v>0</v>
      </c>
      <c r="O56" s="50">
        <v>0</v>
      </c>
      <c r="P56" s="50">
        <v>0</v>
      </c>
      <c r="Q56" s="47" t="e">
        <f t="shared" si="0"/>
        <v>#VALUE!</v>
      </c>
      <c r="R56" s="27" t="e">
        <f t="shared" si="1"/>
        <v>#VALUE!</v>
      </c>
      <c r="S56" s="28">
        <v>43748</v>
      </c>
      <c r="T56" s="28"/>
      <c r="U56" s="28"/>
      <c r="V56" s="29" t="s">
        <v>181</v>
      </c>
      <c r="W56" s="29"/>
      <c r="X56" s="30"/>
      <c r="Y56" s="15"/>
    </row>
    <row r="57" spans="1:25" ht="19.350000000000001" customHeight="1">
      <c r="A57" s="17" t="s">
        <v>48</v>
      </c>
      <c r="B57" s="45"/>
      <c r="C57" s="45" t="s">
        <v>184</v>
      </c>
      <c r="D57" s="45"/>
      <c r="E57" s="46"/>
      <c r="F57" s="47">
        <v>17.43</v>
      </c>
      <c r="G57" s="47">
        <f>IF('Venda-Chave-Troca'!$E57="Gamivo",'Venda-Chave-Troca'!$F57,IF(AND((F57)&lt;'[1]TABELA G2A'!$A$15),F57,IF(AND((F57)&gt;='[1]TABELA G2A'!$A$15,(F57)&lt;'[1]TABELA G2A'!$B$15),(F57)/(1+'[1]TABELA G2A'!$A$16),IF(AND((F57)&gt;='[1]TABELA G2A'!$C$15,(F57)&lt;'[1]TABELA G2A'!$D$15),(F57)/(1+'[1]TABELA G2A'!$C$16),IF(AND((F57)&gt;='[1]TABELA G2A'!$E$15,(F57)&lt;'[1]TABELA G2A'!$F$15),(F57)/(1+'[1]TABELA G2A'!$E$16),IF(AND((F57)&gt;='[1]TABELA G2A'!$G$15,(F57)&lt;'[1]TABELA G2A'!$H$15),(F57)/(1+'[1]TABELA G2A'!$G$16),IF(AND((F57)&gt;='[1]TABELA G2A'!$I$15,(F57)&lt;'[1]TABELA G2A'!$J$15),(F57)/(1+'[1]TABELA G2A'!$I$16),IF(AND((F57)&gt;='[1]TABELA G2A'!$A$17,(F57)&lt;'[1]TABELA G2A'!$B$17),(F57)/(1+'[1]TABELA G2A'!$A$18),IF(AND((F57)&gt;='[1]TABELA G2A'!$C$17,(F57)&lt;'[1]TABELA G2A'!$D$17),(F57)/(1+'[1]TABELA G2A'!$C$18),IF(AND((F57)&gt;='[1]TABELA G2A'!$E$17,(F57)&lt;'[1]TABELA G2A'!$F$17),(F57)/(1+'[1]TABELA G2A'!$E$18),IF(AND((F57)&gt;='[1]TABELA G2A'!$G$17,(F57)&lt;'[1]TABELA G2A'!$H$17),(F57)/(1+'[1]TABELA G2A'!$G$18),IF(AND((F57)&gt;='[1]TABELA G2A'!$I$17,(F57)&lt;'[1]TABELA G2A'!$J$17),(F57)/(1+'[1]TABELA G2A'!$I$18),IF(AND((F57)&gt;='[1]TABELA G2A'!$A$19,(F57)&lt;'[1]TABELA G2A'!$B$19),(F57)/(1+'[1]TABELA G2A'!$A$20),IF(AND((F57)&gt;='[1]TABELA G2A'!$C$19,(F57)&lt;'[1]TABELA G2A'!$D$19),(F57)/(1+'[1]TABELA G2A'!$C$20),IF(AND((F57)&gt;='[1]TABELA G2A'!$E$19,(F57)&lt;'[1]TABELA G2A'!$F$19),(F57)/(1+'[1]TABELA G2A'!$E$20),IF(AND((F57)&gt;='[1]TABELA G2A'!$G$19,(F57)&lt;'[1]TABELA G2A'!$H$19),(F57)/(1+'[1]TABELA G2A'!$G$20),IF(AND((F57)&gt;='[1]TABELA G2A'!$I$19,(F57)&lt;'[1]TABELA G2A'!$J$19),(F57)/(1+'[1]TABELA G2A'!$A$22),IF(AND((F57)&gt;='[1]TABELA G2A'!$A$21,(F57)&lt;'[1]TABELA G2A'!$B$21),(F57)/(1+'[1]TABELA G2A'!$B$22),IF(AND((F57)&gt;='[1]TABELA G2A'!$C$21,(F57)&lt;'[1]TABELA G2A'!$D$21),(F57)/(1+'[1]TABELA G2A'!$C$22),IF((F57)&gt;='[1]TABELA G2A'!$E$21,(F57)/(1+'[1]TABELA G2A'!$C$22),""))))))))))))))))))))</f>
        <v>15.30289727831431</v>
      </c>
      <c r="H57" s="47" t="str">
        <f>IF('Venda-Chave-Troca'!$E57="G2A",G57*0.898-(0.4)-((0.15)*N57/O57),IF('Venda-Chave-Troca'!$E57="Gamivo",IF('Venda-Chave-Troca'!$F57&lt;4,(F57*0.95)-(0.1),(F57*0.901)-(0.45)),""))</f>
        <v/>
      </c>
      <c r="I57" s="47">
        <f>IF($E57="gamivo",IF($F57&gt;4,'Venda-Chave-Troca'!$G57+(-0.099*'Venda-Chave-Troca'!$G57)-(0.45),'Venda-Chave-Troca'!$G57-(0.05*'Venda-Chave-Troca'!$G57)-(0.1)),G57*0.898-(0.55))</f>
        <v>13.192001755926251</v>
      </c>
      <c r="J57" s="48" t="s">
        <v>185</v>
      </c>
      <c r="K57" s="49" t="s">
        <v>186</v>
      </c>
      <c r="L57" s="47">
        <v>16.690000000000001</v>
      </c>
      <c r="M57" s="50">
        <v>0</v>
      </c>
      <c r="N57" s="50">
        <v>0</v>
      </c>
      <c r="O57" s="50">
        <v>0</v>
      </c>
      <c r="P57" s="50">
        <v>0</v>
      </c>
      <c r="Q57" s="47" t="e">
        <f t="shared" si="0"/>
        <v>#VALUE!</v>
      </c>
      <c r="R57" s="27" t="e">
        <f t="shared" si="1"/>
        <v>#VALUE!</v>
      </c>
      <c r="S57" s="28">
        <v>45152</v>
      </c>
      <c r="T57" s="28"/>
      <c r="U57" s="28"/>
      <c r="V57" s="29" t="s">
        <v>187</v>
      </c>
      <c r="W57" s="29"/>
      <c r="X57" s="30"/>
      <c r="Y57" s="15"/>
    </row>
    <row r="58" spans="1:25" ht="19.350000000000001" customHeight="1">
      <c r="A58" s="17" t="s">
        <v>25</v>
      </c>
      <c r="B58" s="18" t="s">
        <v>188</v>
      </c>
      <c r="C58" s="20" t="s">
        <v>189</v>
      </c>
      <c r="D58" s="20" t="s">
        <v>190</v>
      </c>
      <c r="E58" s="21" t="s">
        <v>32</v>
      </c>
      <c r="F58" s="22">
        <v>10.46</v>
      </c>
      <c r="G58" s="22">
        <f>IF('Venda-Chave-Troca'!$E58="Gamivo",'Venda-Chave-Troca'!$F58,IF(AND((F58)&lt;'[1]TABELA G2A'!$A$15),F58,IF(AND((F58)&gt;='[1]TABELA G2A'!$A$15,(F58)&lt;'[1]TABELA G2A'!$B$15),(F58)/(1+'[1]TABELA G2A'!$A$16),IF(AND((F58)&gt;='[1]TABELA G2A'!$C$15,(F58)&lt;'[1]TABELA G2A'!$D$15),(F58)/(1+'[1]TABELA G2A'!$C$16),IF(AND((F58)&gt;='[1]TABELA G2A'!$E$15,(F58)&lt;'[1]TABELA G2A'!$F$15),(F58)/(1+'[1]TABELA G2A'!$E$16),IF(AND((F58)&gt;='[1]TABELA G2A'!$G$15,(F58)&lt;'[1]TABELA G2A'!$H$15),(F58)/(1+'[1]TABELA G2A'!$G$16),IF(AND((F58)&gt;='[1]TABELA G2A'!$I$15,(F58)&lt;'[1]TABELA G2A'!$J$15),(F58)/(1+'[1]TABELA G2A'!$I$16),IF(AND((F58)&gt;='[1]TABELA G2A'!$A$17,(F58)&lt;'[1]TABELA G2A'!$B$17),(F58)/(1+'[1]TABELA G2A'!$A$18),IF(AND((F58)&gt;='[1]TABELA G2A'!$C$17,(F58)&lt;'[1]TABELA G2A'!$D$17),(F58)/(1+'[1]TABELA G2A'!$C$18),IF(AND((F58)&gt;='[1]TABELA G2A'!$E$17,(F58)&lt;'[1]TABELA G2A'!$F$17),(F58)/(1+'[1]TABELA G2A'!$E$18),IF(AND((F58)&gt;='[1]TABELA G2A'!$G$17,(F58)&lt;'[1]TABELA G2A'!$H$17),(F58)/(1+'[1]TABELA G2A'!$G$18),IF(AND((F58)&gt;='[1]TABELA G2A'!$I$17,(F58)&lt;'[1]TABELA G2A'!$J$17),(F58)/(1+'[1]TABELA G2A'!$I$18),IF(AND((F58)&gt;='[1]TABELA G2A'!$A$19,(F58)&lt;'[1]TABELA G2A'!$B$19),(F58)/(1+'[1]TABELA G2A'!$A$20),IF(AND((F58)&gt;='[1]TABELA G2A'!$C$19,(F58)&lt;'[1]TABELA G2A'!$D$19),(F58)/(1+'[1]TABELA G2A'!$C$20),IF(AND((F58)&gt;='[1]TABELA G2A'!$E$19,(F58)&lt;'[1]TABELA G2A'!$F$19),(F58)/(1+'[1]TABELA G2A'!$E$20),IF(AND((F58)&gt;='[1]TABELA G2A'!$G$19,(F58)&lt;'[1]TABELA G2A'!$H$19),(F58)/(1+'[1]TABELA G2A'!$G$20),IF(AND((F58)&gt;='[1]TABELA G2A'!$I$19,(F58)&lt;'[1]TABELA G2A'!$J$19),(F58)/(1+'[1]TABELA G2A'!$A$22),IF(AND((F58)&gt;='[1]TABELA G2A'!$A$21,(F58)&lt;'[1]TABELA G2A'!$B$21),(F58)/(1+'[1]TABELA G2A'!$B$22),IF(AND((F58)&gt;='[1]TABELA G2A'!$C$21,(F58)&lt;'[1]TABELA G2A'!$D$21),(F58)/(1+'[1]TABELA G2A'!$C$22),IF((F58)&gt;='[1]TABELA G2A'!$E$21,(F58)/(1+'[1]TABELA G2A'!$C$22),""))))))))))))))))))))</f>
        <v>8.4151246983105406</v>
      </c>
      <c r="H58" s="22">
        <f>IF('Venda-Chave-Troca'!$E58="G2A",G58*0.898-(0.4)-((0.15)*N58/O58),IF('Venda-Chave-Troca'!$E58="Gamivo",IF('Venda-Chave-Troca'!$F58&lt;4,(F58*0.95)-(0.1),(F58*0.901)-(0.45)),""))</f>
        <v>6.5567819790828654</v>
      </c>
      <c r="I58" s="22">
        <f>IF($E58="gamivo",IF($F58&gt;4,'Venda-Chave-Troca'!$G58+(-0.099*'Venda-Chave-Troca'!$G58)-(0.45),'Venda-Chave-Troca'!$G58-(0.05*'Venda-Chave-Troca'!$G58)-(0.1)),G58*0.898-(0.55))</f>
        <v>7.0067819790828656</v>
      </c>
      <c r="J58" s="23"/>
      <c r="K58" s="24" t="s">
        <v>191</v>
      </c>
      <c r="L58" s="22">
        <f>3.48083208645455+0.98</f>
        <v>4.4608320864545501</v>
      </c>
      <c r="M58" s="25">
        <v>0</v>
      </c>
      <c r="N58" s="25">
        <v>4</v>
      </c>
      <c r="O58" s="25">
        <v>1</v>
      </c>
      <c r="P58" s="25">
        <v>0</v>
      </c>
      <c r="Q58" s="26">
        <f t="shared" si="0"/>
        <v>-4.4608320864545501</v>
      </c>
      <c r="R58" s="27">
        <f t="shared" si="1"/>
        <v>-1</v>
      </c>
      <c r="S58" s="28">
        <v>44885</v>
      </c>
      <c r="T58" s="28">
        <v>45126</v>
      </c>
      <c r="U58" s="28"/>
      <c r="V58" s="29" t="s">
        <v>192</v>
      </c>
      <c r="W58" s="29" t="s">
        <v>193</v>
      </c>
      <c r="X58" s="30"/>
      <c r="Y58" s="15"/>
    </row>
    <row r="59" spans="1:25" ht="19.350000000000001" customHeight="1">
      <c r="A59" s="17" t="s">
        <v>194</v>
      </c>
      <c r="B59" s="32" t="s">
        <v>195</v>
      </c>
      <c r="C59" s="35" t="s">
        <v>196</v>
      </c>
      <c r="D59" s="32"/>
      <c r="E59" s="21" t="s">
        <v>32</v>
      </c>
      <c r="F59" s="34">
        <v>2.2880434782608701</v>
      </c>
      <c r="G59" s="34">
        <f>IF('Venda-Chave-Troca'!$E59="Gamivo",'Venda-Chave-Troca'!$F59,IF(AND((F59)&lt;'[1]TABELA G2A'!$A$15),F59,IF(AND((F59)&gt;='[1]TABELA G2A'!$A$15,(F59)&lt;'[1]TABELA G2A'!$B$15),(F59)/(1+'[1]TABELA G2A'!$A$16),IF(AND((F59)&gt;='[1]TABELA G2A'!$C$15,(F59)&lt;'[1]TABELA G2A'!$D$15),(F59)/(1+'[1]TABELA G2A'!$C$16),IF(AND((F59)&gt;='[1]TABELA G2A'!$E$15,(F59)&lt;'[1]TABELA G2A'!$F$15),(F59)/(1+'[1]TABELA G2A'!$E$16),IF(AND((F59)&gt;='[1]TABELA G2A'!$G$15,(F59)&lt;'[1]TABELA G2A'!$H$15),(F59)/(1+'[1]TABELA G2A'!$G$16),IF(AND((F59)&gt;='[1]TABELA G2A'!$I$15,(F59)&lt;'[1]TABELA G2A'!$J$15),(F59)/(1+'[1]TABELA G2A'!$I$16),IF(AND((F59)&gt;='[1]TABELA G2A'!$A$17,(F59)&lt;'[1]TABELA G2A'!$B$17),(F59)/(1+'[1]TABELA G2A'!$A$18),IF(AND((F59)&gt;='[1]TABELA G2A'!$C$17,(F59)&lt;'[1]TABELA G2A'!$D$17),(F59)/(1+'[1]TABELA G2A'!$C$18),IF(AND((F59)&gt;='[1]TABELA G2A'!$E$17,(F59)&lt;'[1]TABELA G2A'!$F$17),(F59)/(1+'[1]TABELA G2A'!$E$18),IF(AND((F59)&gt;='[1]TABELA G2A'!$G$17,(F59)&lt;'[1]TABELA G2A'!$H$17),(F59)/(1+'[1]TABELA G2A'!$G$18),IF(AND((F59)&gt;='[1]TABELA G2A'!$I$17,(F59)&lt;'[1]TABELA G2A'!$J$17),(F59)/(1+'[1]TABELA G2A'!$I$18),IF(AND((F59)&gt;='[1]TABELA G2A'!$A$19,(F59)&lt;'[1]TABELA G2A'!$B$19),(F59)/(1+'[1]TABELA G2A'!$A$20),IF(AND((F59)&gt;='[1]TABELA G2A'!$C$19,(F59)&lt;'[1]TABELA G2A'!$D$19),(F59)/(1+'[1]TABELA G2A'!$C$20),IF(AND((F59)&gt;='[1]TABELA G2A'!$E$19,(F59)&lt;'[1]TABELA G2A'!$F$19),(F59)/(1+'[1]TABELA G2A'!$E$20),IF(AND((F59)&gt;='[1]TABELA G2A'!$G$19,(F59)&lt;'[1]TABELA G2A'!$H$19),(F59)/(1+'[1]TABELA G2A'!$G$20),IF(AND((F59)&gt;='[1]TABELA G2A'!$I$19,(F59)&lt;'[1]TABELA G2A'!$J$19),(F59)/(1+'[1]TABELA G2A'!$A$22),IF(AND((F59)&gt;='[1]TABELA G2A'!$A$21,(F59)&lt;'[1]TABELA G2A'!$B$21),(F59)/(1+'[1]TABELA G2A'!$B$22),IF(AND((F59)&gt;='[1]TABELA G2A'!$C$21,(F59)&lt;'[1]TABELA G2A'!$D$21),(F59)/(1+'[1]TABELA G2A'!$C$22),IF((F59)&gt;='[1]TABELA G2A'!$E$21,(F59)/(1+'[1]TABELA G2A'!$C$22),""))))))))))))))))))))</f>
        <v>1.773677114930907</v>
      </c>
      <c r="H59" s="34">
        <f>IF('Venda-Chave-Troca'!$E59="G2A",G59*0.898-(0.4)-((0.15)*N59/O59),IF('Venda-Chave-Troca'!$E59="Gamivo",IF('Venda-Chave-Troca'!$F59&lt;4,(F59*0.95)-(0.1),(F59*0.901)-(0.45)),""))</f>
        <v>0.89276204920795421</v>
      </c>
      <c r="I59" s="34">
        <f>IF($E59="gamivo",IF($F59&gt;4,'Venda-Chave-Troca'!$G59+(-0.099*'Venda-Chave-Troca'!$G59)-(0.45),'Venda-Chave-Troca'!$G59-(0.05*'Venda-Chave-Troca'!$G59)-(0.1)),G59*0.898-(0.55))</f>
        <v>1.0427620492079543</v>
      </c>
      <c r="J59" s="32"/>
      <c r="K59" s="36" t="s">
        <v>197</v>
      </c>
      <c r="L59" s="34">
        <v>0.34687645563378167</v>
      </c>
      <c r="M59" s="37">
        <v>1</v>
      </c>
      <c r="N59" s="37">
        <v>2</v>
      </c>
      <c r="O59" s="37">
        <v>1</v>
      </c>
      <c r="P59" s="37">
        <v>0</v>
      </c>
      <c r="Q59" s="34">
        <f t="shared" si="0"/>
        <v>0.54588559357417255</v>
      </c>
      <c r="R59" s="27">
        <f t="shared" si="1"/>
        <v>1.5737176297445128</v>
      </c>
      <c r="S59" s="28">
        <v>44541</v>
      </c>
      <c r="T59" s="52">
        <v>44543</v>
      </c>
      <c r="U59" s="52">
        <v>45046</v>
      </c>
      <c r="V59" s="29" t="s">
        <v>198</v>
      </c>
      <c r="W59" s="29" t="s">
        <v>199</v>
      </c>
      <c r="X59" s="30"/>
      <c r="Y59" s="15"/>
    </row>
    <row r="60" spans="1:25" ht="19.350000000000001" customHeight="1">
      <c r="A60" s="17" t="s">
        <v>25</v>
      </c>
      <c r="B60" s="18" t="s">
        <v>200</v>
      </c>
      <c r="C60" s="85" t="s">
        <v>196</v>
      </c>
      <c r="D60" s="20" t="s">
        <v>190</v>
      </c>
      <c r="E60" s="21" t="s">
        <v>32</v>
      </c>
      <c r="F60" s="22">
        <v>1.22</v>
      </c>
      <c r="G60" s="22">
        <f>IF('Venda-Chave-Troca'!$E60="Gamivo",'Venda-Chave-Troca'!$F60,IF(AND((F60)&lt;'[1]TABELA G2A'!$A$15),F60,IF(AND((F60)&gt;='[1]TABELA G2A'!$A$15,(F60)&lt;'[1]TABELA G2A'!$B$15),(F60)/(1+'[1]TABELA G2A'!$A$16),IF(AND((F60)&gt;='[1]TABELA G2A'!$C$15,(F60)&lt;'[1]TABELA G2A'!$D$15),(F60)/(1+'[1]TABELA G2A'!$C$16),IF(AND((F60)&gt;='[1]TABELA G2A'!$E$15,(F60)&lt;'[1]TABELA G2A'!$F$15),(F60)/(1+'[1]TABELA G2A'!$E$16),IF(AND((F60)&gt;='[1]TABELA G2A'!$G$15,(F60)&lt;'[1]TABELA G2A'!$H$15),(F60)/(1+'[1]TABELA G2A'!$G$16),IF(AND((F60)&gt;='[1]TABELA G2A'!$I$15,(F60)&lt;'[1]TABELA G2A'!$J$15),(F60)/(1+'[1]TABELA G2A'!$I$16),IF(AND((F60)&gt;='[1]TABELA G2A'!$A$17,(F60)&lt;'[1]TABELA G2A'!$B$17),(F60)/(1+'[1]TABELA G2A'!$A$18),IF(AND((F60)&gt;='[1]TABELA G2A'!$C$17,(F60)&lt;'[1]TABELA G2A'!$D$17),(F60)/(1+'[1]TABELA G2A'!$C$18),IF(AND((F60)&gt;='[1]TABELA G2A'!$E$17,(F60)&lt;'[1]TABELA G2A'!$F$17),(F60)/(1+'[1]TABELA G2A'!$E$18),IF(AND((F60)&gt;='[1]TABELA G2A'!$G$17,(F60)&lt;'[1]TABELA G2A'!$H$17),(F60)/(1+'[1]TABELA G2A'!$G$18),IF(AND((F60)&gt;='[1]TABELA G2A'!$I$17,(F60)&lt;'[1]TABELA G2A'!$J$17),(F60)/(1+'[1]TABELA G2A'!$I$18),IF(AND((F60)&gt;='[1]TABELA G2A'!$A$19,(F60)&lt;'[1]TABELA G2A'!$B$19),(F60)/(1+'[1]TABELA G2A'!$A$20),IF(AND((F60)&gt;='[1]TABELA G2A'!$C$19,(F60)&lt;'[1]TABELA G2A'!$D$19),(F60)/(1+'[1]TABELA G2A'!$C$20),IF(AND((F60)&gt;='[1]TABELA G2A'!$E$19,(F60)&lt;'[1]TABELA G2A'!$F$19),(F60)/(1+'[1]TABELA G2A'!$E$20),IF(AND((F60)&gt;='[1]TABELA G2A'!$G$19,(F60)&lt;'[1]TABELA G2A'!$H$19),(F60)/(1+'[1]TABELA G2A'!$G$20),IF(AND((F60)&gt;='[1]TABELA G2A'!$I$19,(F60)&lt;'[1]TABELA G2A'!$J$19),(F60)/(1+'[1]TABELA G2A'!$A$22),IF(AND((F60)&gt;='[1]TABELA G2A'!$A$21,(F60)&lt;'[1]TABELA G2A'!$B$21),(F60)/(1+'[1]TABELA G2A'!$B$22),IF(AND((F60)&gt;='[1]TABELA G2A'!$C$21,(F60)&lt;'[1]TABELA G2A'!$D$21),(F60)/(1+'[1]TABELA G2A'!$C$22),IF((F60)&gt;='[1]TABELA G2A'!$E$21,(F60)/(1+'[1]TABELA G2A'!$C$22),""))))))))))))))))))))</f>
        <v>0.94573643410852704</v>
      </c>
      <c r="H60" s="22">
        <f>IF('Venda-Chave-Troca'!$E60="G2A",G60*0.898-(0.4)-((0.15)*N60/O60),IF('Venda-Chave-Troca'!$E60="Gamivo",IF('Venda-Chave-Troca'!$F60&lt;4,(F60*0.95)-(0.1),(F60*0.901)-(0.45)),""))</f>
        <v>0.44927131782945728</v>
      </c>
      <c r="I60" s="22">
        <f>IF($E60="gamivo",IF($F60&gt;4,'Venda-Chave-Troca'!$G60+(-0.099*'Venda-Chave-Troca'!$G60)-(0.45),'Venda-Chave-Troca'!$G60-(0.05*'Venda-Chave-Troca'!$G60)-(0.1)),G60*0.898-(0.55))</f>
        <v>0.29927131782945726</v>
      </c>
      <c r="J60" s="23"/>
      <c r="K60" s="24" t="s">
        <v>191</v>
      </c>
      <c r="L60" s="22">
        <v>0</v>
      </c>
      <c r="M60" s="25">
        <v>0</v>
      </c>
      <c r="N60" s="25">
        <v>0</v>
      </c>
      <c r="O60" s="25">
        <v>1</v>
      </c>
      <c r="P60" s="25">
        <v>0</v>
      </c>
      <c r="Q60" s="26">
        <f t="shared" si="0"/>
        <v>0</v>
      </c>
      <c r="R60" s="27" t="e">
        <f t="shared" si="1"/>
        <v>#DIV/0!</v>
      </c>
      <c r="S60" s="28">
        <v>44885</v>
      </c>
      <c r="T60" s="28">
        <v>44971</v>
      </c>
      <c r="U60" s="28"/>
      <c r="V60" s="29" t="s">
        <v>192</v>
      </c>
      <c r="W60" s="29" t="s">
        <v>193</v>
      </c>
      <c r="X60" s="30"/>
      <c r="Y60" s="15"/>
    </row>
    <row r="61" spans="1:25" ht="19.350000000000001" customHeight="1">
      <c r="A61" s="17" t="s">
        <v>25</v>
      </c>
      <c r="B61" s="18" t="s">
        <v>201</v>
      </c>
      <c r="C61" s="85" t="s">
        <v>202</v>
      </c>
      <c r="D61" s="20" t="s">
        <v>190</v>
      </c>
      <c r="E61" s="21" t="s">
        <v>32</v>
      </c>
      <c r="F61" s="22">
        <v>2.27</v>
      </c>
      <c r="G61" s="22">
        <f>IF('Venda-Chave-Troca'!$E61="Gamivo",'Venda-Chave-Troca'!$F61,IF(AND((F61)&lt;'[1]TABELA G2A'!$A$15),F61,IF(AND((F61)&gt;='[1]TABELA G2A'!$A$15,(F61)&lt;'[1]TABELA G2A'!$B$15),(F61)/(1+'[1]TABELA G2A'!$A$16),IF(AND((F61)&gt;='[1]TABELA G2A'!$C$15,(F61)&lt;'[1]TABELA G2A'!$D$15),(F61)/(1+'[1]TABELA G2A'!$C$16),IF(AND((F61)&gt;='[1]TABELA G2A'!$E$15,(F61)&lt;'[1]TABELA G2A'!$F$15),(F61)/(1+'[1]TABELA G2A'!$E$16),IF(AND((F61)&gt;='[1]TABELA G2A'!$G$15,(F61)&lt;'[1]TABELA G2A'!$H$15),(F61)/(1+'[1]TABELA G2A'!$G$16),IF(AND((F61)&gt;='[1]TABELA G2A'!$I$15,(F61)&lt;'[1]TABELA G2A'!$J$15),(F61)/(1+'[1]TABELA G2A'!$I$16),IF(AND((F61)&gt;='[1]TABELA G2A'!$A$17,(F61)&lt;'[1]TABELA G2A'!$B$17),(F61)/(1+'[1]TABELA G2A'!$A$18),IF(AND((F61)&gt;='[1]TABELA G2A'!$C$17,(F61)&lt;'[1]TABELA G2A'!$D$17),(F61)/(1+'[1]TABELA G2A'!$C$18),IF(AND((F61)&gt;='[1]TABELA G2A'!$E$17,(F61)&lt;'[1]TABELA G2A'!$F$17),(F61)/(1+'[1]TABELA G2A'!$E$18),IF(AND((F61)&gt;='[1]TABELA G2A'!$G$17,(F61)&lt;'[1]TABELA G2A'!$H$17),(F61)/(1+'[1]TABELA G2A'!$G$18),IF(AND((F61)&gt;='[1]TABELA G2A'!$I$17,(F61)&lt;'[1]TABELA G2A'!$J$17),(F61)/(1+'[1]TABELA G2A'!$I$18),IF(AND((F61)&gt;='[1]TABELA G2A'!$A$19,(F61)&lt;'[1]TABELA G2A'!$B$19),(F61)/(1+'[1]TABELA G2A'!$A$20),IF(AND((F61)&gt;='[1]TABELA G2A'!$C$19,(F61)&lt;'[1]TABELA G2A'!$D$19),(F61)/(1+'[1]TABELA G2A'!$C$20),IF(AND((F61)&gt;='[1]TABELA G2A'!$E$19,(F61)&lt;'[1]TABELA G2A'!$F$19),(F61)/(1+'[1]TABELA G2A'!$E$20),IF(AND((F61)&gt;='[1]TABELA G2A'!$G$19,(F61)&lt;'[1]TABELA G2A'!$H$19),(F61)/(1+'[1]TABELA G2A'!$G$20),IF(AND((F61)&gt;='[1]TABELA G2A'!$I$19,(F61)&lt;'[1]TABELA G2A'!$J$19),(F61)/(1+'[1]TABELA G2A'!$A$22),IF(AND((F61)&gt;='[1]TABELA G2A'!$A$21,(F61)&lt;'[1]TABELA G2A'!$B$21),(F61)/(1+'[1]TABELA G2A'!$B$22),IF(AND((F61)&gt;='[1]TABELA G2A'!$C$21,(F61)&lt;'[1]TABELA G2A'!$D$21),(F61)/(1+'[1]TABELA G2A'!$C$22),IF((F61)&gt;='[1]TABELA G2A'!$E$21,(F61)/(1+'[1]TABELA G2A'!$C$22),""))))))))))))))))))))</f>
        <v>1.7596899224806202</v>
      </c>
      <c r="H61" s="22" t="e">
        <f>IF('Venda-Chave-Troca'!$E61="G2A",G61*0.898-(0.4)-((0.15)*N61/O61),IF('Venda-Chave-Troca'!$E61="Gamivo",IF('Venda-Chave-Troca'!$F61&lt;4,(F61*0.95)-(0.1),(F61*0.901)-(0.45)),""))</f>
        <v>#DIV/0!</v>
      </c>
      <c r="I61" s="22">
        <f>IF($E61="gamivo",IF($F61&gt;4,'Venda-Chave-Troca'!$G61+(-0.099*'Venda-Chave-Troca'!$G61)-(0.45),'Venda-Chave-Troca'!$G61-(0.05*'Venda-Chave-Troca'!$G61)-(0.1)),G61*0.898-(0.55))</f>
        <v>1.030201550387597</v>
      </c>
      <c r="J61" s="23"/>
      <c r="K61" s="24" t="s">
        <v>191</v>
      </c>
      <c r="L61" s="22">
        <v>0</v>
      </c>
      <c r="M61" s="25">
        <v>0</v>
      </c>
      <c r="N61" s="25">
        <v>0</v>
      </c>
      <c r="O61" s="25">
        <v>0</v>
      </c>
      <c r="P61" s="25">
        <v>0</v>
      </c>
      <c r="Q61" s="26" t="e">
        <f t="shared" si="0"/>
        <v>#DIV/0!</v>
      </c>
      <c r="R61" s="27" t="e">
        <f t="shared" si="1"/>
        <v>#DIV/0!</v>
      </c>
      <c r="S61" s="28">
        <v>44885</v>
      </c>
      <c r="T61" s="28"/>
      <c r="U61" s="28"/>
      <c r="V61" s="29" t="s">
        <v>192</v>
      </c>
      <c r="W61" s="29" t="s">
        <v>193</v>
      </c>
      <c r="X61" s="30"/>
      <c r="Y61" s="15"/>
    </row>
    <row r="62" spans="1:25" ht="19.350000000000001" customHeight="1">
      <c r="A62" s="17" t="s">
        <v>25</v>
      </c>
      <c r="B62" s="59" t="s">
        <v>203</v>
      </c>
      <c r="C62" s="71" t="s">
        <v>204</v>
      </c>
      <c r="D62" s="20"/>
      <c r="E62" s="21" t="s">
        <v>32</v>
      </c>
      <c r="F62" s="22">
        <v>1.875</v>
      </c>
      <c r="G62" s="22">
        <f>IF('Venda-Chave-Troca'!$E62="Gamivo",'Venda-Chave-Troca'!$F62,IF(AND((F62)&lt;'[1]TABELA G2A'!$A$15),F62,IF(AND((F62)&gt;='[1]TABELA G2A'!$A$15,(F62)&lt;'[1]TABELA G2A'!$B$15),(F62)/(1+'[1]TABELA G2A'!$A$16),IF(AND((F62)&gt;='[1]TABELA G2A'!$C$15,(F62)&lt;'[1]TABELA G2A'!$D$15),(F62)/(1+'[1]TABELA G2A'!$C$16),IF(AND((F62)&gt;='[1]TABELA G2A'!$E$15,(F62)&lt;'[1]TABELA G2A'!$F$15),(F62)/(1+'[1]TABELA G2A'!$E$16),IF(AND((F62)&gt;='[1]TABELA G2A'!$G$15,(F62)&lt;'[1]TABELA G2A'!$H$15),(F62)/(1+'[1]TABELA G2A'!$G$16),IF(AND((F62)&gt;='[1]TABELA G2A'!$I$15,(F62)&lt;'[1]TABELA G2A'!$J$15),(F62)/(1+'[1]TABELA G2A'!$I$16),IF(AND((F62)&gt;='[1]TABELA G2A'!$A$17,(F62)&lt;'[1]TABELA G2A'!$B$17),(F62)/(1+'[1]TABELA G2A'!$A$18),IF(AND((F62)&gt;='[1]TABELA G2A'!$C$17,(F62)&lt;'[1]TABELA G2A'!$D$17),(F62)/(1+'[1]TABELA G2A'!$C$18),IF(AND((F62)&gt;='[1]TABELA G2A'!$E$17,(F62)&lt;'[1]TABELA G2A'!$F$17),(F62)/(1+'[1]TABELA G2A'!$E$18),IF(AND((F62)&gt;='[1]TABELA G2A'!$G$17,(F62)&lt;'[1]TABELA G2A'!$H$17),(F62)/(1+'[1]TABELA G2A'!$G$18),IF(AND((F62)&gt;='[1]TABELA G2A'!$I$17,(F62)&lt;'[1]TABELA G2A'!$J$17),(F62)/(1+'[1]TABELA G2A'!$I$18),IF(AND((F62)&gt;='[1]TABELA G2A'!$A$19,(F62)&lt;'[1]TABELA G2A'!$B$19),(F62)/(1+'[1]TABELA G2A'!$A$20),IF(AND((F62)&gt;='[1]TABELA G2A'!$C$19,(F62)&lt;'[1]TABELA G2A'!$D$19),(F62)/(1+'[1]TABELA G2A'!$C$20),IF(AND((F62)&gt;='[1]TABELA G2A'!$E$19,(F62)&lt;'[1]TABELA G2A'!$F$19),(F62)/(1+'[1]TABELA G2A'!$E$20),IF(AND((F62)&gt;='[1]TABELA G2A'!$G$19,(F62)&lt;'[1]TABELA G2A'!$H$19),(F62)/(1+'[1]TABELA G2A'!$G$20),IF(AND((F62)&gt;='[1]TABELA G2A'!$I$19,(F62)&lt;'[1]TABELA G2A'!$J$19),(F62)/(1+'[1]TABELA G2A'!$A$22),IF(AND((F62)&gt;='[1]TABELA G2A'!$A$21,(F62)&lt;'[1]TABELA G2A'!$B$21),(F62)/(1+'[1]TABELA G2A'!$B$22),IF(AND((F62)&gt;='[1]TABELA G2A'!$C$21,(F62)&lt;'[1]TABELA G2A'!$D$21),(F62)/(1+'[1]TABELA G2A'!$C$22),IF((F62)&gt;='[1]TABELA G2A'!$E$21,(F62)/(1+'[1]TABELA G2A'!$C$22),""))))))))))))))))))))</f>
        <v>1.4534883720930232</v>
      </c>
      <c r="H62" s="22">
        <f>IF('Venda-Chave-Troca'!$E62="G2A",G62*0.898-(0.4)-((0.15)*N62/O62),IF('Venda-Chave-Troca'!$E62="Gamivo",IF('Venda-Chave-Troca'!$F62&lt;4,(F62*0.95)-(0.1),(F62*0.901)-(0.45)),""))</f>
        <v>0.75523255813953472</v>
      </c>
      <c r="I62" s="22">
        <f>IF($E62="gamivo",IF($F62&gt;4,'Venda-Chave-Troca'!$G62+(-0.099*'Venda-Chave-Troca'!$G62)-(0.45),'Venda-Chave-Troca'!$G62-(0.05*'Venda-Chave-Troca'!$G62)-(0.1)),G62*0.898-(0.55))</f>
        <v>0.75523255813953472</v>
      </c>
      <c r="J62" s="70"/>
      <c r="K62" s="24" t="s">
        <v>205</v>
      </c>
      <c r="L62" s="22">
        <v>0.27164291674417634</v>
      </c>
      <c r="M62" s="25">
        <v>0</v>
      </c>
      <c r="N62" s="25">
        <v>1</v>
      </c>
      <c r="O62" s="25">
        <v>1</v>
      </c>
      <c r="P62" s="25">
        <v>0</v>
      </c>
      <c r="Q62" s="26">
        <f t="shared" si="0"/>
        <v>-0.27164291674417634</v>
      </c>
      <c r="R62" s="27">
        <f t="shared" si="1"/>
        <v>-1</v>
      </c>
      <c r="S62" s="28">
        <v>44829</v>
      </c>
      <c r="T62" s="28">
        <v>44832</v>
      </c>
      <c r="U62" s="28"/>
      <c r="V62" s="29" t="s">
        <v>206</v>
      </c>
      <c r="W62" s="29" t="s">
        <v>158</v>
      </c>
      <c r="X62" s="30"/>
      <c r="Y62" s="15"/>
    </row>
    <row r="63" spans="1:25" ht="19.350000000000001" customHeight="1">
      <c r="A63" s="17" t="s">
        <v>25</v>
      </c>
      <c r="B63" s="18" t="s">
        <v>207</v>
      </c>
      <c r="C63" s="85" t="s">
        <v>204</v>
      </c>
      <c r="D63" s="20" t="s">
        <v>190</v>
      </c>
      <c r="E63" s="21" t="s">
        <v>32</v>
      </c>
      <c r="F63" s="22">
        <v>0</v>
      </c>
      <c r="G63" s="22">
        <f>IF('Venda-Chave-Troca'!$E63="Gamivo",'Venda-Chave-Troca'!$F63,IF(AND((F63)&lt;'[1]TABELA G2A'!$A$15),F63,IF(AND((F63)&gt;='[1]TABELA G2A'!$A$15,(F63)&lt;'[1]TABELA G2A'!$B$15),(F63)/(1+'[1]TABELA G2A'!$A$16),IF(AND((F63)&gt;='[1]TABELA G2A'!$C$15,(F63)&lt;'[1]TABELA G2A'!$D$15),(F63)/(1+'[1]TABELA G2A'!$C$16),IF(AND((F63)&gt;='[1]TABELA G2A'!$E$15,(F63)&lt;'[1]TABELA G2A'!$F$15),(F63)/(1+'[1]TABELA G2A'!$E$16),IF(AND((F63)&gt;='[1]TABELA G2A'!$G$15,(F63)&lt;'[1]TABELA G2A'!$H$15),(F63)/(1+'[1]TABELA G2A'!$G$16),IF(AND((F63)&gt;='[1]TABELA G2A'!$I$15,(F63)&lt;'[1]TABELA G2A'!$J$15),(F63)/(1+'[1]TABELA G2A'!$I$16),IF(AND((F63)&gt;='[1]TABELA G2A'!$A$17,(F63)&lt;'[1]TABELA G2A'!$B$17),(F63)/(1+'[1]TABELA G2A'!$A$18),IF(AND((F63)&gt;='[1]TABELA G2A'!$C$17,(F63)&lt;'[1]TABELA G2A'!$D$17),(F63)/(1+'[1]TABELA G2A'!$C$18),IF(AND((F63)&gt;='[1]TABELA G2A'!$E$17,(F63)&lt;'[1]TABELA G2A'!$F$17),(F63)/(1+'[1]TABELA G2A'!$E$18),IF(AND((F63)&gt;='[1]TABELA G2A'!$G$17,(F63)&lt;'[1]TABELA G2A'!$H$17),(F63)/(1+'[1]TABELA G2A'!$G$18),IF(AND((F63)&gt;='[1]TABELA G2A'!$I$17,(F63)&lt;'[1]TABELA G2A'!$J$17),(F63)/(1+'[1]TABELA G2A'!$I$18),IF(AND((F63)&gt;='[1]TABELA G2A'!$A$19,(F63)&lt;'[1]TABELA G2A'!$B$19),(F63)/(1+'[1]TABELA G2A'!$A$20),IF(AND((F63)&gt;='[1]TABELA G2A'!$C$19,(F63)&lt;'[1]TABELA G2A'!$D$19),(F63)/(1+'[1]TABELA G2A'!$C$20),IF(AND((F63)&gt;='[1]TABELA G2A'!$E$19,(F63)&lt;'[1]TABELA G2A'!$F$19),(F63)/(1+'[1]TABELA G2A'!$E$20),IF(AND((F63)&gt;='[1]TABELA G2A'!$G$19,(F63)&lt;'[1]TABELA G2A'!$H$19),(F63)/(1+'[1]TABELA G2A'!$G$20),IF(AND((F63)&gt;='[1]TABELA G2A'!$I$19,(F63)&lt;'[1]TABELA G2A'!$J$19),(F63)/(1+'[1]TABELA G2A'!$A$22),IF(AND((F63)&gt;='[1]TABELA G2A'!$A$21,(F63)&lt;'[1]TABELA G2A'!$B$21),(F63)/(1+'[1]TABELA G2A'!$B$22),IF(AND((F63)&gt;='[1]TABELA G2A'!$C$21,(F63)&lt;'[1]TABELA G2A'!$D$21),(F63)/(1+'[1]TABELA G2A'!$C$22),IF((F63)&gt;='[1]TABELA G2A'!$E$21,(F63)/(1+'[1]TABELA G2A'!$C$22),""))))))))))))))))))))</f>
        <v>0</v>
      </c>
      <c r="H63" s="22" t="e">
        <f>IF('Venda-Chave-Troca'!$E63="G2A",G63*0.898-(0.4)-((0.15)*N63/O63),IF('Venda-Chave-Troca'!$E63="Gamivo",IF('Venda-Chave-Troca'!$F63&lt;4,(F63*0.95)-(0.1),(F63*0.901)-(0.45)),""))</f>
        <v>#DIV/0!</v>
      </c>
      <c r="I63" s="22">
        <f>IF($E63="gamivo",IF($F63&gt;4,'Venda-Chave-Troca'!$G63+(-0.099*'Venda-Chave-Troca'!$G63)-(0.45),'Venda-Chave-Troca'!$G63-(0.05*'Venda-Chave-Troca'!$G63)-(0.1)),G63*0.898-(0.55))</f>
        <v>-0.55000000000000004</v>
      </c>
      <c r="J63" s="23"/>
      <c r="K63" s="24" t="s">
        <v>191</v>
      </c>
      <c r="L63" s="22">
        <v>0</v>
      </c>
      <c r="M63" s="25">
        <v>0</v>
      </c>
      <c r="N63" s="25">
        <v>0</v>
      </c>
      <c r="O63" s="25">
        <v>0</v>
      </c>
      <c r="P63" s="25">
        <v>0</v>
      </c>
      <c r="Q63" s="26" t="e">
        <f t="shared" si="0"/>
        <v>#DIV/0!</v>
      </c>
      <c r="R63" s="27" t="e">
        <f t="shared" si="1"/>
        <v>#DIV/0!</v>
      </c>
      <c r="S63" s="28">
        <v>44885</v>
      </c>
      <c r="T63" s="28"/>
      <c r="U63" s="28"/>
      <c r="V63" s="29" t="s">
        <v>192</v>
      </c>
      <c r="W63" s="29" t="s">
        <v>193</v>
      </c>
      <c r="X63" s="30"/>
      <c r="Y63" s="15"/>
    </row>
    <row r="64" spans="1:25" ht="19.350000000000001" customHeight="1">
      <c r="A64" s="17" t="s">
        <v>25</v>
      </c>
      <c r="B64" s="86" t="s">
        <v>208</v>
      </c>
      <c r="C64" s="87" t="s">
        <v>209</v>
      </c>
      <c r="D64" s="20"/>
      <c r="E64" s="21" t="s">
        <v>32</v>
      </c>
      <c r="F64" s="88">
        <v>1.875</v>
      </c>
      <c r="G64" s="88">
        <f>IF('Venda-Chave-Troca'!$E64="Gamivo",'Venda-Chave-Troca'!$F64,IF(AND((F64)&lt;'[1]TABELA G2A'!$A$15),F64,IF(AND((F64)&gt;='[1]TABELA G2A'!$A$15,(F64)&lt;'[1]TABELA G2A'!$B$15),(F64)/(1+'[1]TABELA G2A'!$A$16),IF(AND((F64)&gt;='[1]TABELA G2A'!$C$15,(F64)&lt;'[1]TABELA G2A'!$D$15),(F64)/(1+'[1]TABELA G2A'!$C$16),IF(AND((F64)&gt;='[1]TABELA G2A'!$E$15,(F64)&lt;'[1]TABELA G2A'!$F$15),(F64)/(1+'[1]TABELA G2A'!$E$16),IF(AND((F64)&gt;='[1]TABELA G2A'!$G$15,(F64)&lt;'[1]TABELA G2A'!$H$15),(F64)/(1+'[1]TABELA G2A'!$G$16),IF(AND((F64)&gt;='[1]TABELA G2A'!$I$15,(F64)&lt;'[1]TABELA G2A'!$J$15),(F64)/(1+'[1]TABELA G2A'!$I$16),IF(AND((F64)&gt;='[1]TABELA G2A'!$A$17,(F64)&lt;'[1]TABELA G2A'!$B$17),(F64)/(1+'[1]TABELA G2A'!$A$18),IF(AND((F64)&gt;='[1]TABELA G2A'!$C$17,(F64)&lt;'[1]TABELA G2A'!$D$17),(F64)/(1+'[1]TABELA G2A'!$C$18),IF(AND((F64)&gt;='[1]TABELA G2A'!$E$17,(F64)&lt;'[1]TABELA G2A'!$F$17),(F64)/(1+'[1]TABELA G2A'!$E$18),IF(AND((F64)&gt;='[1]TABELA G2A'!$G$17,(F64)&lt;'[1]TABELA G2A'!$H$17),(F64)/(1+'[1]TABELA G2A'!$G$18),IF(AND((F64)&gt;='[1]TABELA G2A'!$I$17,(F64)&lt;'[1]TABELA G2A'!$J$17),(F64)/(1+'[1]TABELA G2A'!$I$18),IF(AND((F64)&gt;='[1]TABELA G2A'!$A$19,(F64)&lt;'[1]TABELA G2A'!$B$19),(F64)/(1+'[1]TABELA G2A'!$A$20),IF(AND((F64)&gt;='[1]TABELA G2A'!$C$19,(F64)&lt;'[1]TABELA G2A'!$D$19),(F64)/(1+'[1]TABELA G2A'!$C$20),IF(AND((F64)&gt;='[1]TABELA G2A'!$E$19,(F64)&lt;'[1]TABELA G2A'!$F$19),(F64)/(1+'[1]TABELA G2A'!$E$20),IF(AND((F64)&gt;='[1]TABELA G2A'!$G$19,(F64)&lt;'[1]TABELA G2A'!$H$19),(F64)/(1+'[1]TABELA G2A'!$G$20),IF(AND((F64)&gt;='[1]TABELA G2A'!$I$19,(F64)&lt;'[1]TABELA G2A'!$J$19),(F64)/(1+'[1]TABELA G2A'!$A$22),IF(AND((F64)&gt;='[1]TABELA G2A'!$A$21,(F64)&lt;'[1]TABELA G2A'!$B$21),(F64)/(1+'[1]TABELA G2A'!$B$22),IF(AND((F64)&gt;='[1]TABELA G2A'!$C$21,(F64)&lt;'[1]TABELA G2A'!$D$21),(F64)/(1+'[1]TABELA G2A'!$C$22),IF((F64)&gt;='[1]TABELA G2A'!$E$21,(F64)/(1+'[1]TABELA G2A'!$C$22),""))))))))))))))))))))</f>
        <v>1.4534883720930232</v>
      </c>
      <c r="H64" s="88">
        <f>IF('Venda-Chave-Troca'!$E64="G2A",G64*0.898-(0.4)-((0.15)*N64/O64),IF('Venda-Chave-Troca'!$E64="Gamivo",IF('Venda-Chave-Troca'!$F64&lt;4,(F64*0.95)-(0.1),(F64*0.901)-(0.45)),""))</f>
        <v>0.75523255813953472</v>
      </c>
      <c r="I64" s="88">
        <f>IF($E64="gamivo",IF($F64&gt;4,'Venda-Chave-Troca'!$G64+(-0.099*'Venda-Chave-Troca'!$G64)-(0.45),'Venda-Chave-Troca'!$G64-(0.05*'Venda-Chave-Troca'!$G64)-(0.1)),G64*0.898-(0.55))</f>
        <v>0.75523255813953472</v>
      </c>
      <c r="J64" s="89"/>
      <c r="K64" s="90" t="s">
        <v>205</v>
      </c>
      <c r="L64" s="88">
        <v>0.34100693474711136</v>
      </c>
      <c r="M64" s="25">
        <v>0</v>
      </c>
      <c r="N64" s="25">
        <v>1</v>
      </c>
      <c r="O64" s="25">
        <v>1</v>
      </c>
      <c r="P64" s="25">
        <v>0</v>
      </c>
      <c r="Q64" s="91">
        <f t="shared" si="0"/>
        <v>-0.34100693474711136</v>
      </c>
      <c r="R64" s="92">
        <f t="shared" si="1"/>
        <v>-1</v>
      </c>
      <c r="S64" s="93">
        <v>44829</v>
      </c>
      <c r="T64" s="93">
        <v>44832</v>
      </c>
      <c r="U64" s="93"/>
      <c r="V64" s="29" t="s">
        <v>206</v>
      </c>
      <c r="W64" s="94" t="s">
        <v>158</v>
      </c>
      <c r="X64" s="95"/>
      <c r="Y64" s="15"/>
    </row>
    <row r="65" spans="1:25" ht="19.350000000000001" customHeight="1">
      <c r="A65" s="17" t="s">
        <v>25</v>
      </c>
      <c r="B65" s="18" t="s">
        <v>210</v>
      </c>
      <c r="C65" s="85" t="s">
        <v>211</v>
      </c>
      <c r="D65" s="20" t="s">
        <v>190</v>
      </c>
      <c r="E65" s="21" t="s">
        <v>32</v>
      </c>
      <c r="F65" s="22">
        <v>0</v>
      </c>
      <c r="G65" s="22">
        <f>IF('Venda-Chave-Troca'!$E65="Gamivo",'Venda-Chave-Troca'!$F65,IF(AND((F65)&lt;'[1]TABELA G2A'!$A$15),F65,IF(AND((F65)&gt;='[1]TABELA G2A'!$A$15,(F65)&lt;'[1]TABELA G2A'!$B$15),(F65)/(1+'[1]TABELA G2A'!$A$16),IF(AND((F65)&gt;='[1]TABELA G2A'!$C$15,(F65)&lt;'[1]TABELA G2A'!$D$15),(F65)/(1+'[1]TABELA G2A'!$C$16),IF(AND((F65)&gt;='[1]TABELA G2A'!$E$15,(F65)&lt;'[1]TABELA G2A'!$F$15),(F65)/(1+'[1]TABELA G2A'!$E$16),IF(AND((F65)&gt;='[1]TABELA G2A'!$G$15,(F65)&lt;'[1]TABELA G2A'!$H$15),(F65)/(1+'[1]TABELA G2A'!$G$16),IF(AND((F65)&gt;='[1]TABELA G2A'!$I$15,(F65)&lt;'[1]TABELA G2A'!$J$15),(F65)/(1+'[1]TABELA G2A'!$I$16),IF(AND((F65)&gt;='[1]TABELA G2A'!$A$17,(F65)&lt;'[1]TABELA G2A'!$B$17),(F65)/(1+'[1]TABELA G2A'!$A$18),IF(AND((F65)&gt;='[1]TABELA G2A'!$C$17,(F65)&lt;'[1]TABELA G2A'!$D$17),(F65)/(1+'[1]TABELA G2A'!$C$18),IF(AND((F65)&gt;='[1]TABELA G2A'!$E$17,(F65)&lt;'[1]TABELA G2A'!$F$17),(F65)/(1+'[1]TABELA G2A'!$E$18),IF(AND((F65)&gt;='[1]TABELA G2A'!$G$17,(F65)&lt;'[1]TABELA G2A'!$H$17),(F65)/(1+'[1]TABELA G2A'!$G$18),IF(AND((F65)&gt;='[1]TABELA G2A'!$I$17,(F65)&lt;'[1]TABELA G2A'!$J$17),(F65)/(1+'[1]TABELA G2A'!$I$18),IF(AND((F65)&gt;='[1]TABELA G2A'!$A$19,(F65)&lt;'[1]TABELA G2A'!$B$19),(F65)/(1+'[1]TABELA G2A'!$A$20),IF(AND((F65)&gt;='[1]TABELA G2A'!$C$19,(F65)&lt;'[1]TABELA G2A'!$D$19),(F65)/(1+'[1]TABELA G2A'!$C$20),IF(AND((F65)&gt;='[1]TABELA G2A'!$E$19,(F65)&lt;'[1]TABELA G2A'!$F$19),(F65)/(1+'[1]TABELA G2A'!$E$20),IF(AND((F65)&gt;='[1]TABELA G2A'!$G$19,(F65)&lt;'[1]TABELA G2A'!$H$19),(F65)/(1+'[1]TABELA G2A'!$G$20),IF(AND((F65)&gt;='[1]TABELA G2A'!$I$19,(F65)&lt;'[1]TABELA G2A'!$J$19),(F65)/(1+'[1]TABELA G2A'!$A$22),IF(AND((F65)&gt;='[1]TABELA G2A'!$A$21,(F65)&lt;'[1]TABELA G2A'!$B$21),(F65)/(1+'[1]TABELA G2A'!$B$22),IF(AND((F65)&gt;='[1]TABELA G2A'!$C$21,(F65)&lt;'[1]TABELA G2A'!$D$21),(F65)/(1+'[1]TABELA G2A'!$C$22),IF((F65)&gt;='[1]TABELA G2A'!$E$21,(F65)/(1+'[1]TABELA G2A'!$C$22),""))))))))))))))))))))</f>
        <v>0</v>
      </c>
      <c r="H65" s="22" t="e">
        <f>IF('Venda-Chave-Troca'!$E65="G2A",G65*0.898-(0.4)-((0.15)*N65/O65),IF('Venda-Chave-Troca'!$E65="Gamivo",IF('Venda-Chave-Troca'!$F65&lt;4,(F65*0.95)-(0.1),(F65*0.901)-(0.45)),""))</f>
        <v>#DIV/0!</v>
      </c>
      <c r="I65" s="22">
        <f>IF($E65="gamivo",IF($F65&gt;4,'Venda-Chave-Troca'!$G65+(-0.099*'Venda-Chave-Troca'!$G65)-(0.45),'Venda-Chave-Troca'!$G65-(0.05*'Venda-Chave-Troca'!$G65)-(0.1)),G65*0.898-(0.55))</f>
        <v>-0.55000000000000004</v>
      </c>
      <c r="J65" s="23"/>
      <c r="K65" s="24" t="s">
        <v>191</v>
      </c>
      <c r="L65" s="22">
        <v>0</v>
      </c>
      <c r="M65" s="25">
        <v>0</v>
      </c>
      <c r="N65" s="25">
        <v>0</v>
      </c>
      <c r="O65" s="25">
        <v>0</v>
      </c>
      <c r="P65" s="25">
        <v>0</v>
      </c>
      <c r="Q65" s="26" t="e">
        <f t="shared" si="0"/>
        <v>#DIV/0!</v>
      </c>
      <c r="R65" s="27" t="e">
        <f t="shared" si="1"/>
        <v>#DIV/0!</v>
      </c>
      <c r="S65" s="28">
        <v>44885</v>
      </c>
      <c r="T65" s="28"/>
      <c r="U65" s="28"/>
      <c r="V65" s="29" t="s">
        <v>192</v>
      </c>
      <c r="W65" s="29" t="s">
        <v>193</v>
      </c>
      <c r="X65" s="30"/>
      <c r="Y65" s="15"/>
    </row>
    <row r="66" spans="1:25" ht="19.350000000000001" customHeight="1">
      <c r="A66" s="17" t="s">
        <v>107</v>
      </c>
      <c r="B66" s="18" t="s">
        <v>212</v>
      </c>
      <c r="C66" s="96" t="s">
        <v>213</v>
      </c>
      <c r="D66" s="20" t="s">
        <v>190</v>
      </c>
      <c r="E66" s="21" t="s">
        <v>32</v>
      </c>
      <c r="F66" s="22"/>
      <c r="G66" s="22">
        <f>IF('Venda-Chave-Troca'!$E66="Gamivo",'Venda-Chave-Troca'!$F66,IF(AND((F66)&lt;'[1]TABELA G2A'!$A$15),F66,IF(AND((F66)&gt;='[1]TABELA G2A'!$A$15,(F66)&lt;'[1]TABELA G2A'!$B$15),(F66)/(1+'[1]TABELA G2A'!$A$16),IF(AND((F66)&gt;='[1]TABELA G2A'!$C$15,(F66)&lt;'[1]TABELA G2A'!$D$15),(F66)/(1+'[1]TABELA G2A'!$C$16),IF(AND((F66)&gt;='[1]TABELA G2A'!$E$15,(F66)&lt;'[1]TABELA G2A'!$F$15),(F66)/(1+'[1]TABELA G2A'!$E$16),IF(AND((F66)&gt;='[1]TABELA G2A'!$G$15,(F66)&lt;'[1]TABELA G2A'!$H$15),(F66)/(1+'[1]TABELA G2A'!$G$16),IF(AND((F66)&gt;='[1]TABELA G2A'!$I$15,(F66)&lt;'[1]TABELA G2A'!$J$15),(F66)/(1+'[1]TABELA G2A'!$I$16),IF(AND((F66)&gt;='[1]TABELA G2A'!$A$17,(F66)&lt;'[1]TABELA G2A'!$B$17),(F66)/(1+'[1]TABELA G2A'!$A$18),IF(AND((F66)&gt;='[1]TABELA G2A'!$C$17,(F66)&lt;'[1]TABELA G2A'!$D$17),(F66)/(1+'[1]TABELA G2A'!$C$18),IF(AND((F66)&gt;='[1]TABELA G2A'!$E$17,(F66)&lt;'[1]TABELA G2A'!$F$17),(F66)/(1+'[1]TABELA G2A'!$E$18),IF(AND((F66)&gt;='[1]TABELA G2A'!$G$17,(F66)&lt;'[1]TABELA G2A'!$H$17),(F66)/(1+'[1]TABELA G2A'!$G$18),IF(AND((F66)&gt;='[1]TABELA G2A'!$I$17,(F66)&lt;'[1]TABELA G2A'!$J$17),(F66)/(1+'[1]TABELA G2A'!$I$18),IF(AND((F66)&gt;='[1]TABELA G2A'!$A$19,(F66)&lt;'[1]TABELA G2A'!$B$19),(F66)/(1+'[1]TABELA G2A'!$A$20),IF(AND((F66)&gt;='[1]TABELA G2A'!$C$19,(F66)&lt;'[1]TABELA G2A'!$D$19),(F66)/(1+'[1]TABELA G2A'!$C$20),IF(AND((F66)&gt;='[1]TABELA G2A'!$E$19,(F66)&lt;'[1]TABELA G2A'!$F$19),(F66)/(1+'[1]TABELA G2A'!$E$20),IF(AND((F66)&gt;='[1]TABELA G2A'!$G$19,(F66)&lt;'[1]TABELA G2A'!$H$19),(F66)/(1+'[1]TABELA G2A'!$G$20),IF(AND((F66)&gt;='[1]TABELA G2A'!$I$19,(F66)&lt;'[1]TABELA G2A'!$J$19),(F66)/(1+'[1]TABELA G2A'!$A$22),IF(AND((F66)&gt;='[1]TABELA G2A'!$A$21,(F66)&lt;'[1]TABELA G2A'!$B$21),(F66)/(1+'[1]TABELA G2A'!$B$22),IF(AND((F66)&gt;='[1]TABELA G2A'!$C$21,(F66)&lt;'[1]TABELA G2A'!$D$21),(F66)/(1+'[1]TABELA G2A'!$C$22),IF((F66)&gt;='[1]TABELA G2A'!$E$21,(F66)/(1+'[1]TABELA G2A'!$C$22),""))))))))))))))))))))</f>
        <v>0</v>
      </c>
      <c r="H66" s="22" t="e">
        <f>IF('Venda-Chave-Troca'!$E66="G2A",G66*0.898-(0.4)-((0.15)*N66/O66),IF('Venda-Chave-Troca'!$E66="Gamivo",IF('Venda-Chave-Troca'!$F66&lt;4,(F66*0.95)-(0.1),(F66*0.901)-(0.45)),""))</f>
        <v>#DIV/0!</v>
      </c>
      <c r="I66" s="22">
        <f>IF($E66="gamivo",IF($F66&gt;4,'Venda-Chave-Troca'!$G66+(-0.099*'Venda-Chave-Troca'!$G66)-(0.45),'Venda-Chave-Troca'!$G66-(0.05*'Venda-Chave-Troca'!$G66)-(0.1)),G66*0.898-(0.55))</f>
        <v>-0.55000000000000004</v>
      </c>
      <c r="J66" s="23"/>
      <c r="K66" s="24"/>
      <c r="L66" s="22">
        <v>0.98</v>
      </c>
      <c r="M66" s="25">
        <v>0</v>
      </c>
      <c r="N66" s="25">
        <v>0</v>
      </c>
      <c r="O66" s="25">
        <v>0</v>
      </c>
      <c r="P66" s="25">
        <v>0</v>
      </c>
      <c r="Q66" s="26" t="e">
        <f t="shared" ref="Q66:Q129" si="2">(H66*M66)-L66-(G66*P66)</f>
        <v>#DIV/0!</v>
      </c>
      <c r="R66" s="27" t="e">
        <f t="shared" ref="R66:R129" si="3">Q66/L66</f>
        <v>#DIV/0!</v>
      </c>
      <c r="S66" s="28">
        <v>45126</v>
      </c>
      <c r="T66" s="28"/>
      <c r="U66" s="28"/>
      <c r="V66" s="61" t="s">
        <v>27</v>
      </c>
      <c r="W66" s="29"/>
      <c r="X66" s="30"/>
      <c r="Y66" s="15"/>
    </row>
    <row r="67" spans="1:25" ht="19.350000000000001" customHeight="1">
      <c r="A67" s="17" t="s">
        <v>25</v>
      </c>
      <c r="B67" s="70" t="s">
        <v>214</v>
      </c>
      <c r="C67" s="71" t="s">
        <v>215</v>
      </c>
      <c r="D67" s="20"/>
      <c r="E67" s="61" t="s">
        <v>27</v>
      </c>
      <c r="F67" s="22">
        <v>0.88210144927536227</v>
      </c>
      <c r="G67" s="22">
        <f>IF('Venda-Chave-Troca'!$E67="Gamivo",'Venda-Chave-Troca'!$F67,IF(AND((F67)&lt;'[1]TABELA G2A'!$A$15),F67,IF(AND((F67)&gt;='[1]TABELA G2A'!$A$15,(F67)&lt;'[1]TABELA G2A'!$B$15),(F67)/(1+'[1]TABELA G2A'!$A$16),IF(AND((F67)&gt;='[1]TABELA G2A'!$C$15,(F67)&lt;'[1]TABELA G2A'!$D$15),(F67)/(1+'[1]TABELA G2A'!$C$16),IF(AND((F67)&gt;='[1]TABELA G2A'!$E$15,(F67)&lt;'[1]TABELA G2A'!$F$15),(F67)/(1+'[1]TABELA G2A'!$E$16),IF(AND((F67)&gt;='[1]TABELA G2A'!$G$15,(F67)&lt;'[1]TABELA G2A'!$H$15),(F67)/(1+'[1]TABELA G2A'!$G$16),IF(AND((F67)&gt;='[1]TABELA G2A'!$I$15,(F67)&lt;'[1]TABELA G2A'!$J$15),(F67)/(1+'[1]TABELA G2A'!$I$16),IF(AND((F67)&gt;='[1]TABELA G2A'!$A$17,(F67)&lt;'[1]TABELA G2A'!$B$17),(F67)/(1+'[1]TABELA G2A'!$A$18),IF(AND((F67)&gt;='[1]TABELA G2A'!$C$17,(F67)&lt;'[1]TABELA G2A'!$D$17),(F67)/(1+'[1]TABELA G2A'!$C$18),IF(AND((F67)&gt;='[1]TABELA G2A'!$E$17,(F67)&lt;'[1]TABELA G2A'!$F$17),(F67)/(1+'[1]TABELA G2A'!$E$18),IF(AND((F67)&gt;='[1]TABELA G2A'!$G$17,(F67)&lt;'[1]TABELA G2A'!$H$17),(F67)/(1+'[1]TABELA G2A'!$G$18),IF(AND((F67)&gt;='[1]TABELA G2A'!$I$17,(F67)&lt;'[1]TABELA G2A'!$J$17),(F67)/(1+'[1]TABELA G2A'!$I$18),IF(AND((F67)&gt;='[1]TABELA G2A'!$A$19,(F67)&lt;'[1]TABELA G2A'!$B$19),(F67)/(1+'[1]TABELA G2A'!$A$20),IF(AND((F67)&gt;='[1]TABELA G2A'!$C$19,(F67)&lt;'[1]TABELA G2A'!$D$19),(F67)/(1+'[1]TABELA G2A'!$C$20),IF(AND((F67)&gt;='[1]TABELA G2A'!$E$19,(F67)&lt;'[1]TABELA G2A'!$F$19),(F67)/(1+'[1]TABELA G2A'!$E$20),IF(AND((F67)&gt;='[1]TABELA G2A'!$G$19,(F67)&lt;'[1]TABELA G2A'!$H$19),(F67)/(1+'[1]TABELA G2A'!$G$20),IF(AND((F67)&gt;='[1]TABELA G2A'!$I$19,(F67)&lt;'[1]TABELA G2A'!$J$19),(F67)/(1+'[1]TABELA G2A'!$A$22),IF(AND((F67)&gt;='[1]TABELA G2A'!$A$21,(F67)&lt;'[1]TABELA G2A'!$B$21),(F67)/(1+'[1]TABELA G2A'!$B$22),IF(AND((F67)&gt;='[1]TABELA G2A'!$C$21,(F67)&lt;'[1]TABELA G2A'!$D$21),(F67)/(1+'[1]TABELA G2A'!$C$22),IF((F67)&gt;='[1]TABELA G2A'!$E$21,(F67)/(1+'[1]TABELA G2A'!$C$22),""))))))))))))))))))))</f>
        <v>0.88210144927536227</v>
      </c>
      <c r="H67" s="22">
        <f>IF('Venda-Chave-Troca'!$E67="G2A",G67*0.898-(0.4)-((0.15)*N67/O67),IF('Venda-Chave-Troca'!$E67="Gamivo",IF('Venda-Chave-Troca'!$F67&lt;4,(F67*0.95)-(0.1),(F67*0.901)-(0.45)),""))</f>
        <v>0.73799637681159413</v>
      </c>
      <c r="I67" s="22">
        <f>IF($E67="gamivo",IF($F67&gt;4,'Venda-Chave-Troca'!$G67+(-0.099*'Venda-Chave-Troca'!$G67)-(0.45),'Venda-Chave-Troca'!$G67-(0.05*'Venda-Chave-Troca'!$G67)-(0.1)),G67*0.898-(0.55))</f>
        <v>0.73799637681159413</v>
      </c>
      <c r="J67" s="70"/>
      <c r="K67" s="24" t="s">
        <v>205</v>
      </c>
      <c r="L67" s="22">
        <v>0.34100693474711136</v>
      </c>
      <c r="M67" s="25">
        <v>0</v>
      </c>
      <c r="N67" s="25">
        <v>0</v>
      </c>
      <c r="O67" s="25">
        <v>0</v>
      </c>
      <c r="P67" s="25">
        <v>0</v>
      </c>
      <c r="Q67" s="26">
        <f t="shared" si="2"/>
        <v>-0.34100693474711136</v>
      </c>
      <c r="R67" s="27">
        <f t="shared" si="3"/>
        <v>-1</v>
      </c>
      <c r="S67" s="28">
        <v>44829</v>
      </c>
      <c r="T67" s="28"/>
      <c r="U67" s="28"/>
      <c r="V67" s="29" t="s">
        <v>206</v>
      </c>
      <c r="W67" s="29" t="s">
        <v>158</v>
      </c>
      <c r="X67" s="30"/>
      <c r="Y67" s="15"/>
    </row>
    <row r="68" spans="1:25" ht="19.350000000000001" customHeight="1">
      <c r="A68" s="17" t="s">
        <v>216</v>
      </c>
      <c r="B68" s="70" t="s">
        <v>217</v>
      </c>
      <c r="C68" s="71" t="s">
        <v>215</v>
      </c>
      <c r="D68" s="20"/>
      <c r="E68" s="21"/>
      <c r="F68" s="22">
        <v>0.63768115942028991</v>
      </c>
      <c r="G68" s="22">
        <f>IF('Venda-Chave-Troca'!$E68="Gamivo",'Venda-Chave-Troca'!$F68,IF(AND((F68)&lt;'[1]TABELA G2A'!$A$15),F68,IF(AND((F68)&gt;='[1]TABELA G2A'!$A$15,(F68)&lt;'[1]TABELA G2A'!$B$15),(F68)/(1+'[1]TABELA G2A'!$A$16),IF(AND((F68)&gt;='[1]TABELA G2A'!$C$15,(F68)&lt;'[1]TABELA G2A'!$D$15),(F68)/(1+'[1]TABELA G2A'!$C$16),IF(AND((F68)&gt;='[1]TABELA G2A'!$E$15,(F68)&lt;'[1]TABELA G2A'!$F$15),(F68)/(1+'[1]TABELA G2A'!$E$16),IF(AND((F68)&gt;='[1]TABELA G2A'!$G$15,(F68)&lt;'[1]TABELA G2A'!$H$15),(F68)/(1+'[1]TABELA G2A'!$G$16),IF(AND((F68)&gt;='[1]TABELA G2A'!$I$15,(F68)&lt;'[1]TABELA G2A'!$J$15),(F68)/(1+'[1]TABELA G2A'!$I$16),IF(AND((F68)&gt;='[1]TABELA G2A'!$A$17,(F68)&lt;'[1]TABELA G2A'!$B$17),(F68)/(1+'[1]TABELA G2A'!$A$18),IF(AND((F68)&gt;='[1]TABELA G2A'!$C$17,(F68)&lt;'[1]TABELA G2A'!$D$17),(F68)/(1+'[1]TABELA G2A'!$C$18),IF(AND((F68)&gt;='[1]TABELA G2A'!$E$17,(F68)&lt;'[1]TABELA G2A'!$F$17),(F68)/(1+'[1]TABELA G2A'!$E$18),IF(AND((F68)&gt;='[1]TABELA G2A'!$G$17,(F68)&lt;'[1]TABELA G2A'!$H$17),(F68)/(1+'[1]TABELA G2A'!$G$18),IF(AND((F68)&gt;='[1]TABELA G2A'!$I$17,(F68)&lt;'[1]TABELA G2A'!$J$17),(F68)/(1+'[1]TABELA G2A'!$I$18),IF(AND((F68)&gt;='[1]TABELA G2A'!$A$19,(F68)&lt;'[1]TABELA G2A'!$B$19),(F68)/(1+'[1]TABELA G2A'!$A$20),IF(AND((F68)&gt;='[1]TABELA G2A'!$C$19,(F68)&lt;'[1]TABELA G2A'!$D$19),(F68)/(1+'[1]TABELA G2A'!$C$20),IF(AND((F68)&gt;='[1]TABELA G2A'!$E$19,(F68)&lt;'[1]TABELA G2A'!$F$19),(F68)/(1+'[1]TABELA G2A'!$E$20),IF(AND((F68)&gt;='[1]TABELA G2A'!$G$19,(F68)&lt;'[1]TABELA G2A'!$H$19),(F68)/(1+'[1]TABELA G2A'!$G$20),IF(AND((F68)&gt;='[1]TABELA G2A'!$I$19,(F68)&lt;'[1]TABELA G2A'!$J$19),(F68)/(1+'[1]TABELA G2A'!$A$22),IF(AND((F68)&gt;='[1]TABELA G2A'!$A$21,(F68)&lt;'[1]TABELA G2A'!$B$21),(F68)/(1+'[1]TABELA G2A'!$B$22),IF(AND((F68)&gt;='[1]TABELA G2A'!$C$21,(F68)&lt;'[1]TABELA G2A'!$D$21),(F68)/(1+'[1]TABELA G2A'!$C$22),IF((F68)&gt;='[1]TABELA G2A'!$E$21,(F68)/(1+'[1]TABELA G2A'!$C$22),""))))))))))))))))))))</f>
        <v>0.49432648017076736</v>
      </c>
      <c r="H68" s="22" t="str">
        <f>IF('Venda-Chave-Troca'!$E68="G2A",G68*0.898-(0.4)-((0.15)*N68/O68),IF('Venda-Chave-Troca'!$E68="Gamivo",IF('Venda-Chave-Troca'!$F68&lt;4,(F68*0.95)-(0.1),(F68*0.901)-(0.45)),""))</f>
        <v/>
      </c>
      <c r="I68" s="22">
        <f>IF($E68="gamivo",IF($F68&gt;4,'Venda-Chave-Troca'!$G68+(-0.099*'Venda-Chave-Troca'!$G68)-(0.45),'Venda-Chave-Troca'!$G68-(0.05*'Venda-Chave-Troca'!$G68)-(0.1)),G68*0.898-(0.55))</f>
        <v>-0.10609482080665095</v>
      </c>
      <c r="J68" s="70"/>
      <c r="K68" s="24" t="s">
        <v>197</v>
      </c>
      <c r="L68" s="22">
        <v>4.7695808774285913E-4</v>
      </c>
      <c r="M68" s="25">
        <v>0</v>
      </c>
      <c r="N68" s="25">
        <v>0</v>
      </c>
      <c r="O68" s="25">
        <v>0</v>
      </c>
      <c r="P68" s="25">
        <v>0</v>
      </c>
      <c r="Q68" s="26" t="e">
        <f t="shared" si="2"/>
        <v>#VALUE!</v>
      </c>
      <c r="R68" s="27" t="e">
        <f t="shared" si="3"/>
        <v>#VALUE!</v>
      </c>
      <c r="S68" s="28">
        <v>44541</v>
      </c>
      <c r="T68" s="52"/>
      <c r="U68" s="52"/>
      <c r="V68" s="29" t="s">
        <v>198</v>
      </c>
      <c r="W68" s="29" t="s">
        <v>199</v>
      </c>
      <c r="X68" s="30"/>
      <c r="Y68" s="15"/>
    </row>
    <row r="69" spans="1:25" ht="19.350000000000001" customHeight="1">
      <c r="A69" s="17" t="s">
        <v>25</v>
      </c>
      <c r="B69" s="18" t="s">
        <v>218</v>
      </c>
      <c r="C69" s="85" t="s">
        <v>215</v>
      </c>
      <c r="D69" s="20" t="s">
        <v>190</v>
      </c>
      <c r="E69" s="21" t="s">
        <v>32</v>
      </c>
      <c r="F69" s="22">
        <v>0</v>
      </c>
      <c r="G69" s="22">
        <f>IF('Venda-Chave-Troca'!$E69="Gamivo",'Venda-Chave-Troca'!$F69,IF(AND((F69)&lt;'[1]TABELA G2A'!$A$15),F69,IF(AND((F69)&gt;='[1]TABELA G2A'!$A$15,(F69)&lt;'[1]TABELA G2A'!$B$15),(F69)/(1+'[1]TABELA G2A'!$A$16),IF(AND((F69)&gt;='[1]TABELA G2A'!$C$15,(F69)&lt;'[1]TABELA G2A'!$D$15),(F69)/(1+'[1]TABELA G2A'!$C$16),IF(AND((F69)&gt;='[1]TABELA G2A'!$E$15,(F69)&lt;'[1]TABELA G2A'!$F$15),(F69)/(1+'[1]TABELA G2A'!$E$16),IF(AND((F69)&gt;='[1]TABELA G2A'!$G$15,(F69)&lt;'[1]TABELA G2A'!$H$15),(F69)/(1+'[1]TABELA G2A'!$G$16),IF(AND((F69)&gt;='[1]TABELA G2A'!$I$15,(F69)&lt;'[1]TABELA G2A'!$J$15),(F69)/(1+'[1]TABELA G2A'!$I$16),IF(AND((F69)&gt;='[1]TABELA G2A'!$A$17,(F69)&lt;'[1]TABELA G2A'!$B$17),(F69)/(1+'[1]TABELA G2A'!$A$18),IF(AND((F69)&gt;='[1]TABELA G2A'!$C$17,(F69)&lt;'[1]TABELA G2A'!$D$17),(F69)/(1+'[1]TABELA G2A'!$C$18),IF(AND((F69)&gt;='[1]TABELA G2A'!$E$17,(F69)&lt;'[1]TABELA G2A'!$F$17),(F69)/(1+'[1]TABELA G2A'!$E$18),IF(AND((F69)&gt;='[1]TABELA G2A'!$G$17,(F69)&lt;'[1]TABELA G2A'!$H$17),(F69)/(1+'[1]TABELA G2A'!$G$18),IF(AND((F69)&gt;='[1]TABELA G2A'!$I$17,(F69)&lt;'[1]TABELA G2A'!$J$17),(F69)/(1+'[1]TABELA G2A'!$I$18),IF(AND((F69)&gt;='[1]TABELA G2A'!$A$19,(F69)&lt;'[1]TABELA G2A'!$B$19),(F69)/(1+'[1]TABELA G2A'!$A$20),IF(AND((F69)&gt;='[1]TABELA G2A'!$C$19,(F69)&lt;'[1]TABELA G2A'!$D$19),(F69)/(1+'[1]TABELA G2A'!$C$20),IF(AND((F69)&gt;='[1]TABELA G2A'!$E$19,(F69)&lt;'[1]TABELA G2A'!$F$19),(F69)/(1+'[1]TABELA G2A'!$E$20),IF(AND((F69)&gt;='[1]TABELA G2A'!$G$19,(F69)&lt;'[1]TABELA G2A'!$H$19),(F69)/(1+'[1]TABELA G2A'!$G$20),IF(AND((F69)&gt;='[1]TABELA G2A'!$I$19,(F69)&lt;'[1]TABELA G2A'!$J$19),(F69)/(1+'[1]TABELA G2A'!$A$22),IF(AND((F69)&gt;='[1]TABELA G2A'!$A$21,(F69)&lt;'[1]TABELA G2A'!$B$21),(F69)/(1+'[1]TABELA G2A'!$B$22),IF(AND((F69)&gt;='[1]TABELA G2A'!$C$21,(F69)&lt;'[1]TABELA G2A'!$D$21),(F69)/(1+'[1]TABELA G2A'!$C$22),IF((F69)&gt;='[1]TABELA G2A'!$E$21,(F69)/(1+'[1]TABELA G2A'!$C$22),""))))))))))))))))))))</f>
        <v>0</v>
      </c>
      <c r="H69" s="22" t="e">
        <f>IF('Venda-Chave-Troca'!$E69="G2A",G69*0.898-(0.4)-((0.15)*N69/O69),IF('Venda-Chave-Troca'!$E69="Gamivo",IF('Venda-Chave-Troca'!$F69&lt;4,(F69*0.95)-(0.1),(F69*0.901)-(0.45)),""))</f>
        <v>#DIV/0!</v>
      </c>
      <c r="I69" s="22">
        <f>IF($E69="gamivo",IF($F69&gt;4,'Venda-Chave-Troca'!$G69+(-0.099*'Venda-Chave-Troca'!$G69)-(0.45),'Venda-Chave-Troca'!$G69-(0.05*'Venda-Chave-Troca'!$G69)-(0.1)),G69*0.898-(0.55))</f>
        <v>-0.55000000000000004</v>
      </c>
      <c r="J69" s="23"/>
      <c r="K69" s="24" t="s">
        <v>191</v>
      </c>
      <c r="L69" s="22">
        <v>0</v>
      </c>
      <c r="M69" s="25">
        <v>0</v>
      </c>
      <c r="N69" s="25">
        <v>0</v>
      </c>
      <c r="O69" s="25">
        <v>0</v>
      </c>
      <c r="P69" s="25">
        <v>0</v>
      </c>
      <c r="Q69" s="26" t="e">
        <f t="shared" si="2"/>
        <v>#DIV/0!</v>
      </c>
      <c r="R69" s="27" t="e">
        <f t="shared" si="3"/>
        <v>#DIV/0!</v>
      </c>
      <c r="S69" s="28">
        <v>44885</v>
      </c>
      <c r="T69" s="28"/>
      <c r="U69" s="28"/>
      <c r="V69" s="29" t="s">
        <v>192</v>
      </c>
      <c r="W69" s="29" t="s">
        <v>193</v>
      </c>
      <c r="X69" s="30"/>
      <c r="Y69" s="15"/>
    </row>
    <row r="70" spans="1:25" ht="19.350000000000001" customHeight="1">
      <c r="A70" s="17" t="s">
        <v>219</v>
      </c>
      <c r="B70" s="70" t="s">
        <v>220</v>
      </c>
      <c r="C70" s="71" t="s">
        <v>221</v>
      </c>
      <c r="D70" s="20"/>
      <c r="E70" s="21"/>
      <c r="F70" s="22">
        <v>0.63768115942028991</v>
      </c>
      <c r="G70" s="22">
        <f>IF('Venda-Chave-Troca'!$E70="Gamivo",'Venda-Chave-Troca'!$F70,IF(AND((F70)&lt;'[1]TABELA G2A'!$A$15),F70,IF(AND((F70)&gt;='[1]TABELA G2A'!$A$15,(F70)&lt;'[1]TABELA G2A'!$B$15),(F70)/(1+'[1]TABELA G2A'!$A$16),IF(AND((F70)&gt;='[1]TABELA G2A'!$C$15,(F70)&lt;'[1]TABELA G2A'!$D$15),(F70)/(1+'[1]TABELA G2A'!$C$16),IF(AND((F70)&gt;='[1]TABELA G2A'!$E$15,(F70)&lt;'[1]TABELA G2A'!$F$15),(F70)/(1+'[1]TABELA G2A'!$E$16),IF(AND((F70)&gt;='[1]TABELA G2A'!$G$15,(F70)&lt;'[1]TABELA G2A'!$H$15),(F70)/(1+'[1]TABELA G2A'!$G$16),IF(AND((F70)&gt;='[1]TABELA G2A'!$I$15,(F70)&lt;'[1]TABELA G2A'!$J$15),(F70)/(1+'[1]TABELA G2A'!$I$16),IF(AND((F70)&gt;='[1]TABELA G2A'!$A$17,(F70)&lt;'[1]TABELA G2A'!$B$17),(F70)/(1+'[1]TABELA G2A'!$A$18),IF(AND((F70)&gt;='[1]TABELA G2A'!$C$17,(F70)&lt;'[1]TABELA G2A'!$D$17),(F70)/(1+'[1]TABELA G2A'!$C$18),IF(AND((F70)&gt;='[1]TABELA G2A'!$E$17,(F70)&lt;'[1]TABELA G2A'!$F$17),(F70)/(1+'[1]TABELA G2A'!$E$18),IF(AND((F70)&gt;='[1]TABELA G2A'!$G$17,(F70)&lt;'[1]TABELA G2A'!$H$17),(F70)/(1+'[1]TABELA G2A'!$G$18),IF(AND((F70)&gt;='[1]TABELA G2A'!$I$17,(F70)&lt;'[1]TABELA G2A'!$J$17),(F70)/(1+'[1]TABELA G2A'!$I$18),IF(AND((F70)&gt;='[1]TABELA G2A'!$A$19,(F70)&lt;'[1]TABELA G2A'!$B$19),(F70)/(1+'[1]TABELA G2A'!$A$20),IF(AND((F70)&gt;='[1]TABELA G2A'!$C$19,(F70)&lt;'[1]TABELA G2A'!$D$19),(F70)/(1+'[1]TABELA G2A'!$C$20),IF(AND((F70)&gt;='[1]TABELA G2A'!$E$19,(F70)&lt;'[1]TABELA G2A'!$F$19),(F70)/(1+'[1]TABELA G2A'!$E$20),IF(AND((F70)&gt;='[1]TABELA G2A'!$G$19,(F70)&lt;'[1]TABELA G2A'!$H$19),(F70)/(1+'[1]TABELA G2A'!$G$20),IF(AND((F70)&gt;='[1]TABELA G2A'!$I$19,(F70)&lt;'[1]TABELA G2A'!$J$19),(F70)/(1+'[1]TABELA G2A'!$A$22),IF(AND((F70)&gt;='[1]TABELA G2A'!$A$21,(F70)&lt;'[1]TABELA G2A'!$B$21),(F70)/(1+'[1]TABELA G2A'!$B$22),IF(AND((F70)&gt;='[1]TABELA G2A'!$C$21,(F70)&lt;'[1]TABELA G2A'!$D$21),(F70)/(1+'[1]TABELA G2A'!$C$22),IF((F70)&gt;='[1]TABELA G2A'!$E$21,(F70)/(1+'[1]TABELA G2A'!$C$22),""))))))))))))))))))))</f>
        <v>0.49432648017076736</v>
      </c>
      <c r="H70" s="22" t="str">
        <f>IF('Venda-Chave-Troca'!$E70="G2A",G70*0.898-(0.4)-((0.15)*N70/O70),IF('Venda-Chave-Troca'!$E70="Gamivo",IF('Venda-Chave-Troca'!$F70&lt;4,(F70*0.95)-(0.1),(F70*0.901)-(0.45)),""))</f>
        <v/>
      </c>
      <c r="I70" s="22">
        <f>IF($E70="gamivo",IF($F70&gt;4,'Venda-Chave-Troca'!$G70+(-0.099*'Venda-Chave-Troca'!$G70)-(0.45),'Venda-Chave-Troca'!$G70-(0.05*'Venda-Chave-Troca'!$G70)-(0.1)),G70*0.898-(0.55))</f>
        <v>-0.10609482080665095</v>
      </c>
      <c r="J70" s="70"/>
      <c r="K70" s="24" t="s">
        <v>197</v>
      </c>
      <c r="L70" s="22">
        <v>4.7695808774285913E-4</v>
      </c>
      <c r="M70" s="25">
        <v>0</v>
      </c>
      <c r="N70" s="25">
        <v>0</v>
      </c>
      <c r="O70" s="25">
        <v>0</v>
      </c>
      <c r="P70" s="25">
        <v>0</v>
      </c>
      <c r="Q70" s="26" t="e">
        <f t="shared" si="2"/>
        <v>#VALUE!</v>
      </c>
      <c r="R70" s="27" t="e">
        <f t="shared" si="3"/>
        <v>#VALUE!</v>
      </c>
      <c r="S70" s="28">
        <v>44541</v>
      </c>
      <c r="T70" s="52"/>
      <c r="U70" s="52"/>
      <c r="V70" s="29" t="s">
        <v>198</v>
      </c>
      <c r="W70" s="29" t="s">
        <v>199</v>
      </c>
      <c r="X70" s="30"/>
      <c r="Y70" s="15"/>
    </row>
    <row r="71" spans="1:25" ht="19.350000000000001" customHeight="1">
      <c r="A71" s="17" t="s">
        <v>25</v>
      </c>
      <c r="B71" s="18" t="s">
        <v>222</v>
      </c>
      <c r="C71" s="85" t="s">
        <v>221</v>
      </c>
      <c r="D71" s="20" t="s">
        <v>190</v>
      </c>
      <c r="E71" s="21" t="s">
        <v>32</v>
      </c>
      <c r="F71" s="22">
        <v>0</v>
      </c>
      <c r="G71" s="22">
        <f>IF('Venda-Chave-Troca'!$E71="Gamivo",'Venda-Chave-Troca'!$F71,IF(AND((F71)&lt;'[1]TABELA G2A'!$A$15),F71,IF(AND((F71)&gt;='[1]TABELA G2A'!$A$15,(F71)&lt;'[1]TABELA G2A'!$B$15),(F71)/(1+'[1]TABELA G2A'!$A$16),IF(AND((F71)&gt;='[1]TABELA G2A'!$C$15,(F71)&lt;'[1]TABELA G2A'!$D$15),(F71)/(1+'[1]TABELA G2A'!$C$16),IF(AND((F71)&gt;='[1]TABELA G2A'!$E$15,(F71)&lt;'[1]TABELA G2A'!$F$15),(F71)/(1+'[1]TABELA G2A'!$E$16),IF(AND((F71)&gt;='[1]TABELA G2A'!$G$15,(F71)&lt;'[1]TABELA G2A'!$H$15),(F71)/(1+'[1]TABELA G2A'!$G$16),IF(AND((F71)&gt;='[1]TABELA G2A'!$I$15,(F71)&lt;'[1]TABELA G2A'!$J$15),(F71)/(1+'[1]TABELA G2A'!$I$16),IF(AND((F71)&gt;='[1]TABELA G2A'!$A$17,(F71)&lt;'[1]TABELA G2A'!$B$17),(F71)/(1+'[1]TABELA G2A'!$A$18),IF(AND((F71)&gt;='[1]TABELA G2A'!$C$17,(F71)&lt;'[1]TABELA G2A'!$D$17),(F71)/(1+'[1]TABELA G2A'!$C$18),IF(AND((F71)&gt;='[1]TABELA G2A'!$E$17,(F71)&lt;'[1]TABELA G2A'!$F$17),(F71)/(1+'[1]TABELA G2A'!$E$18),IF(AND((F71)&gt;='[1]TABELA G2A'!$G$17,(F71)&lt;'[1]TABELA G2A'!$H$17),(F71)/(1+'[1]TABELA G2A'!$G$18),IF(AND((F71)&gt;='[1]TABELA G2A'!$I$17,(F71)&lt;'[1]TABELA G2A'!$J$17),(F71)/(1+'[1]TABELA G2A'!$I$18),IF(AND((F71)&gt;='[1]TABELA G2A'!$A$19,(F71)&lt;'[1]TABELA G2A'!$B$19),(F71)/(1+'[1]TABELA G2A'!$A$20),IF(AND((F71)&gt;='[1]TABELA G2A'!$C$19,(F71)&lt;'[1]TABELA G2A'!$D$19),(F71)/(1+'[1]TABELA G2A'!$C$20),IF(AND((F71)&gt;='[1]TABELA G2A'!$E$19,(F71)&lt;'[1]TABELA G2A'!$F$19),(F71)/(1+'[1]TABELA G2A'!$E$20),IF(AND((F71)&gt;='[1]TABELA G2A'!$G$19,(F71)&lt;'[1]TABELA G2A'!$H$19),(F71)/(1+'[1]TABELA G2A'!$G$20),IF(AND((F71)&gt;='[1]TABELA G2A'!$I$19,(F71)&lt;'[1]TABELA G2A'!$J$19),(F71)/(1+'[1]TABELA G2A'!$A$22),IF(AND((F71)&gt;='[1]TABELA G2A'!$A$21,(F71)&lt;'[1]TABELA G2A'!$B$21),(F71)/(1+'[1]TABELA G2A'!$B$22),IF(AND((F71)&gt;='[1]TABELA G2A'!$C$21,(F71)&lt;'[1]TABELA G2A'!$D$21),(F71)/(1+'[1]TABELA G2A'!$C$22),IF((F71)&gt;='[1]TABELA G2A'!$E$21,(F71)/(1+'[1]TABELA G2A'!$C$22),""))))))))))))))))))))</f>
        <v>0</v>
      </c>
      <c r="H71" s="22" t="e">
        <f>IF('Venda-Chave-Troca'!$E71="G2A",G71*0.898-(0.4)-((0.15)*N71/O71),IF('Venda-Chave-Troca'!$E71="Gamivo",IF('Venda-Chave-Troca'!$F71&lt;4,(F71*0.95)-(0.1),(F71*0.901)-(0.45)),""))</f>
        <v>#DIV/0!</v>
      </c>
      <c r="I71" s="22">
        <f>IF($E71="gamivo",IF($F71&gt;4,'Venda-Chave-Troca'!$G71+(-0.099*'Venda-Chave-Troca'!$G71)-(0.45),'Venda-Chave-Troca'!$G71-(0.05*'Venda-Chave-Troca'!$G71)-(0.1)),G71*0.898-(0.55))</f>
        <v>-0.55000000000000004</v>
      </c>
      <c r="J71" s="23"/>
      <c r="K71" s="24" t="s">
        <v>191</v>
      </c>
      <c r="L71" s="22">
        <v>0</v>
      </c>
      <c r="M71" s="25">
        <v>0</v>
      </c>
      <c r="N71" s="25">
        <v>0</v>
      </c>
      <c r="O71" s="25">
        <v>0</v>
      </c>
      <c r="P71" s="25">
        <v>0</v>
      </c>
      <c r="Q71" s="26" t="e">
        <f t="shared" si="2"/>
        <v>#DIV/0!</v>
      </c>
      <c r="R71" s="27" t="e">
        <f t="shared" si="3"/>
        <v>#DIV/0!</v>
      </c>
      <c r="S71" s="28">
        <v>44885</v>
      </c>
      <c r="T71" s="28"/>
      <c r="U71" s="28"/>
      <c r="V71" s="29" t="s">
        <v>192</v>
      </c>
      <c r="W71" s="29" t="s">
        <v>193</v>
      </c>
      <c r="X71" s="30"/>
      <c r="Y71" s="15"/>
    </row>
    <row r="72" spans="1:25" ht="19.350000000000001" customHeight="1">
      <c r="A72" s="17" t="s">
        <v>25</v>
      </c>
      <c r="B72" s="59" t="s">
        <v>223</v>
      </c>
      <c r="C72" s="71" t="s">
        <v>224</v>
      </c>
      <c r="D72" s="20"/>
      <c r="E72" s="21" t="s">
        <v>32</v>
      </c>
      <c r="F72" s="22">
        <v>1.8278985507246377</v>
      </c>
      <c r="G72" s="22">
        <f>IF('Venda-Chave-Troca'!$E72="Gamivo",'Venda-Chave-Troca'!$F72,IF(AND((F72)&lt;'[1]TABELA G2A'!$A$15),F72,IF(AND((F72)&gt;='[1]TABELA G2A'!$A$15,(F72)&lt;'[1]TABELA G2A'!$B$15),(F72)/(1+'[1]TABELA G2A'!$A$16),IF(AND((F72)&gt;='[1]TABELA G2A'!$C$15,(F72)&lt;'[1]TABELA G2A'!$D$15),(F72)/(1+'[1]TABELA G2A'!$C$16),IF(AND((F72)&gt;='[1]TABELA G2A'!$E$15,(F72)&lt;'[1]TABELA G2A'!$F$15),(F72)/(1+'[1]TABELA G2A'!$E$16),IF(AND((F72)&gt;='[1]TABELA G2A'!$G$15,(F72)&lt;'[1]TABELA G2A'!$H$15),(F72)/(1+'[1]TABELA G2A'!$G$16),IF(AND((F72)&gt;='[1]TABELA G2A'!$I$15,(F72)&lt;'[1]TABELA G2A'!$J$15),(F72)/(1+'[1]TABELA G2A'!$I$16),IF(AND((F72)&gt;='[1]TABELA G2A'!$A$17,(F72)&lt;'[1]TABELA G2A'!$B$17),(F72)/(1+'[1]TABELA G2A'!$A$18),IF(AND((F72)&gt;='[1]TABELA G2A'!$C$17,(F72)&lt;'[1]TABELA G2A'!$D$17),(F72)/(1+'[1]TABELA G2A'!$C$18),IF(AND((F72)&gt;='[1]TABELA G2A'!$E$17,(F72)&lt;'[1]TABELA G2A'!$F$17),(F72)/(1+'[1]TABELA G2A'!$E$18),IF(AND((F72)&gt;='[1]TABELA G2A'!$G$17,(F72)&lt;'[1]TABELA G2A'!$H$17),(F72)/(1+'[1]TABELA G2A'!$G$18),IF(AND((F72)&gt;='[1]TABELA G2A'!$I$17,(F72)&lt;'[1]TABELA G2A'!$J$17),(F72)/(1+'[1]TABELA G2A'!$I$18),IF(AND((F72)&gt;='[1]TABELA G2A'!$A$19,(F72)&lt;'[1]TABELA G2A'!$B$19),(F72)/(1+'[1]TABELA G2A'!$A$20),IF(AND((F72)&gt;='[1]TABELA G2A'!$C$19,(F72)&lt;'[1]TABELA G2A'!$D$19),(F72)/(1+'[1]TABELA G2A'!$C$20),IF(AND((F72)&gt;='[1]TABELA G2A'!$E$19,(F72)&lt;'[1]TABELA G2A'!$F$19),(F72)/(1+'[1]TABELA G2A'!$E$20),IF(AND((F72)&gt;='[1]TABELA G2A'!$G$19,(F72)&lt;'[1]TABELA G2A'!$H$19),(F72)/(1+'[1]TABELA G2A'!$G$20),IF(AND((F72)&gt;='[1]TABELA G2A'!$I$19,(F72)&lt;'[1]TABELA G2A'!$J$19),(F72)/(1+'[1]TABELA G2A'!$A$22),IF(AND((F72)&gt;='[1]TABELA G2A'!$A$21,(F72)&lt;'[1]TABELA G2A'!$B$21),(F72)/(1+'[1]TABELA G2A'!$B$22),IF(AND((F72)&gt;='[1]TABELA G2A'!$C$21,(F72)&lt;'[1]TABELA G2A'!$D$21),(F72)/(1+'[1]TABELA G2A'!$C$22),IF((F72)&gt;='[1]TABELA G2A'!$E$21,(F72)/(1+'[1]TABELA G2A'!$C$22),""))))))))))))))))))))</f>
        <v>1.4169756207167734</v>
      </c>
      <c r="H72" s="22">
        <f>IF('Venda-Chave-Troca'!$E72="G2A",G72*0.898-(0.4)-((0.15)*N72/O72),IF('Venda-Chave-Troca'!$E72="Gamivo",IF('Venda-Chave-Troca'!$F72&lt;4,(F72*0.95)-(0.1),(F72*0.901)-(0.45)),""))</f>
        <v>0.87244410740366252</v>
      </c>
      <c r="I72" s="22">
        <f>IF($E72="gamivo",IF($F72&gt;4,'Venda-Chave-Troca'!$G72+(-0.099*'Venda-Chave-Troca'!$G72)-(0.45),'Venda-Chave-Troca'!$G72-(0.05*'Venda-Chave-Troca'!$G72)-(0.1)),G72*0.898-(0.55))</f>
        <v>0.72244410740366249</v>
      </c>
      <c r="J72" s="70"/>
      <c r="K72" s="24" t="s">
        <v>205</v>
      </c>
      <c r="L72" s="22">
        <v>1.0507790144891588E-2</v>
      </c>
      <c r="M72" s="25">
        <v>0</v>
      </c>
      <c r="N72" s="25">
        <v>0</v>
      </c>
      <c r="O72" s="25">
        <v>1</v>
      </c>
      <c r="P72" s="25">
        <v>0</v>
      </c>
      <c r="Q72" s="26">
        <f t="shared" si="2"/>
        <v>-1.0507790144891588E-2</v>
      </c>
      <c r="R72" s="27">
        <f t="shared" si="3"/>
        <v>-1</v>
      </c>
      <c r="S72" s="28">
        <v>44829</v>
      </c>
      <c r="T72" s="28">
        <v>44832</v>
      </c>
      <c r="U72" s="28"/>
      <c r="V72" s="29" t="s">
        <v>206</v>
      </c>
      <c r="W72" s="29" t="s">
        <v>158</v>
      </c>
      <c r="X72" s="30"/>
      <c r="Y72" s="15"/>
    </row>
    <row r="73" spans="1:25" ht="19.350000000000001" customHeight="1">
      <c r="A73" s="17" t="s">
        <v>25</v>
      </c>
      <c r="B73" s="18" t="s">
        <v>225</v>
      </c>
      <c r="C73" s="85" t="s">
        <v>224</v>
      </c>
      <c r="D73" s="20" t="s">
        <v>190</v>
      </c>
      <c r="E73" s="21" t="s">
        <v>32</v>
      </c>
      <c r="F73" s="22">
        <v>0</v>
      </c>
      <c r="G73" s="22">
        <f>IF('Venda-Chave-Troca'!$E73="Gamivo",'Venda-Chave-Troca'!$F73,IF(AND((F73)&lt;'[1]TABELA G2A'!$A$15),F73,IF(AND((F73)&gt;='[1]TABELA G2A'!$A$15,(F73)&lt;'[1]TABELA G2A'!$B$15),(F73)/(1+'[1]TABELA G2A'!$A$16),IF(AND((F73)&gt;='[1]TABELA G2A'!$C$15,(F73)&lt;'[1]TABELA G2A'!$D$15),(F73)/(1+'[1]TABELA G2A'!$C$16),IF(AND((F73)&gt;='[1]TABELA G2A'!$E$15,(F73)&lt;'[1]TABELA G2A'!$F$15),(F73)/(1+'[1]TABELA G2A'!$E$16),IF(AND((F73)&gt;='[1]TABELA G2A'!$G$15,(F73)&lt;'[1]TABELA G2A'!$H$15),(F73)/(1+'[1]TABELA G2A'!$G$16),IF(AND((F73)&gt;='[1]TABELA G2A'!$I$15,(F73)&lt;'[1]TABELA G2A'!$J$15),(F73)/(1+'[1]TABELA G2A'!$I$16),IF(AND((F73)&gt;='[1]TABELA G2A'!$A$17,(F73)&lt;'[1]TABELA G2A'!$B$17),(F73)/(1+'[1]TABELA G2A'!$A$18),IF(AND((F73)&gt;='[1]TABELA G2A'!$C$17,(F73)&lt;'[1]TABELA G2A'!$D$17),(F73)/(1+'[1]TABELA G2A'!$C$18),IF(AND((F73)&gt;='[1]TABELA G2A'!$E$17,(F73)&lt;'[1]TABELA G2A'!$F$17),(F73)/(1+'[1]TABELA G2A'!$E$18),IF(AND((F73)&gt;='[1]TABELA G2A'!$G$17,(F73)&lt;'[1]TABELA G2A'!$H$17),(F73)/(1+'[1]TABELA G2A'!$G$18),IF(AND((F73)&gt;='[1]TABELA G2A'!$I$17,(F73)&lt;'[1]TABELA G2A'!$J$17),(F73)/(1+'[1]TABELA G2A'!$I$18),IF(AND((F73)&gt;='[1]TABELA G2A'!$A$19,(F73)&lt;'[1]TABELA G2A'!$B$19),(F73)/(1+'[1]TABELA G2A'!$A$20),IF(AND((F73)&gt;='[1]TABELA G2A'!$C$19,(F73)&lt;'[1]TABELA G2A'!$D$19),(F73)/(1+'[1]TABELA G2A'!$C$20),IF(AND((F73)&gt;='[1]TABELA G2A'!$E$19,(F73)&lt;'[1]TABELA G2A'!$F$19),(F73)/(1+'[1]TABELA G2A'!$E$20),IF(AND((F73)&gt;='[1]TABELA G2A'!$G$19,(F73)&lt;'[1]TABELA G2A'!$H$19),(F73)/(1+'[1]TABELA G2A'!$G$20),IF(AND((F73)&gt;='[1]TABELA G2A'!$I$19,(F73)&lt;'[1]TABELA G2A'!$J$19),(F73)/(1+'[1]TABELA G2A'!$A$22),IF(AND((F73)&gt;='[1]TABELA G2A'!$A$21,(F73)&lt;'[1]TABELA G2A'!$B$21),(F73)/(1+'[1]TABELA G2A'!$B$22),IF(AND((F73)&gt;='[1]TABELA G2A'!$C$21,(F73)&lt;'[1]TABELA G2A'!$D$21),(F73)/(1+'[1]TABELA G2A'!$C$22),IF((F73)&gt;='[1]TABELA G2A'!$E$21,(F73)/(1+'[1]TABELA G2A'!$C$22),""))))))))))))))))))))</f>
        <v>0</v>
      </c>
      <c r="H73" s="22" t="e">
        <f>IF('Venda-Chave-Troca'!$E73="G2A",G73*0.898-(0.4)-((0.15)*N73/O73),IF('Venda-Chave-Troca'!$E73="Gamivo",IF('Venda-Chave-Troca'!$F73&lt;4,(F73*0.95)-(0.1),(F73*0.901)-(0.45)),""))</f>
        <v>#DIV/0!</v>
      </c>
      <c r="I73" s="22">
        <f>IF($E73="gamivo",IF($F73&gt;4,'Venda-Chave-Troca'!$G73+(-0.099*'Venda-Chave-Troca'!$G73)-(0.45),'Venda-Chave-Troca'!$G73-(0.05*'Venda-Chave-Troca'!$G73)-(0.1)),G73*0.898-(0.55))</f>
        <v>-0.55000000000000004</v>
      </c>
      <c r="J73" s="23"/>
      <c r="K73" s="24" t="s">
        <v>191</v>
      </c>
      <c r="L73" s="22">
        <v>0</v>
      </c>
      <c r="M73" s="25">
        <v>0</v>
      </c>
      <c r="N73" s="25">
        <v>0</v>
      </c>
      <c r="O73" s="25">
        <v>0</v>
      </c>
      <c r="P73" s="25">
        <v>0</v>
      </c>
      <c r="Q73" s="26" t="e">
        <f t="shared" si="2"/>
        <v>#DIV/0!</v>
      </c>
      <c r="R73" s="27" t="e">
        <f t="shared" si="3"/>
        <v>#DIV/0!</v>
      </c>
      <c r="S73" s="28">
        <v>44885</v>
      </c>
      <c r="T73" s="28"/>
      <c r="U73" s="28"/>
      <c r="V73" s="29" t="s">
        <v>192</v>
      </c>
      <c r="W73" s="29" t="s">
        <v>193</v>
      </c>
      <c r="X73" s="30"/>
      <c r="Y73" s="15"/>
    </row>
    <row r="74" spans="1:25" ht="19.350000000000001" customHeight="1">
      <c r="A74" s="17" t="s">
        <v>226</v>
      </c>
      <c r="B74" s="32" t="s">
        <v>227</v>
      </c>
      <c r="C74" s="35" t="s">
        <v>228</v>
      </c>
      <c r="D74" s="32"/>
      <c r="E74" s="21" t="s">
        <v>32</v>
      </c>
      <c r="F74" s="34">
        <v>2.2300724637681162</v>
      </c>
      <c r="G74" s="34">
        <f>IF('Venda-Chave-Troca'!$E74="Gamivo",'Venda-Chave-Troca'!$F74,IF(AND((F74)&lt;'[1]TABELA G2A'!$A$15),F74,IF(AND((F74)&gt;='[1]TABELA G2A'!$A$15,(F74)&lt;'[1]TABELA G2A'!$B$15),(F74)/(1+'[1]TABELA G2A'!$A$16),IF(AND((F74)&gt;='[1]TABELA G2A'!$C$15,(F74)&lt;'[1]TABELA G2A'!$D$15),(F74)/(1+'[1]TABELA G2A'!$C$16),IF(AND((F74)&gt;='[1]TABELA G2A'!$E$15,(F74)&lt;'[1]TABELA G2A'!$F$15),(F74)/(1+'[1]TABELA G2A'!$E$16),IF(AND((F74)&gt;='[1]TABELA G2A'!$G$15,(F74)&lt;'[1]TABELA G2A'!$H$15),(F74)/(1+'[1]TABELA G2A'!$G$16),IF(AND((F74)&gt;='[1]TABELA G2A'!$I$15,(F74)&lt;'[1]TABELA G2A'!$J$15),(F74)/(1+'[1]TABELA G2A'!$I$16),IF(AND((F74)&gt;='[1]TABELA G2A'!$A$17,(F74)&lt;'[1]TABELA G2A'!$B$17),(F74)/(1+'[1]TABELA G2A'!$A$18),IF(AND((F74)&gt;='[1]TABELA G2A'!$C$17,(F74)&lt;'[1]TABELA G2A'!$D$17),(F74)/(1+'[1]TABELA G2A'!$C$18),IF(AND((F74)&gt;='[1]TABELA G2A'!$E$17,(F74)&lt;'[1]TABELA G2A'!$F$17),(F74)/(1+'[1]TABELA G2A'!$E$18),IF(AND((F74)&gt;='[1]TABELA G2A'!$G$17,(F74)&lt;'[1]TABELA G2A'!$H$17),(F74)/(1+'[1]TABELA G2A'!$G$18),IF(AND((F74)&gt;='[1]TABELA G2A'!$I$17,(F74)&lt;'[1]TABELA G2A'!$J$17),(F74)/(1+'[1]TABELA G2A'!$I$18),IF(AND((F74)&gt;='[1]TABELA G2A'!$A$19,(F74)&lt;'[1]TABELA G2A'!$B$19),(F74)/(1+'[1]TABELA G2A'!$A$20),IF(AND((F74)&gt;='[1]TABELA G2A'!$C$19,(F74)&lt;'[1]TABELA G2A'!$D$19),(F74)/(1+'[1]TABELA G2A'!$C$20),IF(AND((F74)&gt;='[1]TABELA G2A'!$E$19,(F74)&lt;'[1]TABELA G2A'!$F$19),(F74)/(1+'[1]TABELA G2A'!$E$20),IF(AND((F74)&gt;='[1]TABELA G2A'!$G$19,(F74)&lt;'[1]TABELA G2A'!$H$19),(F74)/(1+'[1]TABELA G2A'!$G$20),IF(AND((F74)&gt;='[1]TABELA G2A'!$I$19,(F74)&lt;'[1]TABELA G2A'!$J$19),(F74)/(1+'[1]TABELA G2A'!$A$22),IF(AND((F74)&gt;='[1]TABELA G2A'!$A$21,(F74)&lt;'[1]TABELA G2A'!$B$21),(F74)/(1+'[1]TABELA G2A'!$B$22),IF(AND((F74)&gt;='[1]TABELA G2A'!$C$21,(F74)&lt;'[1]TABELA G2A'!$D$21),(F74)/(1+'[1]TABELA G2A'!$C$22),IF((F74)&gt;='[1]TABELA G2A'!$E$21,(F74)/(1+'[1]TABELA G2A'!$C$22),""))))))))))))))))))))</f>
        <v>1.7287383440062916</v>
      </c>
      <c r="H74" s="34">
        <f>IF('Venda-Chave-Troca'!$E74="G2A",G74*0.898-(0.4)-((0.15)*N74/O74),IF('Venda-Chave-Troca'!$E74="Gamivo",IF('Venda-Chave-Troca'!$F74&lt;4,(F74*0.95)-(0.1),(F74*0.901)-(0.45)),""))</f>
        <v>0.85240703291764963</v>
      </c>
      <c r="I74" s="34">
        <f>IF($E74="gamivo",IF($F74&gt;4,'Venda-Chave-Troca'!$G74+(-0.099*'Venda-Chave-Troca'!$G74)-(0.45),'Venda-Chave-Troca'!$G74-(0.05*'Venda-Chave-Troca'!$G74)-(0.1)),G74*0.898-(0.55))</f>
        <v>1.0024070329176498</v>
      </c>
      <c r="J74" s="32"/>
      <c r="K74" s="36" t="s">
        <v>197</v>
      </c>
      <c r="L74" s="34">
        <v>0.4201117201791727</v>
      </c>
      <c r="M74" s="37">
        <v>1</v>
      </c>
      <c r="N74" s="37">
        <v>2</v>
      </c>
      <c r="O74" s="37">
        <v>1</v>
      </c>
      <c r="P74" s="37">
        <v>0</v>
      </c>
      <c r="Q74" s="34">
        <f t="shared" si="2"/>
        <v>0.43229531273847693</v>
      </c>
      <c r="R74" s="27">
        <f t="shared" si="3"/>
        <v>1.0290008394769565</v>
      </c>
      <c r="S74" s="28">
        <v>44541</v>
      </c>
      <c r="T74" s="52">
        <v>44543</v>
      </c>
      <c r="U74" s="52">
        <v>44879</v>
      </c>
      <c r="V74" s="29" t="s">
        <v>198</v>
      </c>
      <c r="W74" s="29" t="s">
        <v>199</v>
      </c>
      <c r="X74" s="30"/>
      <c r="Y74" s="15"/>
    </row>
    <row r="75" spans="1:25" ht="19.350000000000001" customHeight="1">
      <c r="A75" s="17" t="s">
        <v>25</v>
      </c>
      <c r="B75" s="18" t="s">
        <v>229</v>
      </c>
      <c r="C75" s="85" t="s">
        <v>230</v>
      </c>
      <c r="D75" s="20" t="s">
        <v>190</v>
      </c>
      <c r="E75" s="21" t="s">
        <v>32</v>
      </c>
      <c r="F75" s="22">
        <v>0</v>
      </c>
      <c r="G75" s="22">
        <f>IF('Venda-Chave-Troca'!$E75="Gamivo",'Venda-Chave-Troca'!$F75,IF(AND((F75)&lt;'[1]TABELA G2A'!$A$15),F75,IF(AND((F75)&gt;='[1]TABELA G2A'!$A$15,(F75)&lt;'[1]TABELA G2A'!$B$15),(F75)/(1+'[1]TABELA G2A'!$A$16),IF(AND((F75)&gt;='[1]TABELA G2A'!$C$15,(F75)&lt;'[1]TABELA G2A'!$D$15),(F75)/(1+'[1]TABELA G2A'!$C$16),IF(AND((F75)&gt;='[1]TABELA G2A'!$E$15,(F75)&lt;'[1]TABELA G2A'!$F$15),(F75)/(1+'[1]TABELA G2A'!$E$16),IF(AND((F75)&gt;='[1]TABELA G2A'!$G$15,(F75)&lt;'[1]TABELA G2A'!$H$15),(F75)/(1+'[1]TABELA G2A'!$G$16),IF(AND((F75)&gt;='[1]TABELA G2A'!$I$15,(F75)&lt;'[1]TABELA G2A'!$J$15),(F75)/(1+'[1]TABELA G2A'!$I$16),IF(AND((F75)&gt;='[1]TABELA G2A'!$A$17,(F75)&lt;'[1]TABELA G2A'!$B$17),(F75)/(1+'[1]TABELA G2A'!$A$18),IF(AND((F75)&gt;='[1]TABELA G2A'!$C$17,(F75)&lt;'[1]TABELA G2A'!$D$17),(F75)/(1+'[1]TABELA G2A'!$C$18),IF(AND((F75)&gt;='[1]TABELA G2A'!$E$17,(F75)&lt;'[1]TABELA G2A'!$F$17),(F75)/(1+'[1]TABELA G2A'!$E$18),IF(AND((F75)&gt;='[1]TABELA G2A'!$G$17,(F75)&lt;'[1]TABELA G2A'!$H$17),(F75)/(1+'[1]TABELA G2A'!$G$18),IF(AND((F75)&gt;='[1]TABELA G2A'!$I$17,(F75)&lt;'[1]TABELA G2A'!$J$17),(F75)/(1+'[1]TABELA G2A'!$I$18),IF(AND((F75)&gt;='[1]TABELA G2A'!$A$19,(F75)&lt;'[1]TABELA G2A'!$B$19),(F75)/(1+'[1]TABELA G2A'!$A$20),IF(AND((F75)&gt;='[1]TABELA G2A'!$C$19,(F75)&lt;'[1]TABELA G2A'!$D$19),(F75)/(1+'[1]TABELA G2A'!$C$20),IF(AND((F75)&gt;='[1]TABELA G2A'!$E$19,(F75)&lt;'[1]TABELA G2A'!$F$19),(F75)/(1+'[1]TABELA G2A'!$E$20),IF(AND((F75)&gt;='[1]TABELA G2A'!$G$19,(F75)&lt;'[1]TABELA G2A'!$H$19),(F75)/(1+'[1]TABELA G2A'!$G$20),IF(AND((F75)&gt;='[1]TABELA G2A'!$I$19,(F75)&lt;'[1]TABELA G2A'!$J$19),(F75)/(1+'[1]TABELA G2A'!$A$22),IF(AND((F75)&gt;='[1]TABELA G2A'!$A$21,(F75)&lt;'[1]TABELA G2A'!$B$21),(F75)/(1+'[1]TABELA G2A'!$B$22),IF(AND((F75)&gt;='[1]TABELA G2A'!$C$21,(F75)&lt;'[1]TABELA G2A'!$D$21),(F75)/(1+'[1]TABELA G2A'!$C$22),IF((F75)&gt;='[1]TABELA G2A'!$E$21,(F75)/(1+'[1]TABELA G2A'!$C$22),""))))))))))))))))))))</f>
        <v>0</v>
      </c>
      <c r="H75" s="22" t="e">
        <f>IF('Venda-Chave-Troca'!$E75="G2A",G75*0.898-(0.4)-((0.15)*N75/O75),IF('Venda-Chave-Troca'!$E75="Gamivo",IF('Venda-Chave-Troca'!$F75&lt;4,(F75*0.95)-(0.1),(F75*0.901)-(0.45)),""))</f>
        <v>#DIV/0!</v>
      </c>
      <c r="I75" s="22">
        <f>IF($E75="gamivo",IF($F75&gt;4,'Venda-Chave-Troca'!$G75+(-0.099*'Venda-Chave-Troca'!$G75)-(0.45),'Venda-Chave-Troca'!$G75-(0.05*'Venda-Chave-Troca'!$G75)-(0.1)),G75*0.898-(0.55))</f>
        <v>-0.55000000000000004</v>
      </c>
      <c r="J75" s="23"/>
      <c r="K75" s="24" t="s">
        <v>191</v>
      </c>
      <c r="L75" s="22">
        <v>0</v>
      </c>
      <c r="M75" s="25">
        <v>0</v>
      </c>
      <c r="N75" s="25">
        <v>0</v>
      </c>
      <c r="O75" s="25">
        <v>0</v>
      </c>
      <c r="P75" s="25">
        <v>0</v>
      </c>
      <c r="Q75" s="26" t="e">
        <f t="shared" si="2"/>
        <v>#DIV/0!</v>
      </c>
      <c r="R75" s="27" t="e">
        <f t="shared" si="3"/>
        <v>#DIV/0!</v>
      </c>
      <c r="S75" s="28">
        <v>44885</v>
      </c>
      <c r="T75" s="28"/>
      <c r="U75" s="28"/>
      <c r="V75" s="29" t="s">
        <v>192</v>
      </c>
      <c r="W75" s="29" t="s">
        <v>193</v>
      </c>
      <c r="X75" s="30"/>
      <c r="Y75" s="15"/>
    </row>
    <row r="76" spans="1:25" ht="19.350000000000001" customHeight="1">
      <c r="A76" s="17" t="s">
        <v>25</v>
      </c>
      <c r="B76" s="18" t="s">
        <v>231</v>
      </c>
      <c r="C76" s="20" t="s">
        <v>232</v>
      </c>
      <c r="D76" s="20"/>
      <c r="E76" s="61" t="s">
        <v>27</v>
      </c>
      <c r="F76" s="22">
        <v>14.69</v>
      </c>
      <c r="G76" s="22">
        <f>IF('Venda-Chave-Troca'!$E76="Gamivo",'Venda-Chave-Troca'!$F76,IF(AND((F76)&lt;'[1]TABELA G2A'!$A$15),F76,IF(AND((F76)&gt;='[1]TABELA G2A'!$A$15,(F76)&lt;'[1]TABELA G2A'!$B$15),(F76)/(1+'[1]TABELA G2A'!$A$16),IF(AND((F76)&gt;='[1]TABELA G2A'!$C$15,(F76)&lt;'[1]TABELA G2A'!$D$15),(F76)/(1+'[1]TABELA G2A'!$C$16),IF(AND((F76)&gt;='[1]TABELA G2A'!$E$15,(F76)&lt;'[1]TABELA G2A'!$F$15),(F76)/(1+'[1]TABELA G2A'!$E$16),IF(AND((F76)&gt;='[1]TABELA G2A'!$G$15,(F76)&lt;'[1]TABELA G2A'!$H$15),(F76)/(1+'[1]TABELA G2A'!$G$16),IF(AND((F76)&gt;='[1]TABELA G2A'!$I$15,(F76)&lt;'[1]TABELA G2A'!$J$15),(F76)/(1+'[1]TABELA G2A'!$I$16),IF(AND((F76)&gt;='[1]TABELA G2A'!$A$17,(F76)&lt;'[1]TABELA G2A'!$B$17),(F76)/(1+'[1]TABELA G2A'!$A$18),IF(AND((F76)&gt;='[1]TABELA G2A'!$C$17,(F76)&lt;'[1]TABELA G2A'!$D$17),(F76)/(1+'[1]TABELA G2A'!$C$18),IF(AND((F76)&gt;='[1]TABELA G2A'!$E$17,(F76)&lt;'[1]TABELA G2A'!$F$17),(F76)/(1+'[1]TABELA G2A'!$E$18),IF(AND((F76)&gt;='[1]TABELA G2A'!$G$17,(F76)&lt;'[1]TABELA G2A'!$H$17),(F76)/(1+'[1]TABELA G2A'!$G$18),IF(AND((F76)&gt;='[1]TABELA G2A'!$I$17,(F76)&lt;'[1]TABELA G2A'!$J$17),(F76)/(1+'[1]TABELA G2A'!$I$18),IF(AND((F76)&gt;='[1]TABELA G2A'!$A$19,(F76)&lt;'[1]TABELA G2A'!$B$19),(F76)/(1+'[1]TABELA G2A'!$A$20),IF(AND((F76)&gt;='[1]TABELA G2A'!$C$19,(F76)&lt;'[1]TABELA G2A'!$D$19),(F76)/(1+'[1]TABELA G2A'!$C$20),IF(AND((F76)&gt;='[1]TABELA G2A'!$E$19,(F76)&lt;'[1]TABELA G2A'!$F$19),(F76)/(1+'[1]TABELA G2A'!$E$20),IF(AND((F76)&gt;='[1]TABELA G2A'!$G$19,(F76)&lt;'[1]TABELA G2A'!$H$19),(F76)/(1+'[1]TABELA G2A'!$G$20),IF(AND((F76)&gt;='[1]TABELA G2A'!$I$19,(F76)&lt;'[1]TABELA G2A'!$J$19),(F76)/(1+'[1]TABELA G2A'!$A$22),IF(AND((F76)&gt;='[1]TABELA G2A'!$A$21,(F76)&lt;'[1]TABELA G2A'!$B$21),(F76)/(1+'[1]TABELA G2A'!$B$22),IF(AND((F76)&gt;='[1]TABELA G2A'!$C$21,(F76)&lt;'[1]TABELA G2A'!$D$21),(F76)/(1+'[1]TABELA G2A'!$C$22),IF((F76)&gt;='[1]TABELA G2A'!$E$21,(F76)/(1+'[1]TABELA G2A'!$C$22),""))))))))))))))))))))</f>
        <v>14.69</v>
      </c>
      <c r="H76" s="22">
        <f>IF('Venda-Chave-Troca'!$E76="G2A",G76*0.898-(0.4)-((0.15)*N76/O76),IF('Venda-Chave-Troca'!$E76="Gamivo",IF('Venda-Chave-Troca'!$F76&lt;4,(F76*0.95)-(0.1),(F76*0.901)-(0.45)),""))</f>
        <v>12.785690000000001</v>
      </c>
      <c r="I76" s="22">
        <f>IF($E76="gamivo",IF($F76&gt;4,'Venda-Chave-Troca'!$G76+(-0.099*'Venda-Chave-Troca'!$G76)-(0.45),'Venda-Chave-Troca'!$G76-(0.05*'Venda-Chave-Troca'!$G76)-(0.1)),G76*0.898-(0.55))</f>
        <v>12.785690000000001</v>
      </c>
      <c r="J76" s="23"/>
      <c r="K76" s="24" t="s">
        <v>233</v>
      </c>
      <c r="L76" s="22">
        <v>2.1100052542677186</v>
      </c>
      <c r="M76" s="25">
        <v>1</v>
      </c>
      <c r="N76" s="25">
        <v>0</v>
      </c>
      <c r="O76" s="25">
        <v>1</v>
      </c>
      <c r="P76" s="25">
        <v>0</v>
      </c>
      <c r="Q76" s="26">
        <f t="shared" si="2"/>
        <v>10.675684745732282</v>
      </c>
      <c r="R76" s="27">
        <f t="shared" si="3"/>
        <v>5.0595536310345821</v>
      </c>
      <c r="S76" s="28">
        <v>45122</v>
      </c>
      <c r="T76" s="28">
        <v>45126</v>
      </c>
      <c r="U76" s="28"/>
      <c r="V76" s="29" t="s">
        <v>234</v>
      </c>
      <c r="W76" s="29" t="s">
        <v>235</v>
      </c>
      <c r="X76" s="30"/>
      <c r="Y76" s="15"/>
    </row>
    <row r="77" spans="1:25" ht="19.350000000000001" customHeight="1">
      <c r="A77" s="17" t="s">
        <v>25</v>
      </c>
      <c r="B77" s="59" t="s">
        <v>236</v>
      </c>
      <c r="C77" s="71" t="s">
        <v>237</v>
      </c>
      <c r="D77" s="20"/>
      <c r="E77" s="21" t="s">
        <v>32</v>
      </c>
      <c r="F77" s="22">
        <v>8.7899999999999991</v>
      </c>
      <c r="G77" s="22">
        <f>IF('Venda-Chave-Troca'!$E77="Gamivo",'Venda-Chave-Troca'!$F77,IF(AND((F77)&lt;'[1]TABELA G2A'!$A$15),F77,IF(AND((F77)&gt;='[1]TABELA G2A'!$A$15,(F77)&lt;'[1]TABELA G2A'!$B$15),(F77)/(1+'[1]TABELA G2A'!$A$16),IF(AND((F77)&gt;='[1]TABELA G2A'!$C$15,(F77)&lt;'[1]TABELA G2A'!$D$15),(F77)/(1+'[1]TABELA G2A'!$C$16),IF(AND((F77)&gt;='[1]TABELA G2A'!$E$15,(F77)&lt;'[1]TABELA G2A'!$F$15),(F77)/(1+'[1]TABELA G2A'!$E$16),IF(AND((F77)&gt;='[1]TABELA G2A'!$G$15,(F77)&lt;'[1]TABELA G2A'!$H$15),(F77)/(1+'[1]TABELA G2A'!$G$16),IF(AND((F77)&gt;='[1]TABELA G2A'!$I$15,(F77)&lt;'[1]TABELA G2A'!$J$15),(F77)/(1+'[1]TABELA G2A'!$I$16),IF(AND((F77)&gt;='[1]TABELA G2A'!$A$17,(F77)&lt;'[1]TABELA G2A'!$B$17),(F77)/(1+'[1]TABELA G2A'!$A$18),IF(AND((F77)&gt;='[1]TABELA G2A'!$C$17,(F77)&lt;'[1]TABELA G2A'!$D$17),(F77)/(1+'[1]TABELA G2A'!$C$18),IF(AND((F77)&gt;='[1]TABELA G2A'!$E$17,(F77)&lt;'[1]TABELA G2A'!$F$17),(F77)/(1+'[1]TABELA G2A'!$E$18),IF(AND((F77)&gt;='[1]TABELA G2A'!$G$17,(F77)&lt;'[1]TABELA G2A'!$H$17),(F77)/(1+'[1]TABELA G2A'!$G$18),IF(AND((F77)&gt;='[1]TABELA G2A'!$I$17,(F77)&lt;'[1]TABELA G2A'!$J$17),(F77)/(1+'[1]TABELA G2A'!$I$18),IF(AND((F77)&gt;='[1]TABELA G2A'!$A$19,(F77)&lt;'[1]TABELA G2A'!$B$19),(F77)/(1+'[1]TABELA G2A'!$A$20),IF(AND((F77)&gt;='[1]TABELA G2A'!$C$19,(F77)&lt;'[1]TABELA G2A'!$D$19),(F77)/(1+'[1]TABELA G2A'!$C$20),IF(AND((F77)&gt;='[1]TABELA G2A'!$E$19,(F77)&lt;'[1]TABELA G2A'!$F$19),(F77)/(1+'[1]TABELA G2A'!$E$20),IF(AND((F77)&gt;='[1]TABELA G2A'!$G$19,(F77)&lt;'[1]TABELA G2A'!$H$19),(F77)/(1+'[1]TABELA G2A'!$G$20),IF(AND((F77)&gt;='[1]TABELA G2A'!$I$19,(F77)&lt;'[1]TABELA G2A'!$J$19),(F77)/(1+'[1]TABELA G2A'!$A$22),IF(AND((F77)&gt;='[1]TABELA G2A'!$A$21,(F77)&lt;'[1]TABELA G2A'!$B$21),(F77)/(1+'[1]TABELA G2A'!$B$22),IF(AND((F77)&gt;='[1]TABELA G2A'!$C$21,(F77)&lt;'[1]TABELA G2A'!$D$21),(F77)/(1+'[1]TABELA G2A'!$C$22),IF((F77)&gt;='[1]TABELA G2A'!$E$21,(F77)/(1+'[1]TABELA G2A'!$C$22),""))))))))))))))))))))</f>
        <v>6.943127962085307</v>
      </c>
      <c r="H77" s="22">
        <f>IF('Venda-Chave-Troca'!$E77="G2A",G77*0.898-(0.4)-((0.15)*N77/O77),IF('Venda-Chave-Troca'!$E77="Gamivo",IF('Venda-Chave-Troca'!$F77&lt;4,(F77*0.95)-(0.1),(F77*0.901)-(0.45)),""))</f>
        <v>5.6099289099526057</v>
      </c>
      <c r="I77" s="22">
        <f>IF($E77="gamivo",IF($F77&gt;4,'Venda-Chave-Troca'!$G77+(-0.099*'Venda-Chave-Troca'!$G77)-(0.45),'Venda-Chave-Troca'!$G77-(0.05*'Venda-Chave-Troca'!$G77)-(0.1)),G77*0.898-(0.55))</f>
        <v>5.6849289099526059</v>
      </c>
      <c r="J77" s="70"/>
      <c r="K77" s="24" t="s">
        <v>238</v>
      </c>
      <c r="L77" s="22">
        <v>3.0834252362709162</v>
      </c>
      <c r="M77" s="25">
        <v>0</v>
      </c>
      <c r="N77" s="25">
        <v>3</v>
      </c>
      <c r="O77" s="25">
        <v>2</v>
      </c>
      <c r="P77" s="25">
        <v>0</v>
      </c>
      <c r="Q77" s="26">
        <f t="shared" si="2"/>
        <v>-3.0834252362709162</v>
      </c>
      <c r="R77" s="27">
        <f t="shared" si="3"/>
        <v>-1</v>
      </c>
      <c r="S77" s="28">
        <v>44828</v>
      </c>
      <c r="T77" s="28">
        <v>44832</v>
      </c>
      <c r="U77" s="28"/>
      <c r="V77" s="29" t="s">
        <v>239</v>
      </c>
      <c r="W77" s="29" t="s">
        <v>240</v>
      </c>
      <c r="X77" s="30"/>
      <c r="Y77" s="15"/>
    </row>
    <row r="78" spans="1:25" ht="19.350000000000001" customHeight="1">
      <c r="A78" s="17" t="s">
        <v>241</v>
      </c>
      <c r="B78" s="59" t="s">
        <v>242</v>
      </c>
      <c r="C78" s="20" t="s">
        <v>237</v>
      </c>
      <c r="D78" s="20"/>
      <c r="E78" s="21" t="s">
        <v>32</v>
      </c>
      <c r="F78" s="22">
        <v>8.7899999999999991</v>
      </c>
      <c r="G78" s="22">
        <f>IF('Venda-Chave-Troca'!$E78="Gamivo",'Venda-Chave-Troca'!$F78,IF(AND((F78)&lt;'[1]TABELA G2A'!$A$15),F78,IF(AND((F78)&gt;='[1]TABELA G2A'!$A$15,(F78)&lt;'[1]TABELA G2A'!$B$15),(F78)/(1+'[1]TABELA G2A'!$A$16),IF(AND((F78)&gt;='[1]TABELA G2A'!$C$15,(F78)&lt;'[1]TABELA G2A'!$D$15),(F78)/(1+'[1]TABELA G2A'!$C$16),IF(AND((F78)&gt;='[1]TABELA G2A'!$E$15,(F78)&lt;'[1]TABELA G2A'!$F$15),(F78)/(1+'[1]TABELA G2A'!$E$16),IF(AND((F78)&gt;='[1]TABELA G2A'!$G$15,(F78)&lt;'[1]TABELA G2A'!$H$15),(F78)/(1+'[1]TABELA G2A'!$G$16),IF(AND((F78)&gt;='[1]TABELA G2A'!$I$15,(F78)&lt;'[1]TABELA G2A'!$J$15),(F78)/(1+'[1]TABELA G2A'!$I$16),IF(AND((F78)&gt;='[1]TABELA G2A'!$A$17,(F78)&lt;'[1]TABELA G2A'!$B$17),(F78)/(1+'[1]TABELA G2A'!$A$18),IF(AND((F78)&gt;='[1]TABELA G2A'!$C$17,(F78)&lt;'[1]TABELA G2A'!$D$17),(F78)/(1+'[1]TABELA G2A'!$C$18),IF(AND((F78)&gt;='[1]TABELA G2A'!$E$17,(F78)&lt;'[1]TABELA G2A'!$F$17),(F78)/(1+'[1]TABELA G2A'!$E$18),IF(AND((F78)&gt;='[1]TABELA G2A'!$G$17,(F78)&lt;'[1]TABELA G2A'!$H$17),(F78)/(1+'[1]TABELA G2A'!$G$18),IF(AND((F78)&gt;='[1]TABELA G2A'!$I$17,(F78)&lt;'[1]TABELA G2A'!$J$17),(F78)/(1+'[1]TABELA G2A'!$I$18),IF(AND((F78)&gt;='[1]TABELA G2A'!$A$19,(F78)&lt;'[1]TABELA G2A'!$B$19),(F78)/(1+'[1]TABELA G2A'!$A$20),IF(AND((F78)&gt;='[1]TABELA G2A'!$C$19,(F78)&lt;'[1]TABELA G2A'!$D$19),(F78)/(1+'[1]TABELA G2A'!$C$20),IF(AND((F78)&gt;='[1]TABELA G2A'!$E$19,(F78)&lt;'[1]TABELA G2A'!$F$19),(F78)/(1+'[1]TABELA G2A'!$E$20),IF(AND((F78)&gt;='[1]TABELA G2A'!$G$19,(F78)&lt;'[1]TABELA G2A'!$H$19),(F78)/(1+'[1]TABELA G2A'!$G$20),IF(AND((F78)&gt;='[1]TABELA G2A'!$I$19,(F78)&lt;'[1]TABELA G2A'!$J$19),(F78)/(1+'[1]TABELA G2A'!$A$22),IF(AND((F78)&gt;='[1]TABELA G2A'!$A$21,(F78)&lt;'[1]TABELA G2A'!$B$21),(F78)/(1+'[1]TABELA G2A'!$B$22),IF(AND((F78)&gt;='[1]TABELA G2A'!$C$21,(F78)&lt;'[1]TABELA G2A'!$D$21),(F78)/(1+'[1]TABELA G2A'!$C$22),IF((F78)&gt;='[1]TABELA G2A'!$E$21,(F78)/(1+'[1]TABELA G2A'!$C$22),""))))))))))))))))))))</f>
        <v>6.943127962085307</v>
      </c>
      <c r="H78" s="22">
        <f>IF('Venda-Chave-Troca'!$E78="G2A",G78*0.898-(0.4)-((0.15)*N78/O78),IF('Venda-Chave-Troca'!$E78="Gamivo",IF('Venda-Chave-Troca'!$F78&lt;4,(F78*0.95)-(0.1),(F78*0.901)-(0.45)),""))</f>
        <v>5.6099289099526057</v>
      </c>
      <c r="I78" s="22">
        <f>IF($E78="gamivo",IF($F78&gt;4,'Venda-Chave-Troca'!$G78+(-0.099*'Venda-Chave-Troca'!$G78)-(0.45),'Venda-Chave-Troca'!$G78-(0.05*'Venda-Chave-Troca'!$G78)-(0.1)),G78*0.898-(0.55))</f>
        <v>5.6849289099526059</v>
      </c>
      <c r="J78" s="23"/>
      <c r="K78" s="24" t="s">
        <v>243</v>
      </c>
      <c r="L78" s="22">
        <v>2.8783940320112316</v>
      </c>
      <c r="M78" s="25">
        <v>0</v>
      </c>
      <c r="N78" s="25">
        <v>3</v>
      </c>
      <c r="O78" s="25">
        <v>2</v>
      </c>
      <c r="P78" s="25">
        <v>0</v>
      </c>
      <c r="Q78" s="26">
        <f t="shared" si="2"/>
        <v>-2.8783940320112316</v>
      </c>
      <c r="R78" s="27">
        <f t="shared" si="3"/>
        <v>-1</v>
      </c>
      <c r="S78" s="28">
        <v>44998</v>
      </c>
      <c r="T78" s="28">
        <v>45002</v>
      </c>
      <c r="U78" s="28"/>
      <c r="V78" s="29" t="s">
        <v>244</v>
      </c>
      <c r="W78" s="29" t="s">
        <v>245</v>
      </c>
      <c r="X78" s="30"/>
      <c r="Y78" s="15"/>
    </row>
    <row r="79" spans="1:25" ht="19.350000000000001" customHeight="1">
      <c r="A79" s="17" t="s">
        <v>48</v>
      </c>
      <c r="B79" s="45"/>
      <c r="C79" s="45" t="s">
        <v>246</v>
      </c>
      <c r="D79" s="45"/>
      <c r="E79" s="61"/>
      <c r="F79" s="47">
        <v>176.08695652173915</v>
      </c>
      <c r="G79" s="47">
        <f>IF('Venda-Chave-Troca'!$E79="Gamivo",'Venda-Chave-Troca'!$F79,IF(AND((F79)&lt;'[1]TABELA G2A'!$A$15),F79,IF(AND((F79)&gt;='[1]TABELA G2A'!$A$15,(F79)&lt;'[1]TABELA G2A'!$B$15),(F79)/(1+'[1]TABELA G2A'!$A$16),IF(AND((F79)&gt;='[1]TABELA G2A'!$C$15,(F79)&lt;'[1]TABELA G2A'!$D$15),(F79)/(1+'[1]TABELA G2A'!$C$16),IF(AND((F79)&gt;='[1]TABELA G2A'!$E$15,(F79)&lt;'[1]TABELA G2A'!$F$15),(F79)/(1+'[1]TABELA G2A'!$E$16),IF(AND((F79)&gt;='[1]TABELA G2A'!$G$15,(F79)&lt;'[1]TABELA G2A'!$H$15),(F79)/(1+'[1]TABELA G2A'!$G$16),IF(AND((F79)&gt;='[1]TABELA G2A'!$I$15,(F79)&lt;'[1]TABELA G2A'!$J$15),(F79)/(1+'[1]TABELA G2A'!$I$16),IF(AND((F79)&gt;='[1]TABELA G2A'!$A$17,(F79)&lt;'[1]TABELA G2A'!$B$17),(F79)/(1+'[1]TABELA G2A'!$A$18),IF(AND((F79)&gt;='[1]TABELA G2A'!$C$17,(F79)&lt;'[1]TABELA G2A'!$D$17),(F79)/(1+'[1]TABELA G2A'!$C$18),IF(AND((F79)&gt;='[1]TABELA G2A'!$E$17,(F79)&lt;'[1]TABELA G2A'!$F$17),(F79)/(1+'[1]TABELA G2A'!$E$18),IF(AND((F79)&gt;='[1]TABELA G2A'!$G$17,(F79)&lt;'[1]TABELA G2A'!$H$17),(F79)/(1+'[1]TABELA G2A'!$G$18),IF(AND((F79)&gt;='[1]TABELA G2A'!$I$17,(F79)&lt;'[1]TABELA G2A'!$J$17),(F79)/(1+'[1]TABELA G2A'!$I$18),IF(AND((F79)&gt;='[1]TABELA G2A'!$A$19,(F79)&lt;'[1]TABELA G2A'!$B$19),(F79)/(1+'[1]TABELA G2A'!$A$20),IF(AND((F79)&gt;='[1]TABELA G2A'!$C$19,(F79)&lt;'[1]TABELA G2A'!$D$19),(F79)/(1+'[1]TABELA G2A'!$C$20),IF(AND((F79)&gt;='[1]TABELA G2A'!$E$19,(F79)&lt;'[1]TABELA G2A'!$F$19),(F79)/(1+'[1]TABELA G2A'!$E$20),IF(AND((F79)&gt;='[1]TABELA G2A'!$G$19,(F79)&lt;'[1]TABELA G2A'!$H$19),(F79)/(1+'[1]TABELA G2A'!$G$20),IF(AND((F79)&gt;='[1]TABELA G2A'!$I$19,(F79)&lt;'[1]TABELA G2A'!$J$19),(F79)/(1+'[1]TABELA G2A'!$A$22),IF(AND((F79)&gt;='[1]TABELA G2A'!$A$21,(F79)&lt;'[1]TABELA G2A'!$B$21),(F79)/(1+'[1]TABELA G2A'!$B$22),IF(AND((F79)&gt;='[1]TABELA G2A'!$C$21,(F79)&lt;'[1]TABELA G2A'!$D$21),(F79)/(1+'[1]TABELA G2A'!$C$22),IF((F79)&gt;='[1]TABELA G2A'!$E$21,(F79)/(1+'[1]TABELA G2A'!$C$22),""))))))))))))))))))))</f>
        <v>166.43379633434702</v>
      </c>
      <c r="H79" s="47" t="str">
        <f>IF('Venda-Chave-Troca'!$E79="G2A",G79*0.898-(0.4)-((0.15)*N79/O79),IF('Venda-Chave-Troca'!$E79="Gamivo",IF('Venda-Chave-Troca'!$F79&lt;4,(F79*0.95)-(0.1),(F79*0.901)-(0.45)),""))</f>
        <v/>
      </c>
      <c r="I79" s="47">
        <f>IF($E79="gamivo",IF($F79&gt;4,'Venda-Chave-Troca'!$G79+(-0.099*'Venda-Chave-Troca'!$G79)-(0.45),'Venda-Chave-Troca'!$G79-(0.05*'Venda-Chave-Troca'!$G79)-(0.1)),G79*0.898-(0.55))</f>
        <v>148.90754910824361</v>
      </c>
      <c r="J79" s="48" t="s">
        <v>247</v>
      </c>
      <c r="K79" s="49" t="s">
        <v>248</v>
      </c>
      <c r="L79" s="47">
        <v>171.3326086956522</v>
      </c>
      <c r="M79" s="50">
        <v>0</v>
      </c>
      <c r="N79" s="50">
        <v>0</v>
      </c>
      <c r="O79" s="50">
        <v>0</v>
      </c>
      <c r="P79" s="50">
        <v>0</v>
      </c>
      <c r="Q79" s="47" t="e">
        <f t="shared" si="2"/>
        <v>#VALUE!</v>
      </c>
      <c r="R79" s="27" t="e">
        <f t="shared" si="3"/>
        <v>#VALUE!</v>
      </c>
      <c r="S79" s="28">
        <v>44909</v>
      </c>
      <c r="T79" s="28"/>
      <c r="U79" s="28"/>
      <c r="V79" s="29" t="s">
        <v>187</v>
      </c>
      <c r="W79" s="29"/>
      <c r="X79" s="30"/>
      <c r="Y79" s="15"/>
    </row>
    <row r="80" spans="1:25" ht="19.350000000000001" customHeight="1">
      <c r="A80" s="17" t="s">
        <v>48</v>
      </c>
      <c r="B80" s="45"/>
      <c r="C80" s="45" t="s">
        <v>246</v>
      </c>
      <c r="D80" s="45"/>
      <c r="E80" s="46"/>
      <c r="F80" s="47">
        <v>166</v>
      </c>
      <c r="G80" s="47">
        <f>IF('Venda-Chave-Troca'!$E80="Gamivo",'Venda-Chave-Troca'!$F80,IF(AND((F80)&lt;'[1]TABELA G2A'!$A$15),F80,IF(AND((F80)&gt;='[1]TABELA G2A'!$A$15,(F80)&lt;'[1]TABELA G2A'!$B$15),(F80)/(1+'[1]TABELA G2A'!$A$16),IF(AND((F80)&gt;='[1]TABELA G2A'!$C$15,(F80)&lt;'[1]TABELA G2A'!$D$15),(F80)/(1+'[1]TABELA G2A'!$C$16),IF(AND((F80)&gt;='[1]TABELA G2A'!$E$15,(F80)&lt;'[1]TABELA G2A'!$F$15),(F80)/(1+'[1]TABELA G2A'!$E$16),IF(AND((F80)&gt;='[1]TABELA G2A'!$G$15,(F80)&lt;'[1]TABELA G2A'!$H$15),(F80)/(1+'[1]TABELA G2A'!$G$16),IF(AND((F80)&gt;='[1]TABELA G2A'!$I$15,(F80)&lt;'[1]TABELA G2A'!$J$15),(F80)/(1+'[1]TABELA G2A'!$I$16),IF(AND((F80)&gt;='[1]TABELA G2A'!$A$17,(F80)&lt;'[1]TABELA G2A'!$B$17),(F80)/(1+'[1]TABELA G2A'!$A$18),IF(AND((F80)&gt;='[1]TABELA G2A'!$C$17,(F80)&lt;'[1]TABELA G2A'!$D$17),(F80)/(1+'[1]TABELA G2A'!$C$18),IF(AND((F80)&gt;='[1]TABELA G2A'!$E$17,(F80)&lt;'[1]TABELA G2A'!$F$17),(F80)/(1+'[1]TABELA G2A'!$E$18),IF(AND((F80)&gt;='[1]TABELA G2A'!$G$17,(F80)&lt;'[1]TABELA G2A'!$H$17),(F80)/(1+'[1]TABELA G2A'!$G$18),IF(AND((F80)&gt;='[1]TABELA G2A'!$I$17,(F80)&lt;'[1]TABELA G2A'!$J$17),(F80)/(1+'[1]TABELA G2A'!$I$18),IF(AND((F80)&gt;='[1]TABELA G2A'!$A$19,(F80)&lt;'[1]TABELA G2A'!$B$19),(F80)/(1+'[1]TABELA G2A'!$A$20),IF(AND((F80)&gt;='[1]TABELA G2A'!$C$19,(F80)&lt;'[1]TABELA G2A'!$D$19),(F80)/(1+'[1]TABELA G2A'!$C$20),IF(AND((F80)&gt;='[1]TABELA G2A'!$E$19,(F80)&lt;'[1]TABELA G2A'!$F$19),(F80)/(1+'[1]TABELA G2A'!$E$20),IF(AND((F80)&gt;='[1]TABELA G2A'!$G$19,(F80)&lt;'[1]TABELA G2A'!$H$19),(F80)/(1+'[1]TABELA G2A'!$G$20),IF(AND((F80)&gt;='[1]TABELA G2A'!$I$19,(F80)&lt;'[1]TABELA G2A'!$J$19),(F80)/(1+'[1]TABELA G2A'!$A$22),IF(AND((F80)&gt;='[1]TABELA G2A'!$A$21,(F80)&lt;'[1]TABELA G2A'!$B$21),(F80)/(1+'[1]TABELA G2A'!$B$22),IF(AND((F80)&gt;='[1]TABELA G2A'!$C$21,(F80)&lt;'[1]TABELA G2A'!$D$21),(F80)/(1+'[1]TABELA G2A'!$C$22),IF((F80)&gt;='[1]TABELA G2A'!$E$21,(F80)/(1+'[1]TABELA G2A'!$C$22),""))))))))))))))))))))</f>
        <v>156.89981096408317</v>
      </c>
      <c r="H80" s="47" t="str">
        <f>IF('Venda-Chave-Troca'!$E80="G2A",G80*0.898-(0.4)-((0.15)*N80/O80),IF('Venda-Chave-Troca'!$E80="Gamivo",IF('Venda-Chave-Troca'!$F80&lt;4,(F80*0.95)-(0.1),(F80*0.901)-(0.45)),""))</f>
        <v/>
      </c>
      <c r="I80" s="47">
        <f>IF($E80="gamivo",IF($F80&gt;4,'Venda-Chave-Troca'!$G80+(-0.099*'Venda-Chave-Troca'!$G80)-(0.45),'Venda-Chave-Troca'!$G80-(0.05*'Venda-Chave-Troca'!$G80)-(0.1)),G80*0.898-(0.55))</f>
        <v>140.34603024574668</v>
      </c>
      <c r="J80" s="48"/>
      <c r="K80" s="49" t="s">
        <v>249</v>
      </c>
      <c r="L80" s="47">
        <v>165.8</v>
      </c>
      <c r="M80" s="50">
        <v>0</v>
      </c>
      <c r="N80" s="50">
        <v>0</v>
      </c>
      <c r="O80" s="50">
        <v>0</v>
      </c>
      <c r="P80" s="50">
        <v>0</v>
      </c>
      <c r="Q80" s="47" t="e">
        <f t="shared" si="2"/>
        <v>#VALUE!</v>
      </c>
      <c r="R80" s="27" t="e">
        <f t="shared" si="3"/>
        <v>#VALUE!</v>
      </c>
      <c r="S80" s="28">
        <v>45131</v>
      </c>
      <c r="T80" s="28"/>
      <c r="U80" s="28"/>
      <c r="V80" s="29" t="s">
        <v>250</v>
      </c>
      <c r="W80" s="29"/>
      <c r="X80" s="30"/>
      <c r="Y80" s="15"/>
    </row>
    <row r="81" spans="1:25" ht="19.350000000000001" customHeight="1">
      <c r="A81" s="17" t="s">
        <v>48</v>
      </c>
      <c r="B81" s="45"/>
      <c r="C81" s="45" t="s">
        <v>251</v>
      </c>
      <c r="D81" s="45"/>
      <c r="E81" s="46"/>
      <c r="F81" s="47">
        <v>166.86</v>
      </c>
      <c r="G81" s="47">
        <f>IF('Venda-Chave-Troca'!$E81="Gamivo",'Venda-Chave-Troca'!$F81,IF(AND((F81)&lt;'[1]TABELA G2A'!$A$15),F81,IF(AND((F81)&gt;='[1]TABELA G2A'!$A$15,(F81)&lt;'[1]TABELA G2A'!$B$15),(F81)/(1+'[1]TABELA G2A'!$A$16),IF(AND((F81)&gt;='[1]TABELA G2A'!$C$15,(F81)&lt;'[1]TABELA G2A'!$D$15),(F81)/(1+'[1]TABELA G2A'!$C$16),IF(AND((F81)&gt;='[1]TABELA G2A'!$E$15,(F81)&lt;'[1]TABELA G2A'!$F$15),(F81)/(1+'[1]TABELA G2A'!$E$16),IF(AND((F81)&gt;='[1]TABELA G2A'!$G$15,(F81)&lt;'[1]TABELA G2A'!$H$15),(F81)/(1+'[1]TABELA G2A'!$G$16),IF(AND((F81)&gt;='[1]TABELA G2A'!$I$15,(F81)&lt;'[1]TABELA G2A'!$J$15),(F81)/(1+'[1]TABELA G2A'!$I$16),IF(AND((F81)&gt;='[1]TABELA G2A'!$A$17,(F81)&lt;'[1]TABELA G2A'!$B$17),(F81)/(1+'[1]TABELA G2A'!$A$18),IF(AND((F81)&gt;='[1]TABELA G2A'!$C$17,(F81)&lt;'[1]TABELA G2A'!$D$17),(F81)/(1+'[1]TABELA G2A'!$C$18),IF(AND((F81)&gt;='[1]TABELA G2A'!$E$17,(F81)&lt;'[1]TABELA G2A'!$F$17),(F81)/(1+'[1]TABELA G2A'!$E$18),IF(AND((F81)&gt;='[1]TABELA G2A'!$G$17,(F81)&lt;'[1]TABELA G2A'!$H$17),(F81)/(1+'[1]TABELA G2A'!$G$18),IF(AND((F81)&gt;='[1]TABELA G2A'!$I$17,(F81)&lt;'[1]TABELA G2A'!$J$17),(F81)/(1+'[1]TABELA G2A'!$I$18),IF(AND((F81)&gt;='[1]TABELA G2A'!$A$19,(F81)&lt;'[1]TABELA G2A'!$B$19),(F81)/(1+'[1]TABELA G2A'!$A$20),IF(AND((F81)&gt;='[1]TABELA G2A'!$C$19,(F81)&lt;'[1]TABELA G2A'!$D$19),(F81)/(1+'[1]TABELA G2A'!$C$20),IF(AND((F81)&gt;='[1]TABELA G2A'!$E$19,(F81)&lt;'[1]TABELA G2A'!$F$19),(F81)/(1+'[1]TABELA G2A'!$E$20),IF(AND((F81)&gt;='[1]TABELA G2A'!$G$19,(F81)&lt;'[1]TABELA G2A'!$H$19),(F81)/(1+'[1]TABELA G2A'!$G$20),IF(AND((F81)&gt;='[1]TABELA G2A'!$I$19,(F81)&lt;'[1]TABELA G2A'!$J$19),(F81)/(1+'[1]TABELA G2A'!$A$22),IF(AND((F81)&gt;='[1]TABELA G2A'!$A$21,(F81)&lt;'[1]TABELA G2A'!$B$21),(F81)/(1+'[1]TABELA G2A'!$B$22),IF(AND((F81)&gt;='[1]TABELA G2A'!$C$21,(F81)&lt;'[1]TABELA G2A'!$D$21),(F81)/(1+'[1]TABELA G2A'!$C$22),IF((F81)&gt;='[1]TABELA G2A'!$E$21,(F81)/(1+'[1]TABELA G2A'!$C$22),""))))))))))))))))))))</f>
        <v>157.71266540642722</v>
      </c>
      <c r="H81" s="47" t="str">
        <f>IF('Venda-Chave-Troca'!$E81="G2A",G81*0.898-(0.4)-((0.15)*N81/O81),IF('Venda-Chave-Troca'!$E81="Gamivo",IF('Venda-Chave-Troca'!$F81&lt;4,(F81*0.95)-(0.1),(F81*0.901)-(0.45)),""))</f>
        <v/>
      </c>
      <c r="I81" s="47">
        <f>IF($E81="gamivo",IF($F81&gt;4,'Venda-Chave-Troca'!$G81+(-0.099*'Venda-Chave-Troca'!$G81)-(0.45),'Venda-Chave-Troca'!$G81-(0.05*'Venda-Chave-Troca'!$G81)-(0.1)),G81*0.898-(0.55))</f>
        <v>141.07597353497164</v>
      </c>
      <c r="J81" s="48"/>
      <c r="K81" s="49" t="s">
        <v>252</v>
      </c>
      <c r="L81" s="47">
        <v>166.86</v>
      </c>
      <c r="M81" s="50">
        <v>0</v>
      </c>
      <c r="N81" s="50">
        <v>0</v>
      </c>
      <c r="O81" s="50">
        <v>0</v>
      </c>
      <c r="P81" s="50">
        <v>0</v>
      </c>
      <c r="Q81" s="47" t="e">
        <f t="shared" si="2"/>
        <v>#VALUE!</v>
      </c>
      <c r="R81" s="27" t="e">
        <f t="shared" si="3"/>
        <v>#VALUE!</v>
      </c>
      <c r="S81" s="28">
        <v>45163</v>
      </c>
      <c r="T81" s="28"/>
      <c r="U81" s="28"/>
      <c r="V81" s="29" t="s">
        <v>253</v>
      </c>
      <c r="W81" s="29"/>
      <c r="X81" s="30"/>
      <c r="Y81" s="15"/>
    </row>
    <row r="82" spans="1:25" ht="19.350000000000001" customHeight="1">
      <c r="A82" s="17" t="s">
        <v>48</v>
      </c>
      <c r="B82" s="45"/>
      <c r="C82" s="45" t="s">
        <v>254</v>
      </c>
      <c r="D82" s="45"/>
      <c r="E82" s="61"/>
      <c r="F82" s="47">
        <v>191.23188405797106</v>
      </c>
      <c r="G82" s="47">
        <f>IF('Venda-Chave-Troca'!$E82="Gamivo",'Venda-Chave-Troca'!$F82,IF(AND((F82)&lt;'[1]TABELA G2A'!$A$15),F82,IF(AND((F82)&gt;='[1]TABELA G2A'!$A$15,(F82)&lt;'[1]TABELA G2A'!$B$15),(F82)/(1+'[1]TABELA G2A'!$A$16),IF(AND((F82)&gt;='[1]TABELA G2A'!$C$15,(F82)&lt;'[1]TABELA G2A'!$D$15),(F82)/(1+'[1]TABELA G2A'!$C$16),IF(AND((F82)&gt;='[1]TABELA G2A'!$E$15,(F82)&lt;'[1]TABELA G2A'!$F$15),(F82)/(1+'[1]TABELA G2A'!$E$16),IF(AND((F82)&gt;='[1]TABELA G2A'!$G$15,(F82)&lt;'[1]TABELA G2A'!$H$15),(F82)/(1+'[1]TABELA G2A'!$G$16),IF(AND((F82)&gt;='[1]TABELA G2A'!$I$15,(F82)&lt;'[1]TABELA G2A'!$J$15),(F82)/(1+'[1]TABELA G2A'!$I$16),IF(AND((F82)&gt;='[1]TABELA G2A'!$A$17,(F82)&lt;'[1]TABELA G2A'!$B$17),(F82)/(1+'[1]TABELA G2A'!$A$18),IF(AND((F82)&gt;='[1]TABELA G2A'!$C$17,(F82)&lt;'[1]TABELA G2A'!$D$17),(F82)/(1+'[1]TABELA G2A'!$C$18),IF(AND((F82)&gt;='[1]TABELA G2A'!$E$17,(F82)&lt;'[1]TABELA G2A'!$F$17),(F82)/(1+'[1]TABELA G2A'!$E$18),IF(AND((F82)&gt;='[1]TABELA G2A'!$G$17,(F82)&lt;'[1]TABELA G2A'!$H$17),(F82)/(1+'[1]TABELA G2A'!$G$18),IF(AND((F82)&gt;='[1]TABELA G2A'!$I$17,(F82)&lt;'[1]TABELA G2A'!$J$17),(F82)/(1+'[1]TABELA G2A'!$I$18),IF(AND((F82)&gt;='[1]TABELA G2A'!$A$19,(F82)&lt;'[1]TABELA G2A'!$B$19),(F82)/(1+'[1]TABELA G2A'!$A$20),IF(AND((F82)&gt;='[1]TABELA G2A'!$C$19,(F82)&lt;'[1]TABELA G2A'!$D$19),(F82)/(1+'[1]TABELA G2A'!$C$20),IF(AND((F82)&gt;='[1]TABELA G2A'!$E$19,(F82)&lt;'[1]TABELA G2A'!$F$19),(F82)/(1+'[1]TABELA G2A'!$E$20),IF(AND((F82)&gt;='[1]TABELA G2A'!$G$19,(F82)&lt;'[1]TABELA G2A'!$H$19),(F82)/(1+'[1]TABELA G2A'!$G$20),IF(AND((F82)&gt;='[1]TABELA G2A'!$I$19,(F82)&lt;'[1]TABELA G2A'!$J$19),(F82)/(1+'[1]TABELA G2A'!$A$22),IF(AND((F82)&gt;='[1]TABELA G2A'!$A$21,(F82)&lt;'[1]TABELA G2A'!$B$21),(F82)/(1+'[1]TABELA G2A'!$B$22),IF(AND((F82)&gt;='[1]TABELA G2A'!$C$21,(F82)&lt;'[1]TABELA G2A'!$D$21),(F82)/(1+'[1]TABELA G2A'!$C$22),IF((F82)&gt;='[1]TABELA G2A'!$E$21,(F82)/(1+'[1]TABELA G2A'!$C$22),""))))))))))))))))))))</f>
        <v>180.74847264458512</v>
      </c>
      <c r="H82" s="47" t="str">
        <f>IF('Venda-Chave-Troca'!$E82="G2A",G82*0.898-(0.4)-((0.15)*N82/O82),IF('Venda-Chave-Troca'!$E82="Gamivo",IF('Venda-Chave-Troca'!$F82&lt;4,(F82*0.95)-(0.1),(F82*0.901)-(0.45)),""))</f>
        <v/>
      </c>
      <c r="I82" s="47">
        <f>IF($E82="gamivo",IF($F82&gt;4,'Venda-Chave-Troca'!$G82+(-0.099*'Venda-Chave-Troca'!$G82)-(0.45),'Venda-Chave-Troca'!$G82-(0.05*'Venda-Chave-Troca'!$G82)-(0.1)),G82*0.898-(0.55))</f>
        <v>161.76212843483742</v>
      </c>
      <c r="J82" s="48" t="s">
        <v>255</v>
      </c>
      <c r="K82" s="49" t="s">
        <v>256</v>
      </c>
      <c r="L82" s="47">
        <v>182.32971014492756</v>
      </c>
      <c r="M82" s="50">
        <v>0</v>
      </c>
      <c r="N82" s="50">
        <v>0</v>
      </c>
      <c r="O82" s="50">
        <v>0</v>
      </c>
      <c r="P82" s="50">
        <v>0</v>
      </c>
      <c r="Q82" s="47" t="e">
        <f t="shared" si="2"/>
        <v>#VALUE!</v>
      </c>
      <c r="R82" s="27" t="e">
        <f t="shared" si="3"/>
        <v>#VALUE!</v>
      </c>
      <c r="S82" s="28">
        <v>44901</v>
      </c>
      <c r="T82" s="28"/>
      <c r="U82" s="28"/>
      <c r="V82" s="29" t="s">
        <v>187</v>
      </c>
      <c r="W82" s="29"/>
      <c r="X82" s="30"/>
      <c r="Y82" s="15"/>
    </row>
    <row r="83" spans="1:25" ht="19.350000000000001" customHeight="1">
      <c r="A83" s="97" t="s">
        <v>48</v>
      </c>
      <c r="B83" s="77"/>
      <c r="C83" s="78" t="s">
        <v>257</v>
      </c>
      <c r="D83" s="98"/>
      <c r="E83" s="21"/>
      <c r="F83" s="47">
        <v>1.3949275362318843</v>
      </c>
      <c r="G83" s="47">
        <f>IF('Venda-Chave-Troca'!$E83="Gamivo",'Venda-Chave-Troca'!$F83,IF(AND((F83)&lt;'[1]TABELA G2A'!$A$15),F83,IF(AND((F83)&gt;='[1]TABELA G2A'!$A$15,(F83)&lt;'[1]TABELA G2A'!$B$15),(F83)/(1+'[1]TABELA G2A'!$A$16),IF(AND((F83)&gt;='[1]TABELA G2A'!$C$15,(F83)&lt;'[1]TABELA G2A'!$D$15),(F83)/(1+'[1]TABELA G2A'!$C$16),IF(AND((F83)&gt;='[1]TABELA G2A'!$E$15,(F83)&lt;'[1]TABELA G2A'!$F$15),(F83)/(1+'[1]TABELA G2A'!$E$16),IF(AND((F83)&gt;='[1]TABELA G2A'!$G$15,(F83)&lt;'[1]TABELA G2A'!$H$15),(F83)/(1+'[1]TABELA G2A'!$G$16),IF(AND((F83)&gt;='[1]TABELA G2A'!$I$15,(F83)&lt;'[1]TABELA G2A'!$J$15),(F83)/(1+'[1]TABELA G2A'!$I$16),IF(AND((F83)&gt;='[1]TABELA G2A'!$A$17,(F83)&lt;'[1]TABELA G2A'!$B$17),(F83)/(1+'[1]TABELA G2A'!$A$18),IF(AND((F83)&gt;='[1]TABELA G2A'!$C$17,(F83)&lt;'[1]TABELA G2A'!$D$17),(F83)/(1+'[1]TABELA G2A'!$C$18),IF(AND((F83)&gt;='[1]TABELA G2A'!$E$17,(F83)&lt;'[1]TABELA G2A'!$F$17),(F83)/(1+'[1]TABELA G2A'!$E$18),IF(AND((F83)&gt;='[1]TABELA G2A'!$G$17,(F83)&lt;'[1]TABELA G2A'!$H$17),(F83)/(1+'[1]TABELA G2A'!$G$18),IF(AND((F83)&gt;='[1]TABELA G2A'!$I$17,(F83)&lt;'[1]TABELA G2A'!$J$17),(F83)/(1+'[1]TABELA G2A'!$I$18),IF(AND((F83)&gt;='[1]TABELA G2A'!$A$19,(F83)&lt;'[1]TABELA G2A'!$B$19),(F83)/(1+'[1]TABELA G2A'!$A$20),IF(AND((F83)&gt;='[1]TABELA G2A'!$C$19,(F83)&lt;'[1]TABELA G2A'!$D$19),(F83)/(1+'[1]TABELA G2A'!$C$20),IF(AND((F83)&gt;='[1]TABELA G2A'!$E$19,(F83)&lt;'[1]TABELA G2A'!$F$19),(F83)/(1+'[1]TABELA G2A'!$E$20),IF(AND((F83)&gt;='[1]TABELA G2A'!$G$19,(F83)&lt;'[1]TABELA G2A'!$H$19),(F83)/(1+'[1]TABELA G2A'!$G$20),IF(AND((F83)&gt;='[1]TABELA G2A'!$I$19,(F83)&lt;'[1]TABELA G2A'!$J$19),(F83)/(1+'[1]TABELA G2A'!$A$22),IF(AND((F83)&gt;='[1]TABELA G2A'!$A$21,(F83)&lt;'[1]TABELA G2A'!$B$21),(F83)/(1+'[1]TABELA G2A'!$B$22),IF(AND((F83)&gt;='[1]TABELA G2A'!$C$21,(F83)&lt;'[1]TABELA G2A'!$D$21),(F83)/(1+'[1]TABELA G2A'!$C$22),IF((F83)&gt;='[1]TABELA G2A'!$E$21,(F83)/(1+'[1]TABELA G2A'!$C$22),""))))))))))))))))))))</f>
        <v>1.0813391753735537</v>
      </c>
      <c r="H83" s="47" t="str">
        <f>IF('Venda-Chave-Troca'!$E83="G2A",G83*0.898-(0.4)-((0.15)*N83/O83),IF('Venda-Chave-Troca'!$E83="Gamivo",IF('Venda-Chave-Troca'!$F83&lt;4,(F83*0.95)-(0.1),(F83*0.901)-(0.45)),""))</f>
        <v/>
      </c>
      <c r="I83" s="47">
        <f>IF($E83="gamivo",IF($F83&gt;4,'Venda-Chave-Troca'!$G83+(-0.099*'Venda-Chave-Troca'!$G83)-(0.45),'Venda-Chave-Troca'!$G83-(0.05*'Venda-Chave-Troca'!$G83)-(0.1)),G83*0.898-(0.55))</f>
        <v>0.42104257948545121</v>
      </c>
      <c r="J83" s="49" t="s">
        <v>258</v>
      </c>
      <c r="K83" s="49" t="s">
        <v>259</v>
      </c>
      <c r="L83" s="47">
        <v>151.81159420289856</v>
      </c>
      <c r="M83" s="50">
        <v>0</v>
      </c>
      <c r="N83" s="50">
        <v>0</v>
      </c>
      <c r="O83" s="50">
        <v>0</v>
      </c>
      <c r="P83" s="50">
        <v>0</v>
      </c>
      <c r="Q83" s="47" t="e">
        <f t="shared" si="2"/>
        <v>#VALUE!</v>
      </c>
      <c r="R83" s="27" t="e">
        <f t="shared" si="3"/>
        <v>#VALUE!</v>
      </c>
      <c r="S83" s="52">
        <v>44639</v>
      </c>
      <c r="T83" s="52"/>
      <c r="U83" s="52"/>
      <c r="V83" s="29" t="s">
        <v>52</v>
      </c>
      <c r="W83" s="29"/>
      <c r="X83" s="30"/>
      <c r="Y83" s="15"/>
    </row>
    <row r="84" spans="1:25" ht="19.350000000000001" customHeight="1">
      <c r="A84" s="97" t="s">
        <v>48</v>
      </c>
      <c r="B84" s="77"/>
      <c r="C84" s="78" t="s">
        <v>260</v>
      </c>
      <c r="D84" s="98"/>
      <c r="E84" s="21"/>
      <c r="F84" s="47">
        <v>1.6829710144927537</v>
      </c>
      <c r="G84" s="47">
        <f>IF('Venda-Chave-Troca'!$E84="Gamivo",'Venda-Chave-Troca'!$F84,IF(AND((F84)&lt;'[1]TABELA G2A'!$A$15),F84,IF(AND((F84)&gt;='[1]TABELA G2A'!$A$15,(F84)&lt;'[1]TABELA G2A'!$B$15),(F84)/(1+'[1]TABELA G2A'!$A$16),IF(AND((F84)&gt;='[1]TABELA G2A'!$C$15,(F84)&lt;'[1]TABELA G2A'!$D$15),(F84)/(1+'[1]TABELA G2A'!$C$16),IF(AND((F84)&gt;='[1]TABELA G2A'!$E$15,(F84)&lt;'[1]TABELA G2A'!$F$15),(F84)/(1+'[1]TABELA G2A'!$E$16),IF(AND((F84)&gt;='[1]TABELA G2A'!$G$15,(F84)&lt;'[1]TABELA G2A'!$H$15),(F84)/(1+'[1]TABELA G2A'!$G$16),IF(AND((F84)&gt;='[1]TABELA G2A'!$I$15,(F84)&lt;'[1]TABELA G2A'!$J$15),(F84)/(1+'[1]TABELA G2A'!$I$16),IF(AND((F84)&gt;='[1]TABELA G2A'!$A$17,(F84)&lt;'[1]TABELA G2A'!$B$17),(F84)/(1+'[1]TABELA G2A'!$A$18),IF(AND((F84)&gt;='[1]TABELA G2A'!$C$17,(F84)&lt;'[1]TABELA G2A'!$D$17),(F84)/(1+'[1]TABELA G2A'!$C$18),IF(AND((F84)&gt;='[1]TABELA G2A'!$E$17,(F84)&lt;'[1]TABELA G2A'!$F$17),(F84)/(1+'[1]TABELA G2A'!$E$18),IF(AND((F84)&gt;='[1]TABELA G2A'!$G$17,(F84)&lt;'[1]TABELA G2A'!$H$17),(F84)/(1+'[1]TABELA G2A'!$G$18),IF(AND((F84)&gt;='[1]TABELA G2A'!$I$17,(F84)&lt;'[1]TABELA G2A'!$J$17),(F84)/(1+'[1]TABELA G2A'!$I$18),IF(AND((F84)&gt;='[1]TABELA G2A'!$A$19,(F84)&lt;'[1]TABELA G2A'!$B$19),(F84)/(1+'[1]TABELA G2A'!$A$20),IF(AND((F84)&gt;='[1]TABELA G2A'!$C$19,(F84)&lt;'[1]TABELA G2A'!$D$19),(F84)/(1+'[1]TABELA G2A'!$C$20),IF(AND((F84)&gt;='[1]TABELA G2A'!$E$19,(F84)&lt;'[1]TABELA G2A'!$F$19),(F84)/(1+'[1]TABELA G2A'!$E$20),IF(AND((F84)&gt;='[1]TABELA G2A'!$G$19,(F84)&lt;'[1]TABELA G2A'!$H$19),(F84)/(1+'[1]TABELA G2A'!$G$20),IF(AND((F84)&gt;='[1]TABELA G2A'!$I$19,(F84)&lt;'[1]TABELA G2A'!$J$19),(F84)/(1+'[1]TABELA G2A'!$A$22),IF(AND((F84)&gt;='[1]TABELA G2A'!$A$21,(F84)&lt;'[1]TABELA G2A'!$B$21),(F84)/(1+'[1]TABELA G2A'!$B$22),IF(AND((F84)&gt;='[1]TABELA G2A'!$C$21,(F84)&lt;'[1]TABELA G2A'!$D$21),(F84)/(1+'[1]TABELA G2A'!$C$22),IF((F84)&gt;='[1]TABELA G2A'!$E$21,(F84)/(1+'[1]TABELA G2A'!$C$22),""))))))))))))))))))))</f>
        <v>1.3046286934052354</v>
      </c>
      <c r="H84" s="47" t="str">
        <f>IF('Venda-Chave-Troca'!$E84="G2A",G84*0.898-(0.4)-((0.15)*N84/O84),IF('Venda-Chave-Troca'!$E84="Gamivo",IF('Venda-Chave-Troca'!$F84&lt;4,(F84*0.95)-(0.1),(F84*0.901)-(0.45)),""))</f>
        <v/>
      </c>
      <c r="I84" s="47">
        <f>IF($E84="gamivo",IF($F84&gt;4,'Venda-Chave-Troca'!$G84+(-0.099*'Venda-Chave-Troca'!$G84)-(0.45),'Venda-Chave-Troca'!$G84-(0.05*'Venda-Chave-Troca'!$G84)-(0.1)),G84*0.898-(0.55))</f>
        <v>0.62155656667790127</v>
      </c>
      <c r="J84" s="49"/>
      <c r="K84" s="49" t="s">
        <v>261</v>
      </c>
      <c r="L84" s="47">
        <v>16.340289855072466</v>
      </c>
      <c r="M84" s="50">
        <v>0</v>
      </c>
      <c r="N84" s="50">
        <v>0</v>
      </c>
      <c r="O84" s="50">
        <v>0</v>
      </c>
      <c r="P84" s="50">
        <v>0</v>
      </c>
      <c r="Q84" s="47" t="e">
        <f t="shared" si="2"/>
        <v>#VALUE!</v>
      </c>
      <c r="R84" s="27" t="e">
        <f t="shared" si="3"/>
        <v>#VALUE!</v>
      </c>
      <c r="S84" s="99">
        <v>44568</v>
      </c>
      <c r="T84" s="52"/>
      <c r="U84" s="52"/>
      <c r="V84" s="29" t="s">
        <v>262</v>
      </c>
      <c r="W84" s="29"/>
      <c r="X84" s="30"/>
      <c r="Y84" s="15"/>
    </row>
    <row r="85" spans="1:25" ht="19.350000000000001" customHeight="1">
      <c r="A85" s="17" t="s">
        <v>48</v>
      </c>
      <c r="B85" s="45"/>
      <c r="C85" s="48" t="s">
        <v>260</v>
      </c>
      <c r="D85" s="45"/>
      <c r="E85" s="21"/>
      <c r="F85" s="47">
        <v>1.5833333333333335</v>
      </c>
      <c r="G85" s="47">
        <f>IF('Venda-Chave-Troca'!$E85="Gamivo",'Venda-Chave-Troca'!$F85,IF(AND((F85)&lt;'[1]TABELA G2A'!$A$15),F85,IF(AND((F85)&gt;='[1]TABELA G2A'!$A$15,(F85)&lt;'[1]TABELA G2A'!$B$15),(F85)/(1+'[1]TABELA G2A'!$A$16),IF(AND((F85)&gt;='[1]TABELA G2A'!$C$15,(F85)&lt;'[1]TABELA G2A'!$D$15),(F85)/(1+'[1]TABELA G2A'!$C$16),IF(AND((F85)&gt;='[1]TABELA G2A'!$E$15,(F85)&lt;'[1]TABELA G2A'!$F$15),(F85)/(1+'[1]TABELA G2A'!$E$16),IF(AND((F85)&gt;='[1]TABELA G2A'!$G$15,(F85)&lt;'[1]TABELA G2A'!$H$15),(F85)/(1+'[1]TABELA G2A'!$G$16),IF(AND((F85)&gt;='[1]TABELA G2A'!$I$15,(F85)&lt;'[1]TABELA G2A'!$J$15),(F85)/(1+'[1]TABELA G2A'!$I$16),IF(AND((F85)&gt;='[1]TABELA G2A'!$A$17,(F85)&lt;'[1]TABELA G2A'!$B$17),(F85)/(1+'[1]TABELA G2A'!$A$18),IF(AND((F85)&gt;='[1]TABELA G2A'!$C$17,(F85)&lt;'[1]TABELA G2A'!$D$17),(F85)/(1+'[1]TABELA G2A'!$C$18),IF(AND((F85)&gt;='[1]TABELA G2A'!$E$17,(F85)&lt;'[1]TABELA G2A'!$F$17),(F85)/(1+'[1]TABELA G2A'!$E$18),IF(AND((F85)&gt;='[1]TABELA G2A'!$G$17,(F85)&lt;'[1]TABELA G2A'!$H$17),(F85)/(1+'[1]TABELA G2A'!$G$18),IF(AND((F85)&gt;='[1]TABELA G2A'!$I$17,(F85)&lt;'[1]TABELA G2A'!$J$17),(F85)/(1+'[1]TABELA G2A'!$I$18),IF(AND((F85)&gt;='[1]TABELA G2A'!$A$19,(F85)&lt;'[1]TABELA G2A'!$B$19),(F85)/(1+'[1]TABELA G2A'!$A$20),IF(AND((F85)&gt;='[1]TABELA G2A'!$C$19,(F85)&lt;'[1]TABELA G2A'!$D$19),(F85)/(1+'[1]TABELA G2A'!$C$20),IF(AND((F85)&gt;='[1]TABELA G2A'!$E$19,(F85)&lt;'[1]TABELA G2A'!$F$19),(F85)/(1+'[1]TABELA G2A'!$E$20),IF(AND((F85)&gt;='[1]TABELA G2A'!$G$19,(F85)&lt;'[1]TABELA G2A'!$H$19),(F85)/(1+'[1]TABELA G2A'!$G$20),IF(AND((F85)&gt;='[1]TABELA G2A'!$I$19,(F85)&lt;'[1]TABELA G2A'!$J$19),(F85)/(1+'[1]TABELA G2A'!$A$22),IF(AND((F85)&gt;='[1]TABELA G2A'!$A$21,(F85)&lt;'[1]TABELA G2A'!$B$21),(F85)/(1+'[1]TABELA G2A'!$B$22),IF(AND((F85)&gt;='[1]TABELA G2A'!$C$21,(F85)&lt;'[1]TABELA G2A'!$D$21),(F85)/(1+'[1]TABELA G2A'!$C$22),IF((F85)&gt;='[1]TABELA G2A'!$E$21,(F85)/(1+'[1]TABELA G2A'!$C$22),""))))))))))))))))))))</f>
        <v>1.227390180878553</v>
      </c>
      <c r="H85" s="47" t="str">
        <f>IF('Venda-Chave-Troca'!$E85="G2A",G85*0.898-(0.4)-((0.15)*N85/O85),IF('Venda-Chave-Troca'!$E85="Gamivo",IF('Venda-Chave-Troca'!$F85&lt;4,(F85*0.95)-(0.1),(F85*0.901)-(0.45)),""))</f>
        <v/>
      </c>
      <c r="I85" s="47">
        <f>IF($E85="gamivo",IF($F85&gt;4,'Venda-Chave-Troca'!$G85+(-0.099*'Venda-Chave-Troca'!$G85)-(0.45),'Venda-Chave-Troca'!$G85-(0.05*'Venda-Chave-Troca'!$G85)-(0.1)),G85*0.898-(0.55))</f>
        <v>0.55219638242894065</v>
      </c>
      <c r="J85" s="45" t="s">
        <v>263</v>
      </c>
      <c r="K85" s="49" t="s">
        <v>264</v>
      </c>
      <c r="L85" s="47">
        <v>15.82427536231884</v>
      </c>
      <c r="M85" s="50">
        <v>0</v>
      </c>
      <c r="N85" s="50">
        <v>0</v>
      </c>
      <c r="O85" s="50">
        <v>0</v>
      </c>
      <c r="P85" s="50">
        <v>0</v>
      </c>
      <c r="Q85" s="47" t="e">
        <f t="shared" si="2"/>
        <v>#VALUE!</v>
      </c>
      <c r="R85" s="27" t="e">
        <f t="shared" si="3"/>
        <v>#VALUE!</v>
      </c>
      <c r="S85" s="100">
        <v>44538</v>
      </c>
      <c r="T85" s="52"/>
      <c r="U85" s="52"/>
      <c r="V85" s="29" t="s">
        <v>265</v>
      </c>
      <c r="W85" s="29" t="s">
        <v>266</v>
      </c>
      <c r="X85" s="30"/>
      <c r="Y85" s="15"/>
    </row>
    <row r="86" spans="1:25" ht="19.350000000000001" customHeight="1">
      <c r="A86" s="97" t="s">
        <v>48</v>
      </c>
      <c r="B86" s="77"/>
      <c r="C86" s="101" t="s">
        <v>260</v>
      </c>
      <c r="D86" s="102"/>
      <c r="E86" s="21"/>
      <c r="F86" s="47">
        <v>1.3043478260869568</v>
      </c>
      <c r="G86" s="47">
        <f>IF('Venda-Chave-Troca'!$E86="Gamivo",'Venda-Chave-Troca'!$F86,IF(AND((F86)&lt;'[1]TABELA G2A'!$A$15),F86,IF(AND((F86)&gt;='[1]TABELA G2A'!$A$15,(F86)&lt;'[1]TABELA G2A'!$B$15),(F86)/(1+'[1]TABELA G2A'!$A$16),IF(AND((F86)&gt;='[1]TABELA G2A'!$C$15,(F86)&lt;'[1]TABELA G2A'!$D$15),(F86)/(1+'[1]TABELA G2A'!$C$16),IF(AND((F86)&gt;='[1]TABELA G2A'!$E$15,(F86)&lt;'[1]TABELA G2A'!$F$15),(F86)/(1+'[1]TABELA G2A'!$E$16),IF(AND((F86)&gt;='[1]TABELA G2A'!$G$15,(F86)&lt;'[1]TABELA G2A'!$H$15),(F86)/(1+'[1]TABELA G2A'!$G$16),IF(AND((F86)&gt;='[1]TABELA G2A'!$I$15,(F86)&lt;'[1]TABELA G2A'!$J$15),(F86)/(1+'[1]TABELA G2A'!$I$16),IF(AND((F86)&gt;='[1]TABELA G2A'!$A$17,(F86)&lt;'[1]TABELA G2A'!$B$17),(F86)/(1+'[1]TABELA G2A'!$A$18),IF(AND((F86)&gt;='[1]TABELA G2A'!$C$17,(F86)&lt;'[1]TABELA G2A'!$D$17),(F86)/(1+'[1]TABELA G2A'!$C$18),IF(AND((F86)&gt;='[1]TABELA G2A'!$E$17,(F86)&lt;'[1]TABELA G2A'!$F$17),(F86)/(1+'[1]TABELA G2A'!$E$18),IF(AND((F86)&gt;='[1]TABELA G2A'!$G$17,(F86)&lt;'[1]TABELA G2A'!$H$17),(F86)/(1+'[1]TABELA G2A'!$G$18),IF(AND((F86)&gt;='[1]TABELA G2A'!$I$17,(F86)&lt;'[1]TABELA G2A'!$J$17),(F86)/(1+'[1]TABELA G2A'!$I$18),IF(AND((F86)&gt;='[1]TABELA G2A'!$A$19,(F86)&lt;'[1]TABELA G2A'!$B$19),(F86)/(1+'[1]TABELA G2A'!$A$20),IF(AND((F86)&gt;='[1]TABELA G2A'!$C$19,(F86)&lt;'[1]TABELA G2A'!$D$19),(F86)/(1+'[1]TABELA G2A'!$C$20),IF(AND((F86)&gt;='[1]TABELA G2A'!$E$19,(F86)&lt;'[1]TABELA G2A'!$F$19),(F86)/(1+'[1]TABELA G2A'!$E$20),IF(AND((F86)&gt;='[1]TABELA G2A'!$G$19,(F86)&lt;'[1]TABELA G2A'!$H$19),(F86)/(1+'[1]TABELA G2A'!$G$20),IF(AND((F86)&gt;='[1]TABELA G2A'!$I$19,(F86)&lt;'[1]TABELA G2A'!$J$19),(F86)/(1+'[1]TABELA G2A'!$A$22),IF(AND((F86)&gt;='[1]TABELA G2A'!$A$21,(F86)&lt;'[1]TABELA G2A'!$B$21),(F86)/(1+'[1]TABELA G2A'!$B$22),IF(AND((F86)&gt;='[1]TABELA G2A'!$C$21,(F86)&lt;'[1]TABELA G2A'!$D$21),(F86)/(1+'[1]TABELA G2A'!$C$22),IF((F86)&gt;='[1]TABELA G2A'!$E$21,(F86)/(1+'[1]TABELA G2A'!$C$22),""))))))))))))))))))))</f>
        <v>1.0111223458038425</v>
      </c>
      <c r="H86" s="47" t="str">
        <f>IF('Venda-Chave-Troca'!$E86="G2A",G86*0.898-(0.4)-((0.15)*N86/O86),IF('Venda-Chave-Troca'!$E86="Gamivo",IF('Venda-Chave-Troca'!$F86&lt;4,(F86*0.95)-(0.1),(F86*0.901)-(0.45)),""))</f>
        <v/>
      </c>
      <c r="I86" s="47">
        <f>IF($E86="gamivo",IF($F86&gt;4,'Venda-Chave-Troca'!$G86+(-0.099*'Venda-Chave-Troca'!$G86)-(0.45),'Venda-Chave-Troca'!$G86-(0.05*'Venda-Chave-Troca'!$G86)-(0.1)),G86*0.898-(0.55))</f>
        <v>0.35798786653185055</v>
      </c>
      <c r="J86" s="49" t="s">
        <v>267</v>
      </c>
      <c r="K86" s="49" t="s">
        <v>268</v>
      </c>
      <c r="L86" s="47">
        <v>13.050724637681162</v>
      </c>
      <c r="M86" s="50">
        <v>0</v>
      </c>
      <c r="N86" s="50">
        <v>0</v>
      </c>
      <c r="O86" s="50">
        <v>0</v>
      </c>
      <c r="P86" s="50">
        <v>0</v>
      </c>
      <c r="Q86" s="47" t="e">
        <f t="shared" si="2"/>
        <v>#VALUE!</v>
      </c>
      <c r="R86" s="27" t="e">
        <f t="shared" si="3"/>
        <v>#VALUE!</v>
      </c>
      <c r="S86" s="52">
        <v>44688</v>
      </c>
      <c r="T86" s="52"/>
      <c r="U86" s="52"/>
      <c r="V86" s="29" t="s">
        <v>176</v>
      </c>
      <c r="W86" s="29"/>
      <c r="X86" s="30"/>
      <c r="Y86" s="15"/>
    </row>
    <row r="87" spans="1:25" ht="19.350000000000001" customHeight="1">
      <c r="A87" s="17" t="s">
        <v>48</v>
      </c>
      <c r="B87" s="45"/>
      <c r="C87" s="45" t="s">
        <v>269</v>
      </c>
      <c r="D87" s="45"/>
      <c r="E87" s="46"/>
      <c r="F87" s="47">
        <v>19.09</v>
      </c>
      <c r="G87" s="47">
        <f>IF('Venda-Chave-Troca'!$E87="Gamivo",'Venda-Chave-Troca'!$F87,IF(AND((F87)&lt;'[1]TABELA G2A'!$A$15),F87,IF(AND((F87)&gt;='[1]TABELA G2A'!$A$15,(F87)&lt;'[1]TABELA G2A'!$B$15),(F87)/(1+'[1]TABELA G2A'!$A$16),IF(AND((F87)&gt;='[1]TABELA G2A'!$C$15,(F87)&lt;'[1]TABELA G2A'!$D$15),(F87)/(1+'[1]TABELA G2A'!$C$16),IF(AND((F87)&gt;='[1]TABELA G2A'!$E$15,(F87)&lt;'[1]TABELA G2A'!$F$15),(F87)/(1+'[1]TABELA G2A'!$E$16),IF(AND((F87)&gt;='[1]TABELA G2A'!$G$15,(F87)&lt;'[1]TABELA G2A'!$H$15),(F87)/(1+'[1]TABELA G2A'!$G$16),IF(AND((F87)&gt;='[1]TABELA G2A'!$I$15,(F87)&lt;'[1]TABELA G2A'!$J$15),(F87)/(1+'[1]TABELA G2A'!$I$16),IF(AND((F87)&gt;='[1]TABELA G2A'!$A$17,(F87)&lt;'[1]TABELA G2A'!$B$17),(F87)/(1+'[1]TABELA G2A'!$A$18),IF(AND((F87)&gt;='[1]TABELA G2A'!$C$17,(F87)&lt;'[1]TABELA G2A'!$D$17),(F87)/(1+'[1]TABELA G2A'!$C$18),IF(AND((F87)&gt;='[1]TABELA G2A'!$E$17,(F87)&lt;'[1]TABELA G2A'!$F$17),(F87)/(1+'[1]TABELA G2A'!$E$18),IF(AND((F87)&gt;='[1]TABELA G2A'!$G$17,(F87)&lt;'[1]TABELA G2A'!$H$17),(F87)/(1+'[1]TABELA G2A'!$G$18),IF(AND((F87)&gt;='[1]TABELA G2A'!$I$17,(F87)&lt;'[1]TABELA G2A'!$J$17),(F87)/(1+'[1]TABELA G2A'!$I$18),IF(AND((F87)&gt;='[1]TABELA G2A'!$A$19,(F87)&lt;'[1]TABELA G2A'!$B$19),(F87)/(1+'[1]TABELA G2A'!$A$20),IF(AND((F87)&gt;='[1]TABELA G2A'!$C$19,(F87)&lt;'[1]TABELA G2A'!$D$19),(F87)/(1+'[1]TABELA G2A'!$C$20),IF(AND((F87)&gt;='[1]TABELA G2A'!$E$19,(F87)&lt;'[1]TABELA G2A'!$F$19),(F87)/(1+'[1]TABELA G2A'!$E$20),IF(AND((F87)&gt;='[1]TABELA G2A'!$G$19,(F87)&lt;'[1]TABELA G2A'!$H$19),(F87)/(1+'[1]TABELA G2A'!$G$20),IF(AND((F87)&gt;='[1]TABELA G2A'!$I$19,(F87)&lt;'[1]TABELA G2A'!$J$19),(F87)/(1+'[1]TABELA G2A'!$A$22),IF(AND((F87)&gt;='[1]TABELA G2A'!$A$21,(F87)&lt;'[1]TABELA G2A'!$B$21),(F87)/(1+'[1]TABELA G2A'!$B$22),IF(AND((F87)&gt;='[1]TABELA G2A'!$C$21,(F87)&lt;'[1]TABELA G2A'!$D$21),(F87)/(1+'[1]TABELA G2A'!$C$22),IF((F87)&gt;='[1]TABELA G2A'!$E$21,(F87)/(1+'[1]TABELA G2A'!$C$22),""))))))))))))))))))))</f>
        <v>16.923758865248224</v>
      </c>
      <c r="H87" s="47" t="str">
        <f>IF('Venda-Chave-Troca'!$E87="G2A",G87*0.898-(0.4)-((0.15)*N87/O87),IF('Venda-Chave-Troca'!$E87="Gamivo",IF('Venda-Chave-Troca'!$F87&lt;4,(F87*0.95)-(0.1),(F87*0.901)-(0.45)),""))</f>
        <v/>
      </c>
      <c r="I87" s="47">
        <f>IF($E87="gamivo",IF($F87&gt;4,'Venda-Chave-Troca'!$G87+(-0.099*'Venda-Chave-Troca'!$G87)-(0.45),'Venda-Chave-Troca'!$G87-(0.05*'Venda-Chave-Troca'!$G87)-(0.1)),G87*0.898-(0.55))</f>
        <v>14.647535460992906</v>
      </c>
      <c r="J87" s="48" t="s">
        <v>270</v>
      </c>
      <c r="K87" s="49" t="s">
        <v>271</v>
      </c>
      <c r="L87" s="47">
        <v>18.52</v>
      </c>
      <c r="M87" s="50">
        <v>0</v>
      </c>
      <c r="N87" s="50">
        <v>0</v>
      </c>
      <c r="O87" s="50">
        <v>0</v>
      </c>
      <c r="P87" s="50">
        <v>0</v>
      </c>
      <c r="Q87" s="47" t="e">
        <f t="shared" si="2"/>
        <v>#VALUE!</v>
      </c>
      <c r="R87" s="27" t="e">
        <f t="shared" si="3"/>
        <v>#VALUE!</v>
      </c>
      <c r="S87" s="28">
        <v>45136</v>
      </c>
      <c r="T87" s="28"/>
      <c r="U87" s="28"/>
      <c r="V87" s="29" t="s">
        <v>272</v>
      </c>
      <c r="W87" s="29"/>
      <c r="X87" s="30"/>
      <c r="Y87" s="15"/>
    </row>
    <row r="88" spans="1:25" ht="19.350000000000001" customHeight="1">
      <c r="A88" s="17" t="s">
        <v>48</v>
      </c>
      <c r="B88" s="45"/>
      <c r="C88" s="48" t="s">
        <v>273</v>
      </c>
      <c r="D88" s="45"/>
      <c r="E88" s="21"/>
      <c r="F88" s="47">
        <v>3.7463768115942031</v>
      </c>
      <c r="G88" s="47">
        <f>IF('Venda-Chave-Troca'!$E88="Gamivo",'Venda-Chave-Troca'!$F88,IF(AND((F88)&lt;'[1]TABELA G2A'!$A$15),F88,IF(AND((F88)&gt;='[1]TABELA G2A'!$A$15,(F88)&lt;'[1]TABELA G2A'!$B$15),(F88)/(1+'[1]TABELA G2A'!$A$16),IF(AND((F88)&gt;='[1]TABELA G2A'!$C$15,(F88)&lt;'[1]TABELA G2A'!$D$15),(F88)/(1+'[1]TABELA G2A'!$C$16),IF(AND((F88)&gt;='[1]TABELA G2A'!$E$15,(F88)&lt;'[1]TABELA G2A'!$F$15),(F88)/(1+'[1]TABELA G2A'!$E$16),IF(AND((F88)&gt;='[1]TABELA G2A'!$G$15,(F88)&lt;'[1]TABELA G2A'!$H$15),(F88)/(1+'[1]TABELA G2A'!$G$16),IF(AND((F88)&gt;='[1]TABELA G2A'!$I$15,(F88)&lt;'[1]TABELA G2A'!$J$15),(F88)/(1+'[1]TABELA G2A'!$I$16),IF(AND((F88)&gt;='[1]TABELA G2A'!$A$17,(F88)&lt;'[1]TABELA G2A'!$B$17),(F88)/(1+'[1]TABELA G2A'!$A$18),IF(AND((F88)&gt;='[1]TABELA G2A'!$C$17,(F88)&lt;'[1]TABELA G2A'!$D$17),(F88)/(1+'[1]TABELA G2A'!$C$18),IF(AND((F88)&gt;='[1]TABELA G2A'!$E$17,(F88)&lt;'[1]TABELA G2A'!$F$17),(F88)/(1+'[1]TABELA G2A'!$E$18),IF(AND((F88)&gt;='[1]TABELA G2A'!$G$17,(F88)&lt;'[1]TABELA G2A'!$H$17),(F88)/(1+'[1]TABELA G2A'!$G$18),IF(AND((F88)&gt;='[1]TABELA G2A'!$I$17,(F88)&lt;'[1]TABELA G2A'!$J$17),(F88)/(1+'[1]TABELA G2A'!$I$18),IF(AND((F88)&gt;='[1]TABELA G2A'!$A$19,(F88)&lt;'[1]TABELA G2A'!$B$19),(F88)/(1+'[1]TABELA G2A'!$A$20),IF(AND((F88)&gt;='[1]TABELA G2A'!$C$19,(F88)&lt;'[1]TABELA G2A'!$D$19),(F88)/(1+'[1]TABELA G2A'!$C$20),IF(AND((F88)&gt;='[1]TABELA G2A'!$E$19,(F88)&lt;'[1]TABELA G2A'!$F$19),(F88)/(1+'[1]TABELA G2A'!$E$20),IF(AND((F88)&gt;='[1]TABELA G2A'!$G$19,(F88)&lt;'[1]TABELA G2A'!$H$19),(F88)/(1+'[1]TABELA G2A'!$G$20),IF(AND((F88)&gt;='[1]TABELA G2A'!$I$19,(F88)&lt;'[1]TABELA G2A'!$J$19),(F88)/(1+'[1]TABELA G2A'!$A$22),IF(AND((F88)&gt;='[1]TABELA G2A'!$A$21,(F88)&lt;'[1]TABELA G2A'!$B$21),(F88)/(1+'[1]TABELA G2A'!$B$22),IF(AND((F88)&gt;='[1]TABELA G2A'!$C$21,(F88)&lt;'[1]TABELA G2A'!$D$21),(F88)/(1+'[1]TABELA G2A'!$C$22),IF((F88)&gt;='[1]TABELA G2A'!$E$21,(F88)/(1+'[1]TABELA G2A'!$C$22),""))))))))))))))))))))</f>
        <v>2.9041680710032582</v>
      </c>
      <c r="H88" s="47" t="str">
        <f>IF('Venda-Chave-Troca'!$E88="G2A",G88*0.898-(0.4)-((0.15)*N88/O88),IF('Venda-Chave-Troca'!$E88="Gamivo",IF('Venda-Chave-Troca'!$F88&lt;4,(F88*0.95)-(0.1),(F88*0.901)-(0.45)),""))</f>
        <v/>
      </c>
      <c r="I88" s="47">
        <f>IF($E88="gamivo",IF($F88&gt;4,'Venda-Chave-Troca'!$G88+(-0.099*'Venda-Chave-Troca'!$G88)-(0.45),'Venda-Chave-Troca'!$G88-(0.05*'Venda-Chave-Troca'!$G88)-(0.1)),G88*0.898-(0.55))</f>
        <v>2.0579429277609256</v>
      </c>
      <c r="J88" s="45"/>
      <c r="K88" s="49" t="s">
        <v>274</v>
      </c>
      <c r="L88" s="47">
        <v>3.1050724637681162</v>
      </c>
      <c r="M88" s="50">
        <v>0</v>
      </c>
      <c r="N88" s="50">
        <v>0</v>
      </c>
      <c r="O88" s="50">
        <v>0</v>
      </c>
      <c r="P88" s="50">
        <v>0</v>
      </c>
      <c r="Q88" s="47" t="e">
        <f t="shared" si="2"/>
        <v>#VALUE!</v>
      </c>
      <c r="R88" s="27" t="e">
        <f t="shared" si="3"/>
        <v>#VALUE!</v>
      </c>
      <c r="S88" s="28">
        <v>44614</v>
      </c>
      <c r="T88" s="52"/>
      <c r="U88" s="52"/>
      <c r="V88" s="29" t="s">
        <v>275</v>
      </c>
      <c r="W88" s="29"/>
      <c r="X88" s="30"/>
      <c r="Y88" s="15"/>
    </row>
    <row r="89" spans="1:25" ht="19.350000000000001" customHeight="1">
      <c r="A89" s="17" t="s">
        <v>48</v>
      </c>
      <c r="B89" s="45"/>
      <c r="C89" s="48" t="s">
        <v>276</v>
      </c>
      <c r="D89" s="45"/>
      <c r="E89" s="21"/>
      <c r="F89" s="47">
        <v>1.5151515151515151</v>
      </c>
      <c r="G89" s="47">
        <f>IF('Venda-Chave-Troca'!$E89="Gamivo",'Venda-Chave-Troca'!$F89,IF(AND((F89)&lt;'[1]TABELA G2A'!$A$15),F89,IF(AND((F89)&gt;='[1]TABELA G2A'!$A$15,(F89)&lt;'[1]TABELA G2A'!$B$15),(F89)/(1+'[1]TABELA G2A'!$A$16),IF(AND((F89)&gt;='[1]TABELA G2A'!$C$15,(F89)&lt;'[1]TABELA G2A'!$D$15),(F89)/(1+'[1]TABELA G2A'!$C$16),IF(AND((F89)&gt;='[1]TABELA G2A'!$E$15,(F89)&lt;'[1]TABELA G2A'!$F$15),(F89)/(1+'[1]TABELA G2A'!$E$16),IF(AND((F89)&gt;='[1]TABELA G2A'!$G$15,(F89)&lt;'[1]TABELA G2A'!$H$15),(F89)/(1+'[1]TABELA G2A'!$G$16),IF(AND((F89)&gt;='[1]TABELA G2A'!$I$15,(F89)&lt;'[1]TABELA G2A'!$J$15),(F89)/(1+'[1]TABELA G2A'!$I$16),IF(AND((F89)&gt;='[1]TABELA G2A'!$A$17,(F89)&lt;'[1]TABELA G2A'!$B$17),(F89)/(1+'[1]TABELA G2A'!$A$18),IF(AND((F89)&gt;='[1]TABELA G2A'!$C$17,(F89)&lt;'[1]TABELA G2A'!$D$17),(F89)/(1+'[1]TABELA G2A'!$C$18),IF(AND((F89)&gt;='[1]TABELA G2A'!$E$17,(F89)&lt;'[1]TABELA G2A'!$F$17),(F89)/(1+'[1]TABELA G2A'!$E$18),IF(AND((F89)&gt;='[1]TABELA G2A'!$G$17,(F89)&lt;'[1]TABELA G2A'!$H$17),(F89)/(1+'[1]TABELA G2A'!$G$18),IF(AND((F89)&gt;='[1]TABELA G2A'!$I$17,(F89)&lt;'[1]TABELA G2A'!$J$17),(F89)/(1+'[1]TABELA G2A'!$I$18),IF(AND((F89)&gt;='[1]TABELA G2A'!$A$19,(F89)&lt;'[1]TABELA G2A'!$B$19),(F89)/(1+'[1]TABELA G2A'!$A$20),IF(AND((F89)&gt;='[1]TABELA G2A'!$C$19,(F89)&lt;'[1]TABELA G2A'!$D$19),(F89)/(1+'[1]TABELA G2A'!$C$20),IF(AND((F89)&gt;='[1]TABELA G2A'!$E$19,(F89)&lt;'[1]TABELA G2A'!$F$19),(F89)/(1+'[1]TABELA G2A'!$E$20),IF(AND((F89)&gt;='[1]TABELA G2A'!$G$19,(F89)&lt;'[1]TABELA G2A'!$H$19),(F89)/(1+'[1]TABELA G2A'!$G$20),IF(AND((F89)&gt;='[1]TABELA G2A'!$I$19,(F89)&lt;'[1]TABELA G2A'!$J$19),(F89)/(1+'[1]TABELA G2A'!$A$22),IF(AND((F89)&gt;='[1]TABELA G2A'!$A$21,(F89)&lt;'[1]TABELA G2A'!$B$21),(F89)/(1+'[1]TABELA G2A'!$B$22),IF(AND((F89)&gt;='[1]TABELA G2A'!$C$21,(F89)&lt;'[1]TABELA G2A'!$D$21),(F89)/(1+'[1]TABELA G2A'!$C$22),IF((F89)&gt;='[1]TABELA G2A'!$E$21,(F89)/(1+'[1]TABELA G2A'!$C$22),""))))))))))))))))))))</f>
        <v>1.1745360582569884</v>
      </c>
      <c r="H89" s="47" t="str">
        <f>IF('Venda-Chave-Troca'!$E89="G2A",G89*0.898-(0.4)-((0.15)*N89/O89),IF('Venda-Chave-Troca'!$E89="Gamivo",IF('Venda-Chave-Troca'!$F89&lt;4,(F89*0.95)-(0.1),(F89*0.901)-(0.45)),""))</f>
        <v/>
      </c>
      <c r="I89" s="47">
        <f>IF($E89="gamivo",IF($F89&gt;4,'Venda-Chave-Troca'!$G89+(-0.099*'Venda-Chave-Troca'!$G89)-(0.45),'Venda-Chave-Troca'!$G89-(0.05*'Venda-Chave-Troca'!$G89)-(0.1)),G89*0.898-(0.55))</f>
        <v>0.50473338031477555</v>
      </c>
      <c r="J89" s="45"/>
      <c r="K89" s="49" t="s">
        <v>277</v>
      </c>
      <c r="L89" s="47">
        <v>166.66666666666669</v>
      </c>
      <c r="M89" s="50">
        <v>0</v>
      </c>
      <c r="N89" s="50">
        <v>0</v>
      </c>
      <c r="O89" s="50">
        <v>0</v>
      </c>
      <c r="P89" s="50">
        <v>0</v>
      </c>
      <c r="Q89" s="47" t="e">
        <f t="shared" si="2"/>
        <v>#VALUE!</v>
      </c>
      <c r="R89" s="27" t="e">
        <f t="shared" si="3"/>
        <v>#VALUE!</v>
      </c>
      <c r="S89" s="100">
        <v>44545</v>
      </c>
      <c r="T89" s="52"/>
      <c r="U89" s="52"/>
      <c r="V89" s="29" t="s">
        <v>278</v>
      </c>
      <c r="W89" s="29"/>
      <c r="X89" s="30"/>
      <c r="Y89" s="15"/>
    </row>
    <row r="90" spans="1:25" ht="19.350000000000001" customHeight="1">
      <c r="A90" s="17" t="s">
        <v>279</v>
      </c>
      <c r="B90" s="32" t="s">
        <v>280</v>
      </c>
      <c r="C90" s="35" t="s">
        <v>281</v>
      </c>
      <c r="D90" s="32"/>
      <c r="E90" s="21" t="s">
        <v>27</v>
      </c>
      <c r="F90" s="34">
        <v>0.93840579710144933</v>
      </c>
      <c r="G90" s="34">
        <f>IF('Venda-Chave-Troca'!$E90="Gamivo",'Venda-Chave-Troca'!$F90,IF(AND((F90)&lt;'[1]TABELA G2A'!$A$15),F90,IF(AND((F90)&gt;='[1]TABELA G2A'!$A$15,(F90)&lt;'[1]TABELA G2A'!$B$15),(F90)/(1+'[1]TABELA G2A'!$A$16),IF(AND((F90)&gt;='[1]TABELA G2A'!$C$15,(F90)&lt;'[1]TABELA G2A'!$D$15),(F90)/(1+'[1]TABELA G2A'!$C$16),IF(AND((F90)&gt;='[1]TABELA G2A'!$E$15,(F90)&lt;'[1]TABELA G2A'!$F$15),(F90)/(1+'[1]TABELA G2A'!$E$16),IF(AND((F90)&gt;='[1]TABELA G2A'!$G$15,(F90)&lt;'[1]TABELA G2A'!$H$15),(F90)/(1+'[1]TABELA G2A'!$G$16),IF(AND((F90)&gt;='[1]TABELA G2A'!$I$15,(F90)&lt;'[1]TABELA G2A'!$J$15),(F90)/(1+'[1]TABELA G2A'!$I$16),IF(AND((F90)&gt;='[1]TABELA G2A'!$A$17,(F90)&lt;'[1]TABELA G2A'!$B$17),(F90)/(1+'[1]TABELA G2A'!$A$18),IF(AND((F90)&gt;='[1]TABELA G2A'!$C$17,(F90)&lt;'[1]TABELA G2A'!$D$17),(F90)/(1+'[1]TABELA G2A'!$C$18),IF(AND((F90)&gt;='[1]TABELA G2A'!$E$17,(F90)&lt;'[1]TABELA G2A'!$F$17),(F90)/(1+'[1]TABELA G2A'!$E$18),IF(AND((F90)&gt;='[1]TABELA G2A'!$G$17,(F90)&lt;'[1]TABELA G2A'!$H$17),(F90)/(1+'[1]TABELA G2A'!$G$18),IF(AND((F90)&gt;='[1]TABELA G2A'!$I$17,(F90)&lt;'[1]TABELA G2A'!$J$17),(F90)/(1+'[1]TABELA G2A'!$I$18),IF(AND((F90)&gt;='[1]TABELA G2A'!$A$19,(F90)&lt;'[1]TABELA G2A'!$B$19),(F90)/(1+'[1]TABELA G2A'!$A$20),IF(AND((F90)&gt;='[1]TABELA G2A'!$C$19,(F90)&lt;'[1]TABELA G2A'!$D$19),(F90)/(1+'[1]TABELA G2A'!$C$20),IF(AND((F90)&gt;='[1]TABELA G2A'!$E$19,(F90)&lt;'[1]TABELA G2A'!$F$19),(F90)/(1+'[1]TABELA G2A'!$E$20),IF(AND((F90)&gt;='[1]TABELA G2A'!$G$19,(F90)&lt;'[1]TABELA G2A'!$H$19),(F90)/(1+'[1]TABELA G2A'!$G$20),IF(AND((F90)&gt;='[1]TABELA G2A'!$I$19,(F90)&lt;'[1]TABELA G2A'!$J$19),(F90)/(1+'[1]TABELA G2A'!$A$22),IF(AND((F90)&gt;='[1]TABELA G2A'!$A$21,(F90)&lt;'[1]TABELA G2A'!$B$21),(F90)/(1+'[1]TABELA G2A'!$B$22),IF(AND((F90)&gt;='[1]TABELA G2A'!$C$21,(F90)&lt;'[1]TABELA G2A'!$D$21),(F90)/(1+'[1]TABELA G2A'!$C$22),IF((F90)&gt;='[1]TABELA G2A'!$E$21,(F90)/(1+'[1]TABELA G2A'!$C$22),""))))))))))))))))))))</f>
        <v>0.93840579710144933</v>
      </c>
      <c r="H90" s="34">
        <f>IF('Venda-Chave-Troca'!$E90="G2A",G90*0.898-(0.4)-((0.15)*N90/O90),IF('Venda-Chave-Troca'!$E90="Gamivo",IF('Venda-Chave-Troca'!$F90&lt;4,(F90*0.95)-(0.1),(F90*0.901)-(0.45)),""))</f>
        <v>0.7914855072463769</v>
      </c>
      <c r="I90" s="34">
        <f>IF($E90="gamivo",IF($F90&gt;4,'Venda-Chave-Troca'!$G90+(-0.099*'Venda-Chave-Troca'!$G90)-(0.45),'Venda-Chave-Troca'!$G90-(0.05*'Venda-Chave-Troca'!$G90)-(0.1)),G90*0.898-(0.55))</f>
        <v>0.7914855072463769</v>
      </c>
      <c r="J90" s="32"/>
      <c r="K90" s="36" t="s">
        <v>282</v>
      </c>
      <c r="L90" s="34">
        <v>0.41296033733133436</v>
      </c>
      <c r="M90" s="37">
        <v>1</v>
      </c>
      <c r="N90" s="37">
        <v>0</v>
      </c>
      <c r="O90" s="37">
        <v>5</v>
      </c>
      <c r="P90" s="37">
        <v>0</v>
      </c>
      <c r="Q90" s="34">
        <f t="shared" si="2"/>
        <v>0.37852516991504254</v>
      </c>
      <c r="R90" s="27">
        <f t="shared" si="3"/>
        <v>0.91661386263188971</v>
      </c>
      <c r="S90" s="28">
        <v>44804</v>
      </c>
      <c r="T90" s="28">
        <v>44806</v>
      </c>
      <c r="U90" s="28">
        <v>44850</v>
      </c>
      <c r="V90" s="29" t="s">
        <v>283</v>
      </c>
      <c r="W90" s="29" t="s">
        <v>284</v>
      </c>
      <c r="X90" s="30"/>
      <c r="Y90" s="15"/>
    </row>
    <row r="91" spans="1:25" ht="19.350000000000001" customHeight="1">
      <c r="A91" s="17" t="s">
        <v>285</v>
      </c>
      <c r="B91" s="32" t="s">
        <v>286</v>
      </c>
      <c r="C91" s="35" t="s">
        <v>281</v>
      </c>
      <c r="D91" s="32"/>
      <c r="E91" s="21" t="s">
        <v>27</v>
      </c>
      <c r="F91" s="34">
        <v>0.93840579710144933</v>
      </c>
      <c r="G91" s="34">
        <f>IF('Venda-Chave-Troca'!$E91="Gamivo",'Venda-Chave-Troca'!$F91,IF(AND((F91)&lt;'[1]TABELA G2A'!$A$15),F91,IF(AND((F91)&gt;='[1]TABELA G2A'!$A$15,(F91)&lt;'[1]TABELA G2A'!$B$15),(F91)/(1+'[1]TABELA G2A'!$A$16),IF(AND((F91)&gt;='[1]TABELA G2A'!$C$15,(F91)&lt;'[1]TABELA G2A'!$D$15),(F91)/(1+'[1]TABELA G2A'!$C$16),IF(AND((F91)&gt;='[1]TABELA G2A'!$E$15,(F91)&lt;'[1]TABELA G2A'!$F$15),(F91)/(1+'[1]TABELA G2A'!$E$16),IF(AND((F91)&gt;='[1]TABELA G2A'!$G$15,(F91)&lt;'[1]TABELA G2A'!$H$15),(F91)/(1+'[1]TABELA G2A'!$G$16),IF(AND((F91)&gt;='[1]TABELA G2A'!$I$15,(F91)&lt;'[1]TABELA G2A'!$J$15),(F91)/(1+'[1]TABELA G2A'!$I$16),IF(AND((F91)&gt;='[1]TABELA G2A'!$A$17,(F91)&lt;'[1]TABELA G2A'!$B$17),(F91)/(1+'[1]TABELA G2A'!$A$18),IF(AND((F91)&gt;='[1]TABELA G2A'!$C$17,(F91)&lt;'[1]TABELA G2A'!$D$17),(F91)/(1+'[1]TABELA G2A'!$C$18),IF(AND((F91)&gt;='[1]TABELA G2A'!$E$17,(F91)&lt;'[1]TABELA G2A'!$F$17),(F91)/(1+'[1]TABELA G2A'!$E$18),IF(AND((F91)&gt;='[1]TABELA G2A'!$G$17,(F91)&lt;'[1]TABELA G2A'!$H$17),(F91)/(1+'[1]TABELA G2A'!$G$18),IF(AND((F91)&gt;='[1]TABELA G2A'!$I$17,(F91)&lt;'[1]TABELA G2A'!$J$17),(F91)/(1+'[1]TABELA G2A'!$I$18),IF(AND((F91)&gt;='[1]TABELA G2A'!$A$19,(F91)&lt;'[1]TABELA G2A'!$B$19),(F91)/(1+'[1]TABELA G2A'!$A$20),IF(AND((F91)&gt;='[1]TABELA G2A'!$C$19,(F91)&lt;'[1]TABELA G2A'!$D$19),(F91)/(1+'[1]TABELA G2A'!$C$20),IF(AND((F91)&gt;='[1]TABELA G2A'!$E$19,(F91)&lt;'[1]TABELA G2A'!$F$19),(F91)/(1+'[1]TABELA G2A'!$E$20),IF(AND((F91)&gt;='[1]TABELA G2A'!$G$19,(F91)&lt;'[1]TABELA G2A'!$H$19),(F91)/(1+'[1]TABELA G2A'!$G$20),IF(AND((F91)&gt;='[1]TABELA G2A'!$I$19,(F91)&lt;'[1]TABELA G2A'!$J$19),(F91)/(1+'[1]TABELA G2A'!$A$22),IF(AND((F91)&gt;='[1]TABELA G2A'!$A$21,(F91)&lt;'[1]TABELA G2A'!$B$21),(F91)/(1+'[1]TABELA G2A'!$B$22),IF(AND((F91)&gt;='[1]TABELA G2A'!$C$21,(F91)&lt;'[1]TABELA G2A'!$D$21),(F91)/(1+'[1]TABELA G2A'!$C$22),IF((F91)&gt;='[1]TABELA G2A'!$E$21,(F91)/(1+'[1]TABELA G2A'!$C$22),""))))))))))))))))))))</f>
        <v>0.93840579710144933</v>
      </c>
      <c r="H91" s="34">
        <f>IF('Venda-Chave-Troca'!$E91="G2A",G91*0.898-(0.4)-((0.15)*N91/O91),IF('Venda-Chave-Troca'!$E91="Gamivo",IF('Venda-Chave-Troca'!$F91&lt;4,(F91*0.95)-(0.1),(F91*0.901)-(0.45)),""))</f>
        <v>0.7914855072463769</v>
      </c>
      <c r="I91" s="34">
        <f>IF($E91="gamivo",IF($F91&gt;4,'Venda-Chave-Troca'!$G91+(-0.099*'Venda-Chave-Troca'!$G91)-(0.45),'Venda-Chave-Troca'!$G91-(0.05*'Venda-Chave-Troca'!$G91)-(0.1)),G91*0.898-(0.55))</f>
        <v>0.7914855072463769</v>
      </c>
      <c r="J91" s="32"/>
      <c r="K91" s="36" t="s">
        <v>282</v>
      </c>
      <c r="L91" s="34">
        <v>0.41296033733133436</v>
      </c>
      <c r="M91" s="37">
        <v>1</v>
      </c>
      <c r="N91" s="37">
        <v>0</v>
      </c>
      <c r="O91" s="37">
        <v>5</v>
      </c>
      <c r="P91" s="37">
        <v>0</v>
      </c>
      <c r="Q91" s="34">
        <f t="shared" si="2"/>
        <v>0.37852516991504254</v>
      </c>
      <c r="R91" s="27">
        <f t="shared" si="3"/>
        <v>0.91661386263188971</v>
      </c>
      <c r="S91" s="28">
        <v>44804</v>
      </c>
      <c r="T91" s="28">
        <v>44806</v>
      </c>
      <c r="U91" s="28">
        <v>44853</v>
      </c>
      <c r="V91" s="29" t="s">
        <v>283</v>
      </c>
      <c r="W91" s="29" t="s">
        <v>284</v>
      </c>
      <c r="X91" s="30"/>
      <c r="Y91" s="15"/>
    </row>
    <row r="92" spans="1:25" ht="19.350000000000001" customHeight="1">
      <c r="A92" s="17" t="s">
        <v>287</v>
      </c>
      <c r="B92" s="32" t="s">
        <v>288</v>
      </c>
      <c r="C92" s="35" t="s">
        <v>281</v>
      </c>
      <c r="D92" s="32"/>
      <c r="E92" s="21" t="s">
        <v>27</v>
      </c>
      <c r="F92" s="34">
        <v>0.93840579710144933</v>
      </c>
      <c r="G92" s="34">
        <f>IF('Venda-Chave-Troca'!$E92="Gamivo",'Venda-Chave-Troca'!$F92,IF(AND((F92)&lt;'[1]TABELA G2A'!$A$15),F92,IF(AND((F92)&gt;='[1]TABELA G2A'!$A$15,(F92)&lt;'[1]TABELA G2A'!$B$15),(F92)/(1+'[1]TABELA G2A'!$A$16),IF(AND((F92)&gt;='[1]TABELA G2A'!$C$15,(F92)&lt;'[1]TABELA G2A'!$D$15),(F92)/(1+'[1]TABELA G2A'!$C$16),IF(AND((F92)&gt;='[1]TABELA G2A'!$E$15,(F92)&lt;'[1]TABELA G2A'!$F$15),(F92)/(1+'[1]TABELA G2A'!$E$16),IF(AND((F92)&gt;='[1]TABELA G2A'!$G$15,(F92)&lt;'[1]TABELA G2A'!$H$15),(F92)/(1+'[1]TABELA G2A'!$G$16),IF(AND((F92)&gt;='[1]TABELA G2A'!$I$15,(F92)&lt;'[1]TABELA G2A'!$J$15),(F92)/(1+'[1]TABELA G2A'!$I$16),IF(AND((F92)&gt;='[1]TABELA G2A'!$A$17,(F92)&lt;'[1]TABELA G2A'!$B$17),(F92)/(1+'[1]TABELA G2A'!$A$18),IF(AND((F92)&gt;='[1]TABELA G2A'!$C$17,(F92)&lt;'[1]TABELA G2A'!$D$17),(F92)/(1+'[1]TABELA G2A'!$C$18),IF(AND((F92)&gt;='[1]TABELA G2A'!$E$17,(F92)&lt;'[1]TABELA G2A'!$F$17),(F92)/(1+'[1]TABELA G2A'!$E$18),IF(AND((F92)&gt;='[1]TABELA G2A'!$G$17,(F92)&lt;'[1]TABELA G2A'!$H$17),(F92)/(1+'[1]TABELA G2A'!$G$18),IF(AND((F92)&gt;='[1]TABELA G2A'!$I$17,(F92)&lt;'[1]TABELA G2A'!$J$17),(F92)/(1+'[1]TABELA G2A'!$I$18),IF(AND((F92)&gt;='[1]TABELA G2A'!$A$19,(F92)&lt;'[1]TABELA G2A'!$B$19),(F92)/(1+'[1]TABELA G2A'!$A$20),IF(AND((F92)&gt;='[1]TABELA G2A'!$C$19,(F92)&lt;'[1]TABELA G2A'!$D$19),(F92)/(1+'[1]TABELA G2A'!$C$20),IF(AND((F92)&gt;='[1]TABELA G2A'!$E$19,(F92)&lt;'[1]TABELA G2A'!$F$19),(F92)/(1+'[1]TABELA G2A'!$E$20),IF(AND((F92)&gt;='[1]TABELA G2A'!$G$19,(F92)&lt;'[1]TABELA G2A'!$H$19),(F92)/(1+'[1]TABELA G2A'!$G$20),IF(AND((F92)&gt;='[1]TABELA G2A'!$I$19,(F92)&lt;'[1]TABELA G2A'!$J$19),(F92)/(1+'[1]TABELA G2A'!$A$22),IF(AND((F92)&gt;='[1]TABELA G2A'!$A$21,(F92)&lt;'[1]TABELA G2A'!$B$21),(F92)/(1+'[1]TABELA G2A'!$B$22),IF(AND((F92)&gt;='[1]TABELA G2A'!$C$21,(F92)&lt;'[1]TABELA G2A'!$D$21),(F92)/(1+'[1]TABELA G2A'!$C$22),IF((F92)&gt;='[1]TABELA G2A'!$E$21,(F92)/(1+'[1]TABELA G2A'!$C$22),""))))))))))))))))))))</f>
        <v>0.93840579710144933</v>
      </c>
      <c r="H92" s="34">
        <f>IF('Venda-Chave-Troca'!$E92="G2A",G92*0.898-(0.4)-((0.15)*N92/O92),IF('Venda-Chave-Troca'!$E92="Gamivo",IF('Venda-Chave-Troca'!$F92&lt;4,(F92*0.95)-(0.1),(F92*0.901)-(0.45)),""))</f>
        <v>0.7914855072463769</v>
      </c>
      <c r="I92" s="34">
        <f>IF($E92="gamivo",IF($F92&gt;4,'Venda-Chave-Troca'!$G92+(-0.099*'Venda-Chave-Troca'!$G92)-(0.45),'Venda-Chave-Troca'!$G92-(0.05*'Venda-Chave-Troca'!$G92)-(0.1)),G92*0.898-(0.55))</f>
        <v>0.7914855072463769</v>
      </c>
      <c r="J92" s="32"/>
      <c r="K92" s="36" t="s">
        <v>282</v>
      </c>
      <c r="L92" s="34">
        <v>0.41296033733133436</v>
      </c>
      <c r="M92" s="37">
        <v>1</v>
      </c>
      <c r="N92" s="37">
        <v>0</v>
      </c>
      <c r="O92" s="37">
        <v>5</v>
      </c>
      <c r="P92" s="37">
        <v>0</v>
      </c>
      <c r="Q92" s="34">
        <f t="shared" si="2"/>
        <v>0.37852516991504254</v>
      </c>
      <c r="R92" s="27">
        <f t="shared" si="3"/>
        <v>0.91661386263188971</v>
      </c>
      <c r="S92" s="28">
        <v>44804</v>
      </c>
      <c r="T92" s="28">
        <v>44806</v>
      </c>
      <c r="U92" s="28">
        <v>44878</v>
      </c>
      <c r="V92" s="29" t="s">
        <v>283</v>
      </c>
      <c r="W92" s="29" t="s">
        <v>284</v>
      </c>
      <c r="X92" s="30"/>
      <c r="Y92" s="15"/>
    </row>
    <row r="93" spans="1:25" ht="19.350000000000001" customHeight="1">
      <c r="A93" s="17" t="s">
        <v>289</v>
      </c>
      <c r="B93" s="32" t="s">
        <v>290</v>
      </c>
      <c r="C93" s="35" t="s">
        <v>281</v>
      </c>
      <c r="D93" s="32"/>
      <c r="E93" s="21" t="s">
        <v>27</v>
      </c>
      <c r="F93" s="34">
        <v>0.93840579710144933</v>
      </c>
      <c r="G93" s="34">
        <f>IF('Venda-Chave-Troca'!$E93="Gamivo",'Venda-Chave-Troca'!$F93,IF(AND((F93)&lt;'[1]TABELA G2A'!$A$15),F93,IF(AND((F93)&gt;='[1]TABELA G2A'!$A$15,(F93)&lt;'[1]TABELA G2A'!$B$15),(F93)/(1+'[1]TABELA G2A'!$A$16),IF(AND((F93)&gt;='[1]TABELA G2A'!$C$15,(F93)&lt;'[1]TABELA G2A'!$D$15),(F93)/(1+'[1]TABELA G2A'!$C$16),IF(AND((F93)&gt;='[1]TABELA G2A'!$E$15,(F93)&lt;'[1]TABELA G2A'!$F$15),(F93)/(1+'[1]TABELA G2A'!$E$16),IF(AND((F93)&gt;='[1]TABELA G2A'!$G$15,(F93)&lt;'[1]TABELA G2A'!$H$15),(F93)/(1+'[1]TABELA G2A'!$G$16),IF(AND((F93)&gt;='[1]TABELA G2A'!$I$15,(F93)&lt;'[1]TABELA G2A'!$J$15),(F93)/(1+'[1]TABELA G2A'!$I$16),IF(AND((F93)&gt;='[1]TABELA G2A'!$A$17,(F93)&lt;'[1]TABELA G2A'!$B$17),(F93)/(1+'[1]TABELA G2A'!$A$18),IF(AND((F93)&gt;='[1]TABELA G2A'!$C$17,(F93)&lt;'[1]TABELA G2A'!$D$17),(F93)/(1+'[1]TABELA G2A'!$C$18),IF(AND((F93)&gt;='[1]TABELA G2A'!$E$17,(F93)&lt;'[1]TABELA G2A'!$F$17),(F93)/(1+'[1]TABELA G2A'!$E$18),IF(AND((F93)&gt;='[1]TABELA G2A'!$G$17,(F93)&lt;'[1]TABELA G2A'!$H$17),(F93)/(1+'[1]TABELA G2A'!$G$18),IF(AND((F93)&gt;='[1]TABELA G2A'!$I$17,(F93)&lt;'[1]TABELA G2A'!$J$17),(F93)/(1+'[1]TABELA G2A'!$I$18),IF(AND((F93)&gt;='[1]TABELA G2A'!$A$19,(F93)&lt;'[1]TABELA G2A'!$B$19),(F93)/(1+'[1]TABELA G2A'!$A$20),IF(AND((F93)&gt;='[1]TABELA G2A'!$C$19,(F93)&lt;'[1]TABELA G2A'!$D$19),(F93)/(1+'[1]TABELA G2A'!$C$20),IF(AND((F93)&gt;='[1]TABELA G2A'!$E$19,(F93)&lt;'[1]TABELA G2A'!$F$19),(F93)/(1+'[1]TABELA G2A'!$E$20),IF(AND((F93)&gt;='[1]TABELA G2A'!$G$19,(F93)&lt;'[1]TABELA G2A'!$H$19),(F93)/(1+'[1]TABELA G2A'!$G$20),IF(AND((F93)&gt;='[1]TABELA G2A'!$I$19,(F93)&lt;'[1]TABELA G2A'!$J$19),(F93)/(1+'[1]TABELA G2A'!$A$22),IF(AND((F93)&gt;='[1]TABELA G2A'!$A$21,(F93)&lt;'[1]TABELA G2A'!$B$21),(F93)/(1+'[1]TABELA G2A'!$B$22),IF(AND((F93)&gt;='[1]TABELA G2A'!$C$21,(F93)&lt;'[1]TABELA G2A'!$D$21),(F93)/(1+'[1]TABELA G2A'!$C$22),IF((F93)&gt;='[1]TABELA G2A'!$E$21,(F93)/(1+'[1]TABELA G2A'!$C$22),""))))))))))))))))))))</f>
        <v>0.93840579710144933</v>
      </c>
      <c r="H93" s="34">
        <f>IF('Venda-Chave-Troca'!$E93="G2A",G93*0.898-(0.4)-((0.15)*N93/O93),IF('Venda-Chave-Troca'!$E93="Gamivo",IF('Venda-Chave-Troca'!$F93&lt;4,(F93*0.95)-(0.1),(F93*0.901)-(0.45)),""))</f>
        <v>0.7914855072463769</v>
      </c>
      <c r="I93" s="34">
        <f>IF($E93="gamivo",IF($F93&gt;4,'Venda-Chave-Troca'!$G93+(-0.099*'Venda-Chave-Troca'!$G93)-(0.45),'Venda-Chave-Troca'!$G93-(0.05*'Venda-Chave-Troca'!$G93)-(0.1)),G93*0.898-(0.55))</f>
        <v>0.7914855072463769</v>
      </c>
      <c r="J93" s="32"/>
      <c r="K93" s="36" t="s">
        <v>282</v>
      </c>
      <c r="L93" s="34">
        <v>0.41296033733133436</v>
      </c>
      <c r="M93" s="37">
        <v>1</v>
      </c>
      <c r="N93" s="37">
        <v>0</v>
      </c>
      <c r="O93" s="37">
        <v>5</v>
      </c>
      <c r="P93" s="37">
        <v>0</v>
      </c>
      <c r="Q93" s="34">
        <f t="shared" si="2"/>
        <v>0.37852516991504254</v>
      </c>
      <c r="R93" s="27">
        <f t="shared" si="3"/>
        <v>0.91661386263188971</v>
      </c>
      <c r="S93" s="28">
        <v>44804</v>
      </c>
      <c r="T93" s="28">
        <v>44806</v>
      </c>
      <c r="U93" s="28">
        <v>44883</v>
      </c>
      <c r="V93" s="29" t="s">
        <v>283</v>
      </c>
      <c r="W93" s="29" t="s">
        <v>284</v>
      </c>
      <c r="X93" s="30"/>
      <c r="Y93" s="15"/>
    </row>
    <row r="94" spans="1:25" ht="19.350000000000001" customHeight="1">
      <c r="A94" s="17" t="s">
        <v>291</v>
      </c>
      <c r="B94" s="32" t="s">
        <v>292</v>
      </c>
      <c r="C94" s="35" t="s">
        <v>281</v>
      </c>
      <c r="D94" s="32"/>
      <c r="E94" s="21" t="s">
        <v>27</v>
      </c>
      <c r="F94" s="34">
        <v>0.93840579710144933</v>
      </c>
      <c r="G94" s="34">
        <f>IF('Venda-Chave-Troca'!$E94="Gamivo",'Venda-Chave-Troca'!$F94,IF(AND((F94)&lt;'[1]TABELA G2A'!$A$15),F94,IF(AND((F94)&gt;='[1]TABELA G2A'!$A$15,(F94)&lt;'[1]TABELA G2A'!$B$15),(F94)/(1+'[1]TABELA G2A'!$A$16),IF(AND((F94)&gt;='[1]TABELA G2A'!$C$15,(F94)&lt;'[1]TABELA G2A'!$D$15),(F94)/(1+'[1]TABELA G2A'!$C$16),IF(AND((F94)&gt;='[1]TABELA G2A'!$E$15,(F94)&lt;'[1]TABELA G2A'!$F$15),(F94)/(1+'[1]TABELA G2A'!$E$16),IF(AND((F94)&gt;='[1]TABELA G2A'!$G$15,(F94)&lt;'[1]TABELA G2A'!$H$15),(F94)/(1+'[1]TABELA G2A'!$G$16),IF(AND((F94)&gt;='[1]TABELA G2A'!$I$15,(F94)&lt;'[1]TABELA G2A'!$J$15),(F94)/(1+'[1]TABELA G2A'!$I$16),IF(AND((F94)&gt;='[1]TABELA G2A'!$A$17,(F94)&lt;'[1]TABELA G2A'!$B$17),(F94)/(1+'[1]TABELA G2A'!$A$18),IF(AND((F94)&gt;='[1]TABELA G2A'!$C$17,(F94)&lt;'[1]TABELA G2A'!$D$17),(F94)/(1+'[1]TABELA G2A'!$C$18),IF(AND((F94)&gt;='[1]TABELA G2A'!$E$17,(F94)&lt;'[1]TABELA G2A'!$F$17),(F94)/(1+'[1]TABELA G2A'!$E$18),IF(AND((F94)&gt;='[1]TABELA G2A'!$G$17,(F94)&lt;'[1]TABELA G2A'!$H$17),(F94)/(1+'[1]TABELA G2A'!$G$18),IF(AND((F94)&gt;='[1]TABELA G2A'!$I$17,(F94)&lt;'[1]TABELA G2A'!$J$17),(F94)/(1+'[1]TABELA G2A'!$I$18),IF(AND((F94)&gt;='[1]TABELA G2A'!$A$19,(F94)&lt;'[1]TABELA G2A'!$B$19),(F94)/(1+'[1]TABELA G2A'!$A$20),IF(AND((F94)&gt;='[1]TABELA G2A'!$C$19,(F94)&lt;'[1]TABELA G2A'!$D$19),(F94)/(1+'[1]TABELA G2A'!$C$20),IF(AND((F94)&gt;='[1]TABELA G2A'!$E$19,(F94)&lt;'[1]TABELA G2A'!$F$19),(F94)/(1+'[1]TABELA G2A'!$E$20),IF(AND((F94)&gt;='[1]TABELA G2A'!$G$19,(F94)&lt;'[1]TABELA G2A'!$H$19),(F94)/(1+'[1]TABELA G2A'!$G$20),IF(AND((F94)&gt;='[1]TABELA G2A'!$I$19,(F94)&lt;'[1]TABELA G2A'!$J$19),(F94)/(1+'[1]TABELA G2A'!$A$22),IF(AND((F94)&gt;='[1]TABELA G2A'!$A$21,(F94)&lt;'[1]TABELA G2A'!$B$21),(F94)/(1+'[1]TABELA G2A'!$B$22),IF(AND((F94)&gt;='[1]TABELA G2A'!$C$21,(F94)&lt;'[1]TABELA G2A'!$D$21),(F94)/(1+'[1]TABELA G2A'!$C$22),IF((F94)&gt;='[1]TABELA G2A'!$E$21,(F94)/(1+'[1]TABELA G2A'!$C$22),""))))))))))))))))))))</f>
        <v>0.93840579710144933</v>
      </c>
      <c r="H94" s="34">
        <f>IF('Venda-Chave-Troca'!$E94="G2A",G94*0.898-(0.4)-((0.15)*N94/O94),IF('Venda-Chave-Troca'!$E94="Gamivo",IF('Venda-Chave-Troca'!$F94&lt;4,(F94*0.95)-(0.1),(F94*0.901)-(0.45)),""))</f>
        <v>0.7914855072463769</v>
      </c>
      <c r="I94" s="34">
        <f>IF($E94="gamivo",IF($F94&gt;4,'Venda-Chave-Troca'!$G94+(-0.099*'Venda-Chave-Troca'!$G94)-(0.45),'Venda-Chave-Troca'!$G94-(0.05*'Venda-Chave-Troca'!$G94)-(0.1)),G94*0.898-(0.55))</f>
        <v>0.7914855072463769</v>
      </c>
      <c r="J94" s="32"/>
      <c r="K94" s="36" t="s">
        <v>282</v>
      </c>
      <c r="L94" s="34">
        <v>0.41296033733133436</v>
      </c>
      <c r="M94" s="37">
        <v>1</v>
      </c>
      <c r="N94" s="37">
        <v>0</v>
      </c>
      <c r="O94" s="37">
        <v>5</v>
      </c>
      <c r="P94" s="37">
        <v>0</v>
      </c>
      <c r="Q94" s="34">
        <f t="shared" si="2"/>
        <v>0.37852516991504254</v>
      </c>
      <c r="R94" s="27">
        <f t="shared" si="3"/>
        <v>0.91661386263188971</v>
      </c>
      <c r="S94" s="28">
        <v>44804</v>
      </c>
      <c r="T94" s="28">
        <v>44806</v>
      </c>
      <c r="U94" s="28">
        <v>44884</v>
      </c>
      <c r="V94" s="29" t="s">
        <v>283</v>
      </c>
      <c r="W94" s="29" t="s">
        <v>284</v>
      </c>
      <c r="X94" s="30"/>
      <c r="Y94" s="15"/>
    </row>
    <row r="95" spans="1:25" ht="19.350000000000001" customHeight="1">
      <c r="A95" s="17" t="s">
        <v>25</v>
      </c>
      <c r="B95" s="32" t="s">
        <v>293</v>
      </c>
      <c r="C95" s="32" t="s">
        <v>281</v>
      </c>
      <c r="D95" s="32"/>
      <c r="E95" s="21" t="s">
        <v>27</v>
      </c>
      <c r="F95" s="34">
        <v>0.85</v>
      </c>
      <c r="G95" s="34">
        <f>IF('Venda-Chave-Troca'!$E95="Gamivo",'Venda-Chave-Troca'!$F95,IF(AND((F95)&lt;'[1]TABELA G2A'!$A$15),F95,IF(AND((F95)&gt;='[1]TABELA G2A'!$A$15,(F95)&lt;'[1]TABELA G2A'!$B$15),(F95)/(1+'[1]TABELA G2A'!$A$16),IF(AND((F95)&gt;='[1]TABELA G2A'!$C$15,(F95)&lt;'[1]TABELA G2A'!$D$15),(F95)/(1+'[1]TABELA G2A'!$C$16),IF(AND((F95)&gt;='[1]TABELA G2A'!$E$15,(F95)&lt;'[1]TABELA G2A'!$F$15),(F95)/(1+'[1]TABELA G2A'!$E$16),IF(AND((F95)&gt;='[1]TABELA G2A'!$G$15,(F95)&lt;'[1]TABELA G2A'!$H$15),(F95)/(1+'[1]TABELA G2A'!$G$16),IF(AND((F95)&gt;='[1]TABELA G2A'!$I$15,(F95)&lt;'[1]TABELA G2A'!$J$15),(F95)/(1+'[1]TABELA G2A'!$I$16),IF(AND((F95)&gt;='[1]TABELA G2A'!$A$17,(F95)&lt;'[1]TABELA G2A'!$B$17),(F95)/(1+'[1]TABELA G2A'!$A$18),IF(AND((F95)&gt;='[1]TABELA G2A'!$C$17,(F95)&lt;'[1]TABELA G2A'!$D$17),(F95)/(1+'[1]TABELA G2A'!$C$18),IF(AND((F95)&gt;='[1]TABELA G2A'!$E$17,(F95)&lt;'[1]TABELA G2A'!$F$17),(F95)/(1+'[1]TABELA G2A'!$E$18),IF(AND((F95)&gt;='[1]TABELA G2A'!$G$17,(F95)&lt;'[1]TABELA G2A'!$H$17),(F95)/(1+'[1]TABELA G2A'!$G$18),IF(AND((F95)&gt;='[1]TABELA G2A'!$I$17,(F95)&lt;'[1]TABELA G2A'!$J$17),(F95)/(1+'[1]TABELA G2A'!$I$18),IF(AND((F95)&gt;='[1]TABELA G2A'!$A$19,(F95)&lt;'[1]TABELA G2A'!$B$19),(F95)/(1+'[1]TABELA G2A'!$A$20),IF(AND((F95)&gt;='[1]TABELA G2A'!$C$19,(F95)&lt;'[1]TABELA G2A'!$D$19),(F95)/(1+'[1]TABELA G2A'!$C$20),IF(AND((F95)&gt;='[1]TABELA G2A'!$E$19,(F95)&lt;'[1]TABELA G2A'!$F$19),(F95)/(1+'[1]TABELA G2A'!$E$20),IF(AND((F95)&gt;='[1]TABELA G2A'!$G$19,(F95)&lt;'[1]TABELA G2A'!$H$19),(F95)/(1+'[1]TABELA G2A'!$G$20),IF(AND((F95)&gt;='[1]TABELA G2A'!$I$19,(F95)&lt;'[1]TABELA G2A'!$J$19),(F95)/(1+'[1]TABELA G2A'!$A$22),IF(AND((F95)&gt;='[1]TABELA G2A'!$A$21,(F95)&lt;'[1]TABELA G2A'!$B$21),(F95)/(1+'[1]TABELA G2A'!$B$22),IF(AND((F95)&gt;='[1]TABELA G2A'!$C$21,(F95)&lt;'[1]TABELA G2A'!$D$21),(F95)/(1+'[1]TABELA G2A'!$C$22),IF((F95)&gt;='[1]TABELA G2A'!$E$21,(F95)/(1+'[1]TABELA G2A'!$C$22),""))))))))))))))))))))</f>
        <v>0.85</v>
      </c>
      <c r="H95" s="34">
        <f>IF('Venda-Chave-Troca'!$E95="G2A",G95*0.898-(0.4)-((0.15)*N95/O95),IF('Venda-Chave-Troca'!$E95="Gamivo",IF('Venda-Chave-Troca'!$F95&lt;4,(F95*0.95)-(0.1),(F95*0.901)-(0.45)),""))</f>
        <v>0.70750000000000002</v>
      </c>
      <c r="I95" s="34">
        <f>IF($E95="gamivo",IF($F95&gt;4,'Venda-Chave-Troca'!$G95+(-0.099*'Venda-Chave-Troca'!$G95)-(0.45),'Venda-Chave-Troca'!$G95-(0.05*'Venda-Chave-Troca'!$G95)-(0.1)),G95*0.898-(0.55))</f>
        <v>0.70750000000000002</v>
      </c>
      <c r="J95" s="35"/>
      <c r="K95" s="36" t="s">
        <v>93</v>
      </c>
      <c r="L95" s="34">
        <v>0.42443520640835819</v>
      </c>
      <c r="M95" s="37">
        <v>1</v>
      </c>
      <c r="N95" s="37">
        <v>0</v>
      </c>
      <c r="O95" s="37">
        <v>13</v>
      </c>
      <c r="P95" s="37">
        <v>0</v>
      </c>
      <c r="Q95" s="34">
        <f t="shared" si="2"/>
        <v>0.28306479359164183</v>
      </c>
      <c r="R95" s="27">
        <f t="shared" si="3"/>
        <v>0.66692109730242111</v>
      </c>
      <c r="S95" s="28">
        <v>44918</v>
      </c>
      <c r="T95" s="28">
        <v>44950</v>
      </c>
      <c r="U95" s="28">
        <v>45021</v>
      </c>
      <c r="V95" s="29" t="s">
        <v>29</v>
      </c>
      <c r="W95" s="29" t="s">
        <v>30</v>
      </c>
      <c r="X95" s="30"/>
      <c r="Y95" s="15"/>
    </row>
    <row r="96" spans="1:25" ht="19.350000000000001" customHeight="1">
      <c r="A96" s="17" t="s">
        <v>25</v>
      </c>
      <c r="B96" s="32" t="s">
        <v>294</v>
      </c>
      <c r="C96" s="32" t="s">
        <v>281</v>
      </c>
      <c r="D96" s="32"/>
      <c r="E96" s="21" t="s">
        <v>27</v>
      </c>
      <c r="F96" s="34">
        <v>0.85</v>
      </c>
      <c r="G96" s="34">
        <f>IF('Venda-Chave-Troca'!$E96="Gamivo",'Venda-Chave-Troca'!$F96,IF(AND((F96)&lt;'[1]TABELA G2A'!$A$15),F96,IF(AND((F96)&gt;='[1]TABELA G2A'!$A$15,(F96)&lt;'[1]TABELA G2A'!$B$15),(F96)/(1+'[1]TABELA G2A'!$A$16),IF(AND((F96)&gt;='[1]TABELA G2A'!$C$15,(F96)&lt;'[1]TABELA G2A'!$D$15),(F96)/(1+'[1]TABELA G2A'!$C$16),IF(AND((F96)&gt;='[1]TABELA G2A'!$E$15,(F96)&lt;'[1]TABELA G2A'!$F$15),(F96)/(1+'[1]TABELA G2A'!$E$16),IF(AND((F96)&gt;='[1]TABELA G2A'!$G$15,(F96)&lt;'[1]TABELA G2A'!$H$15),(F96)/(1+'[1]TABELA G2A'!$G$16),IF(AND((F96)&gt;='[1]TABELA G2A'!$I$15,(F96)&lt;'[1]TABELA G2A'!$J$15),(F96)/(1+'[1]TABELA G2A'!$I$16),IF(AND((F96)&gt;='[1]TABELA G2A'!$A$17,(F96)&lt;'[1]TABELA G2A'!$B$17),(F96)/(1+'[1]TABELA G2A'!$A$18),IF(AND((F96)&gt;='[1]TABELA G2A'!$C$17,(F96)&lt;'[1]TABELA G2A'!$D$17),(F96)/(1+'[1]TABELA G2A'!$C$18),IF(AND((F96)&gt;='[1]TABELA G2A'!$E$17,(F96)&lt;'[1]TABELA G2A'!$F$17),(F96)/(1+'[1]TABELA G2A'!$E$18),IF(AND((F96)&gt;='[1]TABELA G2A'!$G$17,(F96)&lt;'[1]TABELA G2A'!$H$17),(F96)/(1+'[1]TABELA G2A'!$G$18),IF(AND((F96)&gt;='[1]TABELA G2A'!$I$17,(F96)&lt;'[1]TABELA G2A'!$J$17),(F96)/(1+'[1]TABELA G2A'!$I$18),IF(AND((F96)&gt;='[1]TABELA G2A'!$A$19,(F96)&lt;'[1]TABELA G2A'!$B$19),(F96)/(1+'[1]TABELA G2A'!$A$20),IF(AND((F96)&gt;='[1]TABELA G2A'!$C$19,(F96)&lt;'[1]TABELA G2A'!$D$19),(F96)/(1+'[1]TABELA G2A'!$C$20),IF(AND((F96)&gt;='[1]TABELA G2A'!$E$19,(F96)&lt;'[1]TABELA G2A'!$F$19),(F96)/(1+'[1]TABELA G2A'!$E$20),IF(AND((F96)&gt;='[1]TABELA G2A'!$G$19,(F96)&lt;'[1]TABELA G2A'!$H$19),(F96)/(1+'[1]TABELA G2A'!$G$20),IF(AND((F96)&gt;='[1]TABELA G2A'!$I$19,(F96)&lt;'[1]TABELA G2A'!$J$19),(F96)/(1+'[1]TABELA G2A'!$A$22),IF(AND((F96)&gt;='[1]TABELA G2A'!$A$21,(F96)&lt;'[1]TABELA G2A'!$B$21),(F96)/(1+'[1]TABELA G2A'!$B$22),IF(AND((F96)&gt;='[1]TABELA G2A'!$C$21,(F96)&lt;'[1]TABELA G2A'!$D$21),(F96)/(1+'[1]TABELA G2A'!$C$22),IF((F96)&gt;='[1]TABELA G2A'!$E$21,(F96)/(1+'[1]TABELA G2A'!$C$22),""))))))))))))))))))))</f>
        <v>0.85</v>
      </c>
      <c r="H96" s="34">
        <f>IF('Venda-Chave-Troca'!$E96="G2A",G96*0.898-(0.4)-((0.15)*N96/O96),IF('Venda-Chave-Troca'!$E96="Gamivo",IF('Venda-Chave-Troca'!$F96&lt;4,(F96*0.95)-(0.1),(F96*0.901)-(0.45)),""))</f>
        <v>0.70750000000000002</v>
      </c>
      <c r="I96" s="34">
        <f>IF($E96="gamivo",IF($F96&gt;4,'Venda-Chave-Troca'!$G96+(-0.099*'Venda-Chave-Troca'!$G96)-(0.45),'Venda-Chave-Troca'!$G96-(0.05*'Venda-Chave-Troca'!$G96)-(0.1)),G96*0.898-(0.55))</f>
        <v>0.70750000000000002</v>
      </c>
      <c r="J96" s="35"/>
      <c r="K96" s="36" t="s">
        <v>295</v>
      </c>
      <c r="L96" s="34">
        <v>0.2593875862068965</v>
      </c>
      <c r="M96" s="37">
        <v>1</v>
      </c>
      <c r="N96" s="37">
        <v>0</v>
      </c>
      <c r="O96" s="37">
        <v>13</v>
      </c>
      <c r="P96" s="37">
        <v>0</v>
      </c>
      <c r="Q96" s="34">
        <f t="shared" si="2"/>
        <v>0.44811241379310351</v>
      </c>
      <c r="R96" s="27">
        <f t="shared" si="3"/>
        <v>1.7275784872591149</v>
      </c>
      <c r="S96" s="28">
        <v>44963</v>
      </c>
      <c r="T96" s="28">
        <v>44967</v>
      </c>
      <c r="U96" s="28">
        <v>45021</v>
      </c>
      <c r="V96" s="29" t="s">
        <v>296</v>
      </c>
      <c r="W96" s="29"/>
      <c r="X96" s="30"/>
      <c r="Y96" s="15"/>
    </row>
    <row r="97" spans="1:25" ht="19.350000000000001" customHeight="1">
      <c r="A97" s="17" t="s">
        <v>25</v>
      </c>
      <c r="B97" s="32" t="s">
        <v>297</v>
      </c>
      <c r="C97" s="32" t="s">
        <v>281</v>
      </c>
      <c r="D97" s="32"/>
      <c r="E97" s="21" t="s">
        <v>27</v>
      </c>
      <c r="F97" s="34">
        <v>0.85</v>
      </c>
      <c r="G97" s="34">
        <f>IF('Venda-Chave-Troca'!$E97="Gamivo",'Venda-Chave-Troca'!$F97,IF(AND((F97)&lt;'[1]TABELA G2A'!$A$15),F97,IF(AND((F97)&gt;='[1]TABELA G2A'!$A$15,(F97)&lt;'[1]TABELA G2A'!$B$15),(F97)/(1+'[1]TABELA G2A'!$A$16),IF(AND((F97)&gt;='[1]TABELA G2A'!$C$15,(F97)&lt;'[1]TABELA G2A'!$D$15),(F97)/(1+'[1]TABELA G2A'!$C$16),IF(AND((F97)&gt;='[1]TABELA G2A'!$E$15,(F97)&lt;'[1]TABELA G2A'!$F$15),(F97)/(1+'[1]TABELA G2A'!$E$16),IF(AND((F97)&gt;='[1]TABELA G2A'!$G$15,(F97)&lt;'[1]TABELA G2A'!$H$15),(F97)/(1+'[1]TABELA G2A'!$G$16),IF(AND((F97)&gt;='[1]TABELA G2A'!$I$15,(F97)&lt;'[1]TABELA G2A'!$J$15),(F97)/(1+'[1]TABELA G2A'!$I$16),IF(AND((F97)&gt;='[1]TABELA G2A'!$A$17,(F97)&lt;'[1]TABELA G2A'!$B$17),(F97)/(1+'[1]TABELA G2A'!$A$18),IF(AND((F97)&gt;='[1]TABELA G2A'!$C$17,(F97)&lt;'[1]TABELA G2A'!$D$17),(F97)/(1+'[1]TABELA G2A'!$C$18),IF(AND((F97)&gt;='[1]TABELA G2A'!$E$17,(F97)&lt;'[1]TABELA G2A'!$F$17),(F97)/(1+'[1]TABELA G2A'!$E$18),IF(AND((F97)&gt;='[1]TABELA G2A'!$G$17,(F97)&lt;'[1]TABELA G2A'!$H$17),(F97)/(1+'[1]TABELA G2A'!$G$18),IF(AND((F97)&gt;='[1]TABELA G2A'!$I$17,(F97)&lt;'[1]TABELA G2A'!$J$17),(F97)/(1+'[1]TABELA G2A'!$I$18),IF(AND((F97)&gt;='[1]TABELA G2A'!$A$19,(F97)&lt;'[1]TABELA G2A'!$B$19),(F97)/(1+'[1]TABELA G2A'!$A$20),IF(AND((F97)&gt;='[1]TABELA G2A'!$C$19,(F97)&lt;'[1]TABELA G2A'!$D$19),(F97)/(1+'[1]TABELA G2A'!$C$20),IF(AND((F97)&gt;='[1]TABELA G2A'!$E$19,(F97)&lt;'[1]TABELA G2A'!$F$19),(F97)/(1+'[1]TABELA G2A'!$E$20),IF(AND((F97)&gt;='[1]TABELA G2A'!$G$19,(F97)&lt;'[1]TABELA G2A'!$H$19),(F97)/(1+'[1]TABELA G2A'!$G$20),IF(AND((F97)&gt;='[1]TABELA G2A'!$I$19,(F97)&lt;'[1]TABELA G2A'!$J$19),(F97)/(1+'[1]TABELA G2A'!$A$22),IF(AND((F97)&gt;='[1]TABELA G2A'!$A$21,(F97)&lt;'[1]TABELA G2A'!$B$21),(F97)/(1+'[1]TABELA G2A'!$B$22),IF(AND((F97)&gt;='[1]TABELA G2A'!$C$21,(F97)&lt;'[1]TABELA G2A'!$D$21),(F97)/(1+'[1]TABELA G2A'!$C$22),IF((F97)&gt;='[1]TABELA G2A'!$E$21,(F97)/(1+'[1]TABELA G2A'!$C$22),""))))))))))))))))))))</f>
        <v>0.85</v>
      </c>
      <c r="H97" s="34">
        <f>IF('Venda-Chave-Troca'!$E97="G2A",G97*0.898-(0.4)-((0.15)*N97/O97),IF('Venda-Chave-Troca'!$E97="Gamivo",IF('Venda-Chave-Troca'!$F97&lt;4,(F97*0.95)-(0.1),(F97*0.901)-(0.45)),""))</f>
        <v>0.70750000000000002</v>
      </c>
      <c r="I97" s="34">
        <f>IF($E97="gamivo",IF($F97&gt;4,'Venda-Chave-Troca'!$G97+(-0.099*'Venda-Chave-Troca'!$G97)-(0.45),'Venda-Chave-Troca'!$G97-(0.05*'Venda-Chave-Troca'!$G97)-(0.1)),G97*0.898-(0.55))</f>
        <v>0.70750000000000002</v>
      </c>
      <c r="J97" s="35"/>
      <c r="K97" s="36" t="s">
        <v>298</v>
      </c>
      <c r="L97" s="34">
        <v>0.3519176608187134</v>
      </c>
      <c r="M97" s="37">
        <v>1</v>
      </c>
      <c r="N97" s="37">
        <v>0</v>
      </c>
      <c r="O97" s="37">
        <v>13</v>
      </c>
      <c r="P97" s="37">
        <v>0</v>
      </c>
      <c r="Q97" s="34">
        <f t="shared" si="2"/>
        <v>0.35558233918128662</v>
      </c>
      <c r="R97" s="27">
        <f t="shared" si="3"/>
        <v>1.0104134539711578</v>
      </c>
      <c r="S97" s="28">
        <v>44963</v>
      </c>
      <c r="T97" s="28">
        <v>44967</v>
      </c>
      <c r="U97" s="28">
        <v>45021</v>
      </c>
      <c r="V97" s="29" t="s">
        <v>299</v>
      </c>
      <c r="W97" s="29" t="s">
        <v>300</v>
      </c>
      <c r="X97" s="30"/>
      <c r="Y97" s="15"/>
    </row>
    <row r="98" spans="1:25" ht="19.350000000000001" customHeight="1">
      <c r="A98" s="17" t="s">
        <v>25</v>
      </c>
      <c r="B98" s="32" t="s">
        <v>301</v>
      </c>
      <c r="C98" s="32" t="s">
        <v>281</v>
      </c>
      <c r="D98" s="32"/>
      <c r="E98" s="21" t="s">
        <v>27</v>
      </c>
      <c r="F98" s="34">
        <v>0.85</v>
      </c>
      <c r="G98" s="34">
        <f>IF('Venda-Chave-Troca'!$E98="Gamivo",'Venda-Chave-Troca'!$F98,IF(AND((F98)&lt;'[1]TABELA G2A'!$A$15),F98,IF(AND((F98)&gt;='[1]TABELA G2A'!$A$15,(F98)&lt;'[1]TABELA G2A'!$B$15),(F98)/(1+'[1]TABELA G2A'!$A$16),IF(AND((F98)&gt;='[1]TABELA G2A'!$C$15,(F98)&lt;'[1]TABELA G2A'!$D$15),(F98)/(1+'[1]TABELA G2A'!$C$16),IF(AND((F98)&gt;='[1]TABELA G2A'!$E$15,(F98)&lt;'[1]TABELA G2A'!$F$15),(F98)/(1+'[1]TABELA G2A'!$E$16),IF(AND((F98)&gt;='[1]TABELA G2A'!$G$15,(F98)&lt;'[1]TABELA G2A'!$H$15),(F98)/(1+'[1]TABELA G2A'!$G$16),IF(AND((F98)&gt;='[1]TABELA G2A'!$I$15,(F98)&lt;'[1]TABELA G2A'!$J$15),(F98)/(1+'[1]TABELA G2A'!$I$16),IF(AND((F98)&gt;='[1]TABELA G2A'!$A$17,(F98)&lt;'[1]TABELA G2A'!$B$17),(F98)/(1+'[1]TABELA G2A'!$A$18),IF(AND((F98)&gt;='[1]TABELA G2A'!$C$17,(F98)&lt;'[1]TABELA G2A'!$D$17),(F98)/(1+'[1]TABELA G2A'!$C$18),IF(AND((F98)&gt;='[1]TABELA G2A'!$E$17,(F98)&lt;'[1]TABELA G2A'!$F$17),(F98)/(1+'[1]TABELA G2A'!$E$18),IF(AND((F98)&gt;='[1]TABELA G2A'!$G$17,(F98)&lt;'[1]TABELA G2A'!$H$17),(F98)/(1+'[1]TABELA G2A'!$G$18),IF(AND((F98)&gt;='[1]TABELA G2A'!$I$17,(F98)&lt;'[1]TABELA G2A'!$J$17),(F98)/(1+'[1]TABELA G2A'!$I$18),IF(AND((F98)&gt;='[1]TABELA G2A'!$A$19,(F98)&lt;'[1]TABELA G2A'!$B$19),(F98)/(1+'[1]TABELA G2A'!$A$20),IF(AND((F98)&gt;='[1]TABELA G2A'!$C$19,(F98)&lt;'[1]TABELA G2A'!$D$19),(F98)/(1+'[1]TABELA G2A'!$C$20),IF(AND((F98)&gt;='[1]TABELA G2A'!$E$19,(F98)&lt;'[1]TABELA G2A'!$F$19),(F98)/(1+'[1]TABELA G2A'!$E$20),IF(AND((F98)&gt;='[1]TABELA G2A'!$G$19,(F98)&lt;'[1]TABELA G2A'!$H$19),(F98)/(1+'[1]TABELA G2A'!$G$20),IF(AND((F98)&gt;='[1]TABELA G2A'!$I$19,(F98)&lt;'[1]TABELA G2A'!$J$19),(F98)/(1+'[1]TABELA G2A'!$A$22),IF(AND((F98)&gt;='[1]TABELA G2A'!$A$21,(F98)&lt;'[1]TABELA G2A'!$B$21),(F98)/(1+'[1]TABELA G2A'!$B$22),IF(AND((F98)&gt;='[1]TABELA G2A'!$C$21,(F98)&lt;'[1]TABELA G2A'!$D$21),(F98)/(1+'[1]TABELA G2A'!$C$22),IF((F98)&gt;='[1]TABELA G2A'!$E$21,(F98)/(1+'[1]TABELA G2A'!$C$22),""))))))))))))))))))))</f>
        <v>0.85</v>
      </c>
      <c r="H98" s="34">
        <f>IF('Venda-Chave-Troca'!$E98="G2A",G98*0.898-(0.4)-((0.15)*N98/O98),IF('Venda-Chave-Troca'!$E98="Gamivo",IF('Venda-Chave-Troca'!$F98&lt;4,(F98*0.95)-(0.1),(F98*0.901)-(0.45)),""))</f>
        <v>0.70750000000000002</v>
      </c>
      <c r="I98" s="34">
        <f>IF($E98="gamivo",IF($F98&gt;4,'Venda-Chave-Troca'!$G98+(-0.099*'Venda-Chave-Troca'!$G98)-(0.45),'Venda-Chave-Troca'!$G98-(0.05*'Venda-Chave-Troca'!$G98)-(0.1)),G98*0.898-(0.55))</f>
        <v>0.70750000000000002</v>
      </c>
      <c r="J98" s="35"/>
      <c r="K98" s="36" t="s">
        <v>298</v>
      </c>
      <c r="L98" s="34">
        <v>0.3519176608187134</v>
      </c>
      <c r="M98" s="37">
        <v>1</v>
      </c>
      <c r="N98" s="37">
        <v>0</v>
      </c>
      <c r="O98" s="37">
        <v>13</v>
      </c>
      <c r="P98" s="37">
        <v>0</v>
      </c>
      <c r="Q98" s="34">
        <f t="shared" si="2"/>
        <v>0.35558233918128662</v>
      </c>
      <c r="R98" s="27">
        <f t="shared" si="3"/>
        <v>1.0104134539711578</v>
      </c>
      <c r="S98" s="28">
        <v>44963</v>
      </c>
      <c r="T98" s="28">
        <v>44967</v>
      </c>
      <c r="U98" s="28">
        <v>45021</v>
      </c>
      <c r="V98" s="29" t="s">
        <v>299</v>
      </c>
      <c r="W98" s="29" t="s">
        <v>300</v>
      </c>
      <c r="X98" s="30"/>
      <c r="Y98" s="15"/>
    </row>
    <row r="99" spans="1:25" ht="19.350000000000001" customHeight="1">
      <c r="A99" s="17" t="s">
        <v>25</v>
      </c>
      <c r="B99" s="32" t="s">
        <v>302</v>
      </c>
      <c r="C99" s="32" t="s">
        <v>281</v>
      </c>
      <c r="D99" s="32"/>
      <c r="E99" s="21" t="s">
        <v>27</v>
      </c>
      <c r="F99" s="34">
        <v>0.85</v>
      </c>
      <c r="G99" s="34">
        <f>IF('Venda-Chave-Troca'!$E99="Gamivo",'Venda-Chave-Troca'!$F99,IF(AND((F99)&lt;'[1]TABELA G2A'!$A$15),F99,IF(AND((F99)&gt;='[1]TABELA G2A'!$A$15,(F99)&lt;'[1]TABELA G2A'!$B$15),(F99)/(1+'[1]TABELA G2A'!$A$16),IF(AND((F99)&gt;='[1]TABELA G2A'!$C$15,(F99)&lt;'[1]TABELA G2A'!$D$15),(F99)/(1+'[1]TABELA G2A'!$C$16),IF(AND((F99)&gt;='[1]TABELA G2A'!$E$15,(F99)&lt;'[1]TABELA G2A'!$F$15),(F99)/(1+'[1]TABELA G2A'!$E$16),IF(AND((F99)&gt;='[1]TABELA G2A'!$G$15,(F99)&lt;'[1]TABELA G2A'!$H$15),(F99)/(1+'[1]TABELA G2A'!$G$16),IF(AND((F99)&gt;='[1]TABELA G2A'!$I$15,(F99)&lt;'[1]TABELA G2A'!$J$15),(F99)/(1+'[1]TABELA G2A'!$I$16),IF(AND((F99)&gt;='[1]TABELA G2A'!$A$17,(F99)&lt;'[1]TABELA G2A'!$B$17),(F99)/(1+'[1]TABELA G2A'!$A$18),IF(AND((F99)&gt;='[1]TABELA G2A'!$C$17,(F99)&lt;'[1]TABELA G2A'!$D$17),(F99)/(1+'[1]TABELA G2A'!$C$18),IF(AND((F99)&gt;='[1]TABELA G2A'!$E$17,(F99)&lt;'[1]TABELA G2A'!$F$17),(F99)/(1+'[1]TABELA G2A'!$E$18),IF(AND((F99)&gt;='[1]TABELA G2A'!$G$17,(F99)&lt;'[1]TABELA G2A'!$H$17),(F99)/(1+'[1]TABELA G2A'!$G$18),IF(AND((F99)&gt;='[1]TABELA G2A'!$I$17,(F99)&lt;'[1]TABELA G2A'!$J$17),(F99)/(1+'[1]TABELA G2A'!$I$18),IF(AND((F99)&gt;='[1]TABELA G2A'!$A$19,(F99)&lt;'[1]TABELA G2A'!$B$19),(F99)/(1+'[1]TABELA G2A'!$A$20),IF(AND((F99)&gt;='[1]TABELA G2A'!$C$19,(F99)&lt;'[1]TABELA G2A'!$D$19),(F99)/(1+'[1]TABELA G2A'!$C$20),IF(AND((F99)&gt;='[1]TABELA G2A'!$E$19,(F99)&lt;'[1]TABELA G2A'!$F$19),(F99)/(1+'[1]TABELA G2A'!$E$20),IF(AND((F99)&gt;='[1]TABELA G2A'!$G$19,(F99)&lt;'[1]TABELA G2A'!$H$19),(F99)/(1+'[1]TABELA G2A'!$G$20),IF(AND((F99)&gt;='[1]TABELA G2A'!$I$19,(F99)&lt;'[1]TABELA G2A'!$J$19),(F99)/(1+'[1]TABELA G2A'!$A$22),IF(AND((F99)&gt;='[1]TABELA G2A'!$A$21,(F99)&lt;'[1]TABELA G2A'!$B$21),(F99)/(1+'[1]TABELA G2A'!$B$22),IF(AND((F99)&gt;='[1]TABELA G2A'!$C$21,(F99)&lt;'[1]TABELA G2A'!$D$21),(F99)/(1+'[1]TABELA G2A'!$C$22),IF((F99)&gt;='[1]TABELA G2A'!$E$21,(F99)/(1+'[1]TABELA G2A'!$C$22),""))))))))))))))))))))</f>
        <v>0.85</v>
      </c>
      <c r="H99" s="34">
        <f>IF('Venda-Chave-Troca'!$E99="G2A",G99*0.898-(0.4)-((0.15)*N99/O99),IF('Venda-Chave-Troca'!$E99="Gamivo",IF('Venda-Chave-Troca'!$F99&lt;4,(F99*0.95)-(0.1),(F99*0.901)-(0.45)),""))</f>
        <v>0.70750000000000002</v>
      </c>
      <c r="I99" s="34">
        <f>IF($E99="gamivo",IF($F99&gt;4,'Venda-Chave-Troca'!$G99+(-0.099*'Venda-Chave-Troca'!$G99)-(0.45),'Venda-Chave-Troca'!$G99-(0.05*'Venda-Chave-Troca'!$G99)-(0.1)),G99*0.898-(0.55))</f>
        <v>0.70750000000000002</v>
      </c>
      <c r="J99" s="35"/>
      <c r="K99" s="36" t="s">
        <v>298</v>
      </c>
      <c r="L99" s="34">
        <v>0.3519176608187134</v>
      </c>
      <c r="M99" s="37">
        <v>1</v>
      </c>
      <c r="N99" s="37">
        <v>0</v>
      </c>
      <c r="O99" s="37">
        <v>13</v>
      </c>
      <c r="P99" s="37">
        <v>0</v>
      </c>
      <c r="Q99" s="34">
        <f t="shared" si="2"/>
        <v>0.35558233918128662</v>
      </c>
      <c r="R99" s="27">
        <f t="shared" si="3"/>
        <v>1.0104134539711578</v>
      </c>
      <c r="S99" s="28">
        <v>44963</v>
      </c>
      <c r="T99" s="28">
        <v>44967</v>
      </c>
      <c r="U99" s="28">
        <v>45021</v>
      </c>
      <c r="V99" s="29" t="s">
        <v>299</v>
      </c>
      <c r="W99" s="29" t="s">
        <v>300</v>
      </c>
      <c r="X99" s="30"/>
      <c r="Y99" s="15"/>
    </row>
    <row r="100" spans="1:25" ht="19.350000000000001" customHeight="1">
      <c r="A100" s="17" t="s">
        <v>25</v>
      </c>
      <c r="B100" s="32" t="s">
        <v>303</v>
      </c>
      <c r="C100" s="32" t="s">
        <v>281</v>
      </c>
      <c r="D100" s="32"/>
      <c r="E100" s="21" t="s">
        <v>27</v>
      </c>
      <c r="F100" s="34">
        <v>0.85</v>
      </c>
      <c r="G100" s="34">
        <f>IF('Venda-Chave-Troca'!$E100="Gamivo",'Venda-Chave-Troca'!$F100,IF(AND((F100)&lt;'[1]TABELA G2A'!$A$15),F100,IF(AND((F100)&gt;='[1]TABELA G2A'!$A$15,(F100)&lt;'[1]TABELA G2A'!$B$15),(F100)/(1+'[1]TABELA G2A'!$A$16),IF(AND((F100)&gt;='[1]TABELA G2A'!$C$15,(F100)&lt;'[1]TABELA G2A'!$D$15),(F100)/(1+'[1]TABELA G2A'!$C$16),IF(AND((F100)&gt;='[1]TABELA G2A'!$E$15,(F100)&lt;'[1]TABELA G2A'!$F$15),(F100)/(1+'[1]TABELA G2A'!$E$16),IF(AND((F100)&gt;='[1]TABELA G2A'!$G$15,(F100)&lt;'[1]TABELA G2A'!$H$15),(F100)/(1+'[1]TABELA G2A'!$G$16),IF(AND((F100)&gt;='[1]TABELA G2A'!$I$15,(F100)&lt;'[1]TABELA G2A'!$J$15),(F100)/(1+'[1]TABELA G2A'!$I$16),IF(AND((F100)&gt;='[1]TABELA G2A'!$A$17,(F100)&lt;'[1]TABELA G2A'!$B$17),(F100)/(1+'[1]TABELA G2A'!$A$18),IF(AND((F100)&gt;='[1]TABELA G2A'!$C$17,(F100)&lt;'[1]TABELA G2A'!$D$17),(F100)/(1+'[1]TABELA G2A'!$C$18),IF(AND((F100)&gt;='[1]TABELA G2A'!$E$17,(F100)&lt;'[1]TABELA G2A'!$F$17),(F100)/(1+'[1]TABELA G2A'!$E$18),IF(AND((F100)&gt;='[1]TABELA G2A'!$G$17,(F100)&lt;'[1]TABELA G2A'!$H$17),(F100)/(1+'[1]TABELA G2A'!$G$18),IF(AND((F100)&gt;='[1]TABELA G2A'!$I$17,(F100)&lt;'[1]TABELA G2A'!$J$17),(F100)/(1+'[1]TABELA G2A'!$I$18),IF(AND((F100)&gt;='[1]TABELA G2A'!$A$19,(F100)&lt;'[1]TABELA G2A'!$B$19),(F100)/(1+'[1]TABELA G2A'!$A$20),IF(AND((F100)&gt;='[1]TABELA G2A'!$C$19,(F100)&lt;'[1]TABELA G2A'!$D$19),(F100)/(1+'[1]TABELA G2A'!$C$20),IF(AND((F100)&gt;='[1]TABELA G2A'!$E$19,(F100)&lt;'[1]TABELA G2A'!$F$19),(F100)/(1+'[1]TABELA G2A'!$E$20),IF(AND((F100)&gt;='[1]TABELA G2A'!$G$19,(F100)&lt;'[1]TABELA G2A'!$H$19),(F100)/(1+'[1]TABELA G2A'!$G$20),IF(AND((F100)&gt;='[1]TABELA G2A'!$I$19,(F100)&lt;'[1]TABELA G2A'!$J$19),(F100)/(1+'[1]TABELA G2A'!$A$22),IF(AND((F100)&gt;='[1]TABELA G2A'!$A$21,(F100)&lt;'[1]TABELA G2A'!$B$21),(F100)/(1+'[1]TABELA G2A'!$B$22),IF(AND((F100)&gt;='[1]TABELA G2A'!$C$21,(F100)&lt;'[1]TABELA G2A'!$D$21),(F100)/(1+'[1]TABELA G2A'!$C$22),IF((F100)&gt;='[1]TABELA G2A'!$E$21,(F100)/(1+'[1]TABELA G2A'!$C$22),""))))))))))))))))))))</f>
        <v>0.85</v>
      </c>
      <c r="H100" s="34">
        <f>IF('Venda-Chave-Troca'!$E100="G2A",G100*0.898-(0.4)-((0.15)*N100/O100),IF('Venda-Chave-Troca'!$E100="Gamivo",IF('Venda-Chave-Troca'!$F100&lt;4,(F100*0.95)-(0.1),(F100*0.901)-(0.45)),""))</f>
        <v>0.70750000000000002</v>
      </c>
      <c r="I100" s="34">
        <f>IF($E100="gamivo",IF($F100&gt;4,'Venda-Chave-Troca'!$G100+(-0.099*'Venda-Chave-Troca'!$G100)-(0.45),'Venda-Chave-Troca'!$G100-(0.05*'Venda-Chave-Troca'!$G100)-(0.1)),G100*0.898-(0.55))</f>
        <v>0.70750000000000002</v>
      </c>
      <c r="J100" s="35"/>
      <c r="K100" s="36" t="s">
        <v>298</v>
      </c>
      <c r="L100" s="34">
        <v>0.3519176608187134</v>
      </c>
      <c r="M100" s="37">
        <v>1</v>
      </c>
      <c r="N100" s="37">
        <v>0</v>
      </c>
      <c r="O100" s="37">
        <v>13</v>
      </c>
      <c r="P100" s="37">
        <v>0</v>
      </c>
      <c r="Q100" s="34">
        <f t="shared" si="2"/>
        <v>0.35558233918128662</v>
      </c>
      <c r="R100" s="27">
        <f t="shared" si="3"/>
        <v>1.0104134539711578</v>
      </c>
      <c r="S100" s="28">
        <v>44963</v>
      </c>
      <c r="T100" s="28">
        <v>44967</v>
      </c>
      <c r="U100" s="28">
        <v>45021</v>
      </c>
      <c r="V100" s="29" t="s">
        <v>299</v>
      </c>
      <c r="W100" s="29" t="s">
        <v>300</v>
      </c>
      <c r="X100" s="30"/>
      <c r="Y100" s="15"/>
    </row>
    <row r="101" spans="1:25" ht="19.350000000000001" customHeight="1">
      <c r="A101" s="17" t="s">
        <v>25</v>
      </c>
      <c r="B101" s="32" t="s">
        <v>304</v>
      </c>
      <c r="C101" s="32" t="s">
        <v>281</v>
      </c>
      <c r="D101" s="32"/>
      <c r="E101" s="21" t="s">
        <v>27</v>
      </c>
      <c r="F101" s="34">
        <v>0.85</v>
      </c>
      <c r="G101" s="34">
        <f>IF('Venda-Chave-Troca'!$E101="Gamivo",'Venda-Chave-Troca'!$F101,IF(AND((F101)&lt;'[1]TABELA G2A'!$A$15),F101,IF(AND((F101)&gt;='[1]TABELA G2A'!$A$15,(F101)&lt;'[1]TABELA G2A'!$B$15),(F101)/(1+'[1]TABELA G2A'!$A$16),IF(AND((F101)&gt;='[1]TABELA G2A'!$C$15,(F101)&lt;'[1]TABELA G2A'!$D$15),(F101)/(1+'[1]TABELA G2A'!$C$16),IF(AND((F101)&gt;='[1]TABELA G2A'!$E$15,(F101)&lt;'[1]TABELA G2A'!$F$15),(F101)/(1+'[1]TABELA G2A'!$E$16),IF(AND((F101)&gt;='[1]TABELA G2A'!$G$15,(F101)&lt;'[1]TABELA G2A'!$H$15),(F101)/(1+'[1]TABELA G2A'!$G$16),IF(AND((F101)&gt;='[1]TABELA G2A'!$I$15,(F101)&lt;'[1]TABELA G2A'!$J$15),(F101)/(1+'[1]TABELA G2A'!$I$16),IF(AND((F101)&gt;='[1]TABELA G2A'!$A$17,(F101)&lt;'[1]TABELA G2A'!$B$17),(F101)/(1+'[1]TABELA G2A'!$A$18),IF(AND((F101)&gt;='[1]TABELA G2A'!$C$17,(F101)&lt;'[1]TABELA G2A'!$D$17),(F101)/(1+'[1]TABELA G2A'!$C$18),IF(AND((F101)&gt;='[1]TABELA G2A'!$E$17,(F101)&lt;'[1]TABELA G2A'!$F$17),(F101)/(1+'[1]TABELA G2A'!$E$18),IF(AND((F101)&gt;='[1]TABELA G2A'!$G$17,(F101)&lt;'[1]TABELA G2A'!$H$17),(F101)/(1+'[1]TABELA G2A'!$G$18),IF(AND((F101)&gt;='[1]TABELA G2A'!$I$17,(F101)&lt;'[1]TABELA G2A'!$J$17),(F101)/(1+'[1]TABELA G2A'!$I$18),IF(AND((F101)&gt;='[1]TABELA G2A'!$A$19,(F101)&lt;'[1]TABELA G2A'!$B$19),(F101)/(1+'[1]TABELA G2A'!$A$20),IF(AND((F101)&gt;='[1]TABELA G2A'!$C$19,(F101)&lt;'[1]TABELA G2A'!$D$19),(F101)/(1+'[1]TABELA G2A'!$C$20),IF(AND((F101)&gt;='[1]TABELA G2A'!$E$19,(F101)&lt;'[1]TABELA G2A'!$F$19),(F101)/(1+'[1]TABELA G2A'!$E$20),IF(AND((F101)&gt;='[1]TABELA G2A'!$G$19,(F101)&lt;'[1]TABELA G2A'!$H$19),(F101)/(1+'[1]TABELA G2A'!$G$20),IF(AND((F101)&gt;='[1]TABELA G2A'!$I$19,(F101)&lt;'[1]TABELA G2A'!$J$19),(F101)/(1+'[1]TABELA G2A'!$A$22),IF(AND((F101)&gt;='[1]TABELA G2A'!$A$21,(F101)&lt;'[1]TABELA G2A'!$B$21),(F101)/(1+'[1]TABELA G2A'!$B$22),IF(AND((F101)&gt;='[1]TABELA G2A'!$C$21,(F101)&lt;'[1]TABELA G2A'!$D$21),(F101)/(1+'[1]TABELA G2A'!$C$22),IF((F101)&gt;='[1]TABELA G2A'!$E$21,(F101)/(1+'[1]TABELA G2A'!$C$22),""))))))))))))))))))))</f>
        <v>0.85</v>
      </c>
      <c r="H101" s="34">
        <f>IF('Venda-Chave-Troca'!$E101="G2A",G101*0.898-(0.4)-((0.15)*N101/O101),IF('Venda-Chave-Troca'!$E101="Gamivo",IF('Venda-Chave-Troca'!$F101&lt;4,(F101*0.95)-(0.1),(F101*0.901)-(0.45)),""))</f>
        <v>0.70750000000000002</v>
      </c>
      <c r="I101" s="34">
        <f>IF($E101="gamivo",IF($F101&gt;4,'Venda-Chave-Troca'!$G101+(-0.099*'Venda-Chave-Troca'!$G101)-(0.45),'Venda-Chave-Troca'!$G101-(0.05*'Venda-Chave-Troca'!$G101)-(0.1)),G101*0.898-(0.55))</f>
        <v>0.70750000000000002</v>
      </c>
      <c r="J101" s="35"/>
      <c r="K101" s="36" t="s">
        <v>298</v>
      </c>
      <c r="L101" s="34">
        <v>0.3519176608187134</v>
      </c>
      <c r="M101" s="37">
        <v>1</v>
      </c>
      <c r="N101" s="37">
        <v>0</v>
      </c>
      <c r="O101" s="37">
        <v>13</v>
      </c>
      <c r="P101" s="37">
        <v>0</v>
      </c>
      <c r="Q101" s="34">
        <f t="shared" si="2"/>
        <v>0.35558233918128662</v>
      </c>
      <c r="R101" s="27">
        <f t="shared" si="3"/>
        <v>1.0104134539711578</v>
      </c>
      <c r="S101" s="28">
        <v>44963</v>
      </c>
      <c r="T101" s="28">
        <v>44967</v>
      </c>
      <c r="U101" s="28">
        <v>45021</v>
      </c>
      <c r="V101" s="29" t="s">
        <v>299</v>
      </c>
      <c r="W101" s="29" t="s">
        <v>300</v>
      </c>
      <c r="X101" s="30"/>
      <c r="Y101" s="15"/>
    </row>
    <row r="102" spans="1:25" ht="19.350000000000001" customHeight="1">
      <c r="A102" s="17" t="s">
        <v>25</v>
      </c>
      <c r="B102" s="32" t="s">
        <v>305</v>
      </c>
      <c r="C102" s="32" t="s">
        <v>281</v>
      </c>
      <c r="D102" s="32"/>
      <c r="E102" s="21" t="s">
        <v>27</v>
      </c>
      <c r="F102" s="34">
        <v>0.85</v>
      </c>
      <c r="G102" s="34">
        <f>IF('Venda-Chave-Troca'!$E102="Gamivo",'Venda-Chave-Troca'!$F102,IF(AND((F102)&lt;'[1]TABELA G2A'!$A$15),F102,IF(AND((F102)&gt;='[1]TABELA G2A'!$A$15,(F102)&lt;'[1]TABELA G2A'!$B$15),(F102)/(1+'[1]TABELA G2A'!$A$16),IF(AND((F102)&gt;='[1]TABELA G2A'!$C$15,(F102)&lt;'[1]TABELA G2A'!$D$15),(F102)/(1+'[1]TABELA G2A'!$C$16),IF(AND((F102)&gt;='[1]TABELA G2A'!$E$15,(F102)&lt;'[1]TABELA G2A'!$F$15),(F102)/(1+'[1]TABELA G2A'!$E$16),IF(AND((F102)&gt;='[1]TABELA G2A'!$G$15,(F102)&lt;'[1]TABELA G2A'!$H$15),(F102)/(1+'[1]TABELA G2A'!$G$16),IF(AND((F102)&gt;='[1]TABELA G2A'!$I$15,(F102)&lt;'[1]TABELA G2A'!$J$15),(F102)/(1+'[1]TABELA G2A'!$I$16),IF(AND((F102)&gt;='[1]TABELA G2A'!$A$17,(F102)&lt;'[1]TABELA G2A'!$B$17),(F102)/(1+'[1]TABELA G2A'!$A$18),IF(AND((F102)&gt;='[1]TABELA G2A'!$C$17,(F102)&lt;'[1]TABELA G2A'!$D$17),(F102)/(1+'[1]TABELA G2A'!$C$18),IF(AND((F102)&gt;='[1]TABELA G2A'!$E$17,(F102)&lt;'[1]TABELA G2A'!$F$17),(F102)/(1+'[1]TABELA G2A'!$E$18),IF(AND((F102)&gt;='[1]TABELA G2A'!$G$17,(F102)&lt;'[1]TABELA G2A'!$H$17),(F102)/(1+'[1]TABELA G2A'!$G$18),IF(AND((F102)&gt;='[1]TABELA G2A'!$I$17,(F102)&lt;'[1]TABELA G2A'!$J$17),(F102)/(1+'[1]TABELA G2A'!$I$18),IF(AND((F102)&gt;='[1]TABELA G2A'!$A$19,(F102)&lt;'[1]TABELA G2A'!$B$19),(F102)/(1+'[1]TABELA G2A'!$A$20),IF(AND((F102)&gt;='[1]TABELA G2A'!$C$19,(F102)&lt;'[1]TABELA G2A'!$D$19),(F102)/(1+'[1]TABELA G2A'!$C$20),IF(AND((F102)&gt;='[1]TABELA G2A'!$E$19,(F102)&lt;'[1]TABELA G2A'!$F$19),(F102)/(1+'[1]TABELA G2A'!$E$20),IF(AND((F102)&gt;='[1]TABELA G2A'!$G$19,(F102)&lt;'[1]TABELA G2A'!$H$19),(F102)/(1+'[1]TABELA G2A'!$G$20),IF(AND((F102)&gt;='[1]TABELA G2A'!$I$19,(F102)&lt;'[1]TABELA G2A'!$J$19),(F102)/(1+'[1]TABELA G2A'!$A$22),IF(AND((F102)&gt;='[1]TABELA G2A'!$A$21,(F102)&lt;'[1]TABELA G2A'!$B$21),(F102)/(1+'[1]TABELA G2A'!$B$22),IF(AND((F102)&gt;='[1]TABELA G2A'!$C$21,(F102)&lt;'[1]TABELA G2A'!$D$21),(F102)/(1+'[1]TABELA G2A'!$C$22),IF((F102)&gt;='[1]TABELA G2A'!$E$21,(F102)/(1+'[1]TABELA G2A'!$C$22),""))))))))))))))))))))</f>
        <v>0.85</v>
      </c>
      <c r="H102" s="34">
        <f>IF('Venda-Chave-Troca'!$E102="G2A",G102*0.898-(0.4)-((0.15)*N102/O102),IF('Venda-Chave-Troca'!$E102="Gamivo",IF('Venda-Chave-Troca'!$F102&lt;4,(F102*0.95)-(0.1),(F102*0.901)-(0.45)),""))</f>
        <v>0.70750000000000002</v>
      </c>
      <c r="I102" s="34">
        <f>IF($E102="gamivo",IF($F102&gt;4,'Venda-Chave-Troca'!$G102+(-0.099*'Venda-Chave-Troca'!$G102)-(0.45),'Venda-Chave-Troca'!$G102-(0.05*'Venda-Chave-Troca'!$G102)-(0.1)),G102*0.898-(0.55))</f>
        <v>0.70750000000000002</v>
      </c>
      <c r="J102" s="35"/>
      <c r="K102" s="36" t="s">
        <v>298</v>
      </c>
      <c r="L102" s="34">
        <v>0.3519176608187134</v>
      </c>
      <c r="M102" s="37">
        <v>1</v>
      </c>
      <c r="N102" s="37">
        <v>0</v>
      </c>
      <c r="O102" s="37">
        <v>13</v>
      </c>
      <c r="P102" s="37">
        <v>0</v>
      </c>
      <c r="Q102" s="34">
        <f t="shared" si="2"/>
        <v>0.35558233918128662</v>
      </c>
      <c r="R102" s="27">
        <f t="shared" si="3"/>
        <v>1.0104134539711578</v>
      </c>
      <c r="S102" s="28">
        <v>44963</v>
      </c>
      <c r="T102" s="28">
        <v>44967</v>
      </c>
      <c r="U102" s="28">
        <v>45021</v>
      </c>
      <c r="V102" s="29" t="s">
        <v>299</v>
      </c>
      <c r="W102" s="29" t="s">
        <v>300</v>
      </c>
      <c r="X102" s="30"/>
      <c r="Y102" s="15"/>
    </row>
    <row r="103" spans="1:25" ht="19.350000000000001" customHeight="1">
      <c r="A103" s="17" t="s">
        <v>25</v>
      </c>
      <c r="B103" s="32" t="s">
        <v>306</v>
      </c>
      <c r="C103" s="32" t="s">
        <v>281</v>
      </c>
      <c r="D103" s="32"/>
      <c r="E103" s="21" t="s">
        <v>27</v>
      </c>
      <c r="F103" s="34">
        <v>0.85</v>
      </c>
      <c r="G103" s="34">
        <f>IF('Venda-Chave-Troca'!$E103="Gamivo",'Venda-Chave-Troca'!$F103,IF(AND((F103)&lt;'[1]TABELA G2A'!$A$15),F103,IF(AND((F103)&gt;='[1]TABELA G2A'!$A$15,(F103)&lt;'[1]TABELA G2A'!$B$15),(F103)/(1+'[1]TABELA G2A'!$A$16),IF(AND((F103)&gt;='[1]TABELA G2A'!$C$15,(F103)&lt;'[1]TABELA G2A'!$D$15),(F103)/(1+'[1]TABELA G2A'!$C$16),IF(AND((F103)&gt;='[1]TABELA G2A'!$E$15,(F103)&lt;'[1]TABELA G2A'!$F$15),(F103)/(1+'[1]TABELA G2A'!$E$16),IF(AND((F103)&gt;='[1]TABELA G2A'!$G$15,(F103)&lt;'[1]TABELA G2A'!$H$15),(F103)/(1+'[1]TABELA G2A'!$G$16),IF(AND((F103)&gt;='[1]TABELA G2A'!$I$15,(F103)&lt;'[1]TABELA G2A'!$J$15),(F103)/(1+'[1]TABELA G2A'!$I$16),IF(AND((F103)&gt;='[1]TABELA G2A'!$A$17,(F103)&lt;'[1]TABELA G2A'!$B$17),(F103)/(1+'[1]TABELA G2A'!$A$18),IF(AND((F103)&gt;='[1]TABELA G2A'!$C$17,(F103)&lt;'[1]TABELA G2A'!$D$17),(F103)/(1+'[1]TABELA G2A'!$C$18),IF(AND((F103)&gt;='[1]TABELA G2A'!$E$17,(F103)&lt;'[1]TABELA G2A'!$F$17),(F103)/(1+'[1]TABELA G2A'!$E$18),IF(AND((F103)&gt;='[1]TABELA G2A'!$G$17,(F103)&lt;'[1]TABELA G2A'!$H$17),(F103)/(1+'[1]TABELA G2A'!$G$18),IF(AND((F103)&gt;='[1]TABELA G2A'!$I$17,(F103)&lt;'[1]TABELA G2A'!$J$17),(F103)/(1+'[1]TABELA G2A'!$I$18),IF(AND((F103)&gt;='[1]TABELA G2A'!$A$19,(F103)&lt;'[1]TABELA G2A'!$B$19),(F103)/(1+'[1]TABELA G2A'!$A$20),IF(AND((F103)&gt;='[1]TABELA G2A'!$C$19,(F103)&lt;'[1]TABELA G2A'!$D$19),(F103)/(1+'[1]TABELA G2A'!$C$20),IF(AND((F103)&gt;='[1]TABELA G2A'!$E$19,(F103)&lt;'[1]TABELA G2A'!$F$19),(F103)/(1+'[1]TABELA G2A'!$E$20),IF(AND((F103)&gt;='[1]TABELA G2A'!$G$19,(F103)&lt;'[1]TABELA G2A'!$H$19),(F103)/(1+'[1]TABELA G2A'!$G$20),IF(AND((F103)&gt;='[1]TABELA G2A'!$I$19,(F103)&lt;'[1]TABELA G2A'!$J$19),(F103)/(1+'[1]TABELA G2A'!$A$22),IF(AND((F103)&gt;='[1]TABELA G2A'!$A$21,(F103)&lt;'[1]TABELA G2A'!$B$21),(F103)/(1+'[1]TABELA G2A'!$B$22),IF(AND((F103)&gt;='[1]TABELA G2A'!$C$21,(F103)&lt;'[1]TABELA G2A'!$D$21),(F103)/(1+'[1]TABELA G2A'!$C$22),IF((F103)&gt;='[1]TABELA G2A'!$E$21,(F103)/(1+'[1]TABELA G2A'!$C$22),""))))))))))))))))))))</f>
        <v>0.85</v>
      </c>
      <c r="H103" s="34">
        <f>IF('Venda-Chave-Troca'!$E103="G2A",G103*0.898-(0.4)-((0.15)*N103/O103),IF('Venda-Chave-Troca'!$E103="Gamivo",IF('Venda-Chave-Troca'!$F103&lt;4,(F103*0.95)-(0.1),(F103*0.901)-(0.45)),""))</f>
        <v>0.70750000000000002</v>
      </c>
      <c r="I103" s="34">
        <f>IF($E103="gamivo",IF($F103&gt;4,'Venda-Chave-Troca'!$G103+(-0.099*'Venda-Chave-Troca'!$G103)-(0.45),'Venda-Chave-Troca'!$G103-(0.05*'Venda-Chave-Troca'!$G103)-(0.1)),G103*0.898-(0.55))</f>
        <v>0.70750000000000002</v>
      </c>
      <c r="J103" s="35"/>
      <c r="K103" s="36" t="s">
        <v>298</v>
      </c>
      <c r="L103" s="34">
        <v>0.3519176608187134</v>
      </c>
      <c r="M103" s="37">
        <v>1</v>
      </c>
      <c r="N103" s="37">
        <v>0</v>
      </c>
      <c r="O103" s="37">
        <v>13</v>
      </c>
      <c r="P103" s="37">
        <v>0</v>
      </c>
      <c r="Q103" s="34">
        <f t="shared" si="2"/>
        <v>0.35558233918128662</v>
      </c>
      <c r="R103" s="27">
        <f t="shared" si="3"/>
        <v>1.0104134539711578</v>
      </c>
      <c r="S103" s="28">
        <v>44963</v>
      </c>
      <c r="T103" s="28">
        <v>44967</v>
      </c>
      <c r="U103" s="28">
        <v>45021</v>
      </c>
      <c r="V103" s="29" t="s">
        <v>299</v>
      </c>
      <c r="W103" s="29" t="s">
        <v>300</v>
      </c>
      <c r="X103" s="30"/>
      <c r="Y103" s="15"/>
    </row>
    <row r="104" spans="1:25" ht="19.350000000000001" customHeight="1">
      <c r="A104" s="17" t="s">
        <v>25</v>
      </c>
      <c r="B104" s="32" t="s">
        <v>307</v>
      </c>
      <c r="C104" s="32" t="s">
        <v>281</v>
      </c>
      <c r="D104" s="32"/>
      <c r="E104" s="21" t="s">
        <v>27</v>
      </c>
      <c r="F104" s="34">
        <v>0.85</v>
      </c>
      <c r="G104" s="34">
        <f>IF('Venda-Chave-Troca'!$E104="Gamivo",'Venda-Chave-Troca'!$F104,IF(AND((F104)&lt;'[1]TABELA G2A'!$A$15),F104,IF(AND((F104)&gt;='[1]TABELA G2A'!$A$15,(F104)&lt;'[1]TABELA G2A'!$B$15),(F104)/(1+'[1]TABELA G2A'!$A$16),IF(AND((F104)&gt;='[1]TABELA G2A'!$C$15,(F104)&lt;'[1]TABELA G2A'!$D$15),(F104)/(1+'[1]TABELA G2A'!$C$16),IF(AND((F104)&gt;='[1]TABELA G2A'!$E$15,(F104)&lt;'[1]TABELA G2A'!$F$15),(F104)/(1+'[1]TABELA G2A'!$E$16),IF(AND((F104)&gt;='[1]TABELA G2A'!$G$15,(F104)&lt;'[1]TABELA G2A'!$H$15),(F104)/(1+'[1]TABELA G2A'!$G$16),IF(AND((F104)&gt;='[1]TABELA G2A'!$I$15,(F104)&lt;'[1]TABELA G2A'!$J$15),(F104)/(1+'[1]TABELA G2A'!$I$16),IF(AND((F104)&gt;='[1]TABELA G2A'!$A$17,(F104)&lt;'[1]TABELA G2A'!$B$17),(F104)/(1+'[1]TABELA G2A'!$A$18),IF(AND((F104)&gt;='[1]TABELA G2A'!$C$17,(F104)&lt;'[1]TABELA G2A'!$D$17),(F104)/(1+'[1]TABELA G2A'!$C$18),IF(AND((F104)&gt;='[1]TABELA G2A'!$E$17,(F104)&lt;'[1]TABELA G2A'!$F$17),(F104)/(1+'[1]TABELA G2A'!$E$18),IF(AND((F104)&gt;='[1]TABELA G2A'!$G$17,(F104)&lt;'[1]TABELA G2A'!$H$17),(F104)/(1+'[1]TABELA G2A'!$G$18),IF(AND((F104)&gt;='[1]TABELA G2A'!$I$17,(F104)&lt;'[1]TABELA G2A'!$J$17),(F104)/(1+'[1]TABELA G2A'!$I$18),IF(AND((F104)&gt;='[1]TABELA G2A'!$A$19,(F104)&lt;'[1]TABELA G2A'!$B$19),(F104)/(1+'[1]TABELA G2A'!$A$20),IF(AND((F104)&gt;='[1]TABELA G2A'!$C$19,(F104)&lt;'[1]TABELA G2A'!$D$19),(F104)/(1+'[1]TABELA G2A'!$C$20),IF(AND((F104)&gt;='[1]TABELA G2A'!$E$19,(F104)&lt;'[1]TABELA G2A'!$F$19),(F104)/(1+'[1]TABELA G2A'!$E$20),IF(AND((F104)&gt;='[1]TABELA G2A'!$G$19,(F104)&lt;'[1]TABELA G2A'!$H$19),(F104)/(1+'[1]TABELA G2A'!$G$20),IF(AND((F104)&gt;='[1]TABELA G2A'!$I$19,(F104)&lt;'[1]TABELA G2A'!$J$19),(F104)/(1+'[1]TABELA G2A'!$A$22),IF(AND((F104)&gt;='[1]TABELA G2A'!$A$21,(F104)&lt;'[1]TABELA G2A'!$B$21),(F104)/(1+'[1]TABELA G2A'!$B$22),IF(AND((F104)&gt;='[1]TABELA G2A'!$C$21,(F104)&lt;'[1]TABELA G2A'!$D$21),(F104)/(1+'[1]TABELA G2A'!$C$22),IF((F104)&gt;='[1]TABELA G2A'!$E$21,(F104)/(1+'[1]TABELA G2A'!$C$22),""))))))))))))))))))))</f>
        <v>0.85</v>
      </c>
      <c r="H104" s="34">
        <f>IF('Venda-Chave-Troca'!$E104="G2A",G104*0.898-(0.4)-((0.15)*N104/O104),IF('Venda-Chave-Troca'!$E104="Gamivo",IF('Venda-Chave-Troca'!$F104&lt;4,(F104*0.95)-(0.1),(F104*0.901)-(0.45)),""))</f>
        <v>0.70750000000000002</v>
      </c>
      <c r="I104" s="34">
        <f>IF($E104="gamivo",IF($F104&gt;4,'Venda-Chave-Troca'!$G104+(-0.099*'Venda-Chave-Troca'!$G104)-(0.45),'Venda-Chave-Troca'!$G104-(0.05*'Venda-Chave-Troca'!$G104)-(0.1)),G104*0.898-(0.55))</f>
        <v>0.70750000000000002</v>
      </c>
      <c r="J104" s="35"/>
      <c r="K104" s="36" t="s">
        <v>298</v>
      </c>
      <c r="L104" s="34">
        <v>0.3519176608187134</v>
      </c>
      <c r="M104" s="37">
        <v>1</v>
      </c>
      <c r="N104" s="37">
        <v>0</v>
      </c>
      <c r="O104" s="37">
        <v>13</v>
      </c>
      <c r="P104" s="37">
        <v>0</v>
      </c>
      <c r="Q104" s="34">
        <f t="shared" si="2"/>
        <v>0.35558233918128662</v>
      </c>
      <c r="R104" s="27">
        <f t="shared" si="3"/>
        <v>1.0104134539711578</v>
      </c>
      <c r="S104" s="28">
        <v>44963</v>
      </c>
      <c r="T104" s="28">
        <v>44967</v>
      </c>
      <c r="U104" s="28">
        <v>45021</v>
      </c>
      <c r="V104" s="29" t="s">
        <v>299</v>
      </c>
      <c r="W104" s="29" t="s">
        <v>300</v>
      </c>
      <c r="X104" s="30"/>
      <c r="Y104" s="15"/>
    </row>
    <row r="105" spans="1:25" ht="19.350000000000001" customHeight="1">
      <c r="A105" s="17" t="s">
        <v>25</v>
      </c>
      <c r="B105" s="32" t="s">
        <v>308</v>
      </c>
      <c r="C105" s="32" t="s">
        <v>281</v>
      </c>
      <c r="D105" s="32"/>
      <c r="E105" s="21" t="s">
        <v>27</v>
      </c>
      <c r="F105" s="34">
        <v>0.85</v>
      </c>
      <c r="G105" s="34">
        <f>IF('Venda-Chave-Troca'!$E105="Gamivo",'Venda-Chave-Troca'!$F105,IF(AND((F105)&lt;'[1]TABELA G2A'!$A$15),F105,IF(AND((F105)&gt;='[1]TABELA G2A'!$A$15,(F105)&lt;'[1]TABELA G2A'!$B$15),(F105)/(1+'[1]TABELA G2A'!$A$16),IF(AND((F105)&gt;='[1]TABELA G2A'!$C$15,(F105)&lt;'[1]TABELA G2A'!$D$15),(F105)/(1+'[1]TABELA G2A'!$C$16),IF(AND((F105)&gt;='[1]TABELA G2A'!$E$15,(F105)&lt;'[1]TABELA G2A'!$F$15),(F105)/(1+'[1]TABELA G2A'!$E$16),IF(AND((F105)&gt;='[1]TABELA G2A'!$G$15,(F105)&lt;'[1]TABELA G2A'!$H$15),(F105)/(1+'[1]TABELA G2A'!$G$16),IF(AND((F105)&gt;='[1]TABELA G2A'!$I$15,(F105)&lt;'[1]TABELA G2A'!$J$15),(F105)/(1+'[1]TABELA G2A'!$I$16),IF(AND((F105)&gt;='[1]TABELA G2A'!$A$17,(F105)&lt;'[1]TABELA G2A'!$B$17),(F105)/(1+'[1]TABELA G2A'!$A$18),IF(AND((F105)&gt;='[1]TABELA G2A'!$C$17,(F105)&lt;'[1]TABELA G2A'!$D$17),(F105)/(1+'[1]TABELA G2A'!$C$18),IF(AND((F105)&gt;='[1]TABELA G2A'!$E$17,(F105)&lt;'[1]TABELA G2A'!$F$17),(F105)/(1+'[1]TABELA G2A'!$E$18),IF(AND((F105)&gt;='[1]TABELA G2A'!$G$17,(F105)&lt;'[1]TABELA G2A'!$H$17),(F105)/(1+'[1]TABELA G2A'!$G$18),IF(AND((F105)&gt;='[1]TABELA G2A'!$I$17,(F105)&lt;'[1]TABELA G2A'!$J$17),(F105)/(1+'[1]TABELA G2A'!$I$18),IF(AND((F105)&gt;='[1]TABELA G2A'!$A$19,(F105)&lt;'[1]TABELA G2A'!$B$19),(F105)/(1+'[1]TABELA G2A'!$A$20),IF(AND((F105)&gt;='[1]TABELA G2A'!$C$19,(F105)&lt;'[1]TABELA G2A'!$D$19),(F105)/(1+'[1]TABELA G2A'!$C$20),IF(AND((F105)&gt;='[1]TABELA G2A'!$E$19,(F105)&lt;'[1]TABELA G2A'!$F$19),(F105)/(1+'[1]TABELA G2A'!$E$20),IF(AND((F105)&gt;='[1]TABELA G2A'!$G$19,(F105)&lt;'[1]TABELA G2A'!$H$19),(F105)/(1+'[1]TABELA G2A'!$G$20),IF(AND((F105)&gt;='[1]TABELA G2A'!$I$19,(F105)&lt;'[1]TABELA G2A'!$J$19),(F105)/(1+'[1]TABELA G2A'!$A$22),IF(AND((F105)&gt;='[1]TABELA G2A'!$A$21,(F105)&lt;'[1]TABELA G2A'!$B$21),(F105)/(1+'[1]TABELA G2A'!$B$22),IF(AND((F105)&gt;='[1]TABELA G2A'!$C$21,(F105)&lt;'[1]TABELA G2A'!$D$21),(F105)/(1+'[1]TABELA G2A'!$C$22),IF((F105)&gt;='[1]TABELA G2A'!$E$21,(F105)/(1+'[1]TABELA G2A'!$C$22),""))))))))))))))))))))</f>
        <v>0.85</v>
      </c>
      <c r="H105" s="34">
        <f>IF('Venda-Chave-Troca'!$E105="G2A",G105*0.898-(0.4)-((0.15)*N105/O105),IF('Venda-Chave-Troca'!$E105="Gamivo",IF('Venda-Chave-Troca'!$F105&lt;4,(F105*0.95)-(0.1),(F105*0.901)-(0.45)),""))</f>
        <v>0.70750000000000002</v>
      </c>
      <c r="I105" s="34">
        <f>IF($E105="gamivo",IF($F105&gt;4,'Venda-Chave-Troca'!$G105+(-0.099*'Venda-Chave-Troca'!$G105)-(0.45),'Venda-Chave-Troca'!$G105-(0.05*'Venda-Chave-Troca'!$G105)-(0.1)),G105*0.898-(0.55))</f>
        <v>0.70750000000000002</v>
      </c>
      <c r="J105" s="35"/>
      <c r="K105" s="36" t="s">
        <v>309</v>
      </c>
      <c r="L105" s="34">
        <v>0.48343444730077106</v>
      </c>
      <c r="M105" s="37">
        <v>1</v>
      </c>
      <c r="N105" s="37">
        <v>0</v>
      </c>
      <c r="O105" s="37">
        <v>13</v>
      </c>
      <c r="P105" s="37">
        <v>0</v>
      </c>
      <c r="Q105" s="34">
        <f t="shared" si="2"/>
        <v>0.22406555269922895</v>
      </c>
      <c r="R105" s="27">
        <f t="shared" si="3"/>
        <v>0.46348694006040803</v>
      </c>
      <c r="S105" s="28">
        <v>44964</v>
      </c>
      <c r="T105" s="28">
        <v>44967</v>
      </c>
      <c r="U105" s="28">
        <v>45021</v>
      </c>
      <c r="V105" s="29" t="s">
        <v>310</v>
      </c>
      <c r="W105" s="29"/>
      <c r="X105" s="30"/>
      <c r="Y105" s="15"/>
    </row>
    <row r="106" spans="1:25" ht="19.350000000000001" customHeight="1">
      <c r="A106" s="17" t="s">
        <v>25</v>
      </c>
      <c r="B106" s="32" t="s">
        <v>311</v>
      </c>
      <c r="C106" s="32" t="s">
        <v>281</v>
      </c>
      <c r="D106" s="32"/>
      <c r="E106" s="21" t="s">
        <v>27</v>
      </c>
      <c r="F106" s="34">
        <v>0.85</v>
      </c>
      <c r="G106" s="34">
        <f>IF('Venda-Chave-Troca'!$E106="Gamivo",'Venda-Chave-Troca'!$F106,IF(AND((F106)&lt;'[1]TABELA G2A'!$A$15),F106,IF(AND((F106)&gt;='[1]TABELA G2A'!$A$15,(F106)&lt;'[1]TABELA G2A'!$B$15),(F106)/(1+'[1]TABELA G2A'!$A$16),IF(AND((F106)&gt;='[1]TABELA G2A'!$C$15,(F106)&lt;'[1]TABELA G2A'!$D$15),(F106)/(1+'[1]TABELA G2A'!$C$16),IF(AND((F106)&gt;='[1]TABELA G2A'!$E$15,(F106)&lt;'[1]TABELA G2A'!$F$15),(F106)/(1+'[1]TABELA G2A'!$E$16),IF(AND((F106)&gt;='[1]TABELA G2A'!$G$15,(F106)&lt;'[1]TABELA G2A'!$H$15),(F106)/(1+'[1]TABELA G2A'!$G$16),IF(AND((F106)&gt;='[1]TABELA G2A'!$I$15,(F106)&lt;'[1]TABELA G2A'!$J$15),(F106)/(1+'[1]TABELA G2A'!$I$16),IF(AND((F106)&gt;='[1]TABELA G2A'!$A$17,(F106)&lt;'[1]TABELA G2A'!$B$17),(F106)/(1+'[1]TABELA G2A'!$A$18),IF(AND((F106)&gt;='[1]TABELA G2A'!$C$17,(F106)&lt;'[1]TABELA G2A'!$D$17),(F106)/(1+'[1]TABELA G2A'!$C$18),IF(AND((F106)&gt;='[1]TABELA G2A'!$E$17,(F106)&lt;'[1]TABELA G2A'!$F$17),(F106)/(1+'[1]TABELA G2A'!$E$18),IF(AND((F106)&gt;='[1]TABELA G2A'!$G$17,(F106)&lt;'[1]TABELA G2A'!$H$17),(F106)/(1+'[1]TABELA G2A'!$G$18),IF(AND((F106)&gt;='[1]TABELA G2A'!$I$17,(F106)&lt;'[1]TABELA G2A'!$J$17),(F106)/(1+'[1]TABELA G2A'!$I$18),IF(AND((F106)&gt;='[1]TABELA G2A'!$A$19,(F106)&lt;'[1]TABELA G2A'!$B$19),(F106)/(1+'[1]TABELA G2A'!$A$20),IF(AND((F106)&gt;='[1]TABELA G2A'!$C$19,(F106)&lt;'[1]TABELA G2A'!$D$19),(F106)/(1+'[1]TABELA G2A'!$C$20),IF(AND((F106)&gt;='[1]TABELA G2A'!$E$19,(F106)&lt;'[1]TABELA G2A'!$F$19),(F106)/(1+'[1]TABELA G2A'!$E$20),IF(AND((F106)&gt;='[1]TABELA G2A'!$G$19,(F106)&lt;'[1]TABELA G2A'!$H$19),(F106)/(1+'[1]TABELA G2A'!$G$20),IF(AND((F106)&gt;='[1]TABELA G2A'!$I$19,(F106)&lt;'[1]TABELA G2A'!$J$19),(F106)/(1+'[1]TABELA G2A'!$A$22),IF(AND((F106)&gt;='[1]TABELA G2A'!$A$21,(F106)&lt;'[1]TABELA G2A'!$B$21),(F106)/(1+'[1]TABELA G2A'!$B$22),IF(AND((F106)&gt;='[1]TABELA G2A'!$C$21,(F106)&lt;'[1]TABELA G2A'!$D$21),(F106)/(1+'[1]TABELA G2A'!$C$22),IF((F106)&gt;='[1]TABELA G2A'!$E$21,(F106)/(1+'[1]TABELA G2A'!$C$22),""))))))))))))))))))))</f>
        <v>0.85</v>
      </c>
      <c r="H106" s="34">
        <f>IF('Venda-Chave-Troca'!$E106="G2A",G106*0.898-(0.4)-((0.15)*N106/O106),IF('Venda-Chave-Troca'!$E106="Gamivo",IF('Venda-Chave-Troca'!$F106&lt;4,(F106*0.95)-(0.1),(F106*0.901)-(0.45)),""))</f>
        <v>0.70750000000000002</v>
      </c>
      <c r="I106" s="34">
        <f>IF($E106="gamivo",IF($F106&gt;4,'Venda-Chave-Troca'!$G106+(-0.099*'Venda-Chave-Troca'!$G106)-(0.45),'Venda-Chave-Troca'!$G106-(0.05*'Venda-Chave-Troca'!$G106)-(0.1)),G106*0.898-(0.55))</f>
        <v>0.70750000000000002</v>
      </c>
      <c r="J106" s="35"/>
      <c r="K106" s="36" t="s">
        <v>309</v>
      </c>
      <c r="L106" s="34">
        <v>0.48343444730077106</v>
      </c>
      <c r="M106" s="37">
        <v>1</v>
      </c>
      <c r="N106" s="37">
        <v>0</v>
      </c>
      <c r="O106" s="37">
        <v>13</v>
      </c>
      <c r="P106" s="37">
        <v>0</v>
      </c>
      <c r="Q106" s="34">
        <f t="shared" si="2"/>
        <v>0.22406555269922895</v>
      </c>
      <c r="R106" s="27">
        <f t="shared" si="3"/>
        <v>0.46348694006040803</v>
      </c>
      <c r="S106" s="28">
        <v>44964</v>
      </c>
      <c r="T106" s="28">
        <v>44967</v>
      </c>
      <c r="U106" s="28">
        <v>45021</v>
      </c>
      <c r="V106" s="29" t="s">
        <v>310</v>
      </c>
      <c r="W106" s="29"/>
      <c r="X106" s="30"/>
      <c r="Y106" s="15"/>
    </row>
    <row r="107" spans="1:25" ht="19.350000000000001" customHeight="1">
      <c r="A107" s="17" t="s">
        <v>25</v>
      </c>
      <c r="B107" s="32" t="s">
        <v>312</v>
      </c>
      <c r="C107" s="32" t="s">
        <v>281</v>
      </c>
      <c r="D107" s="32"/>
      <c r="E107" s="21" t="s">
        <v>27</v>
      </c>
      <c r="F107" s="34">
        <v>0.85</v>
      </c>
      <c r="G107" s="34">
        <f>IF('Venda-Chave-Troca'!$E107="Gamivo",'Venda-Chave-Troca'!$F107,IF(AND((F107)&lt;'[1]TABELA G2A'!$A$15),F107,IF(AND((F107)&gt;='[1]TABELA G2A'!$A$15,(F107)&lt;'[1]TABELA G2A'!$B$15),(F107)/(1+'[1]TABELA G2A'!$A$16),IF(AND((F107)&gt;='[1]TABELA G2A'!$C$15,(F107)&lt;'[1]TABELA G2A'!$D$15),(F107)/(1+'[1]TABELA G2A'!$C$16),IF(AND((F107)&gt;='[1]TABELA G2A'!$E$15,(F107)&lt;'[1]TABELA G2A'!$F$15),(F107)/(1+'[1]TABELA G2A'!$E$16),IF(AND((F107)&gt;='[1]TABELA G2A'!$G$15,(F107)&lt;'[1]TABELA G2A'!$H$15),(F107)/(1+'[1]TABELA G2A'!$G$16),IF(AND((F107)&gt;='[1]TABELA G2A'!$I$15,(F107)&lt;'[1]TABELA G2A'!$J$15),(F107)/(1+'[1]TABELA G2A'!$I$16),IF(AND((F107)&gt;='[1]TABELA G2A'!$A$17,(F107)&lt;'[1]TABELA G2A'!$B$17),(F107)/(1+'[1]TABELA G2A'!$A$18),IF(AND((F107)&gt;='[1]TABELA G2A'!$C$17,(F107)&lt;'[1]TABELA G2A'!$D$17),(F107)/(1+'[1]TABELA G2A'!$C$18),IF(AND((F107)&gt;='[1]TABELA G2A'!$E$17,(F107)&lt;'[1]TABELA G2A'!$F$17),(F107)/(1+'[1]TABELA G2A'!$E$18),IF(AND((F107)&gt;='[1]TABELA G2A'!$G$17,(F107)&lt;'[1]TABELA G2A'!$H$17),(F107)/(1+'[1]TABELA G2A'!$G$18),IF(AND((F107)&gt;='[1]TABELA G2A'!$I$17,(F107)&lt;'[1]TABELA G2A'!$J$17),(F107)/(1+'[1]TABELA G2A'!$I$18),IF(AND((F107)&gt;='[1]TABELA G2A'!$A$19,(F107)&lt;'[1]TABELA G2A'!$B$19),(F107)/(1+'[1]TABELA G2A'!$A$20),IF(AND((F107)&gt;='[1]TABELA G2A'!$C$19,(F107)&lt;'[1]TABELA G2A'!$D$19),(F107)/(1+'[1]TABELA G2A'!$C$20),IF(AND((F107)&gt;='[1]TABELA G2A'!$E$19,(F107)&lt;'[1]TABELA G2A'!$F$19),(F107)/(1+'[1]TABELA G2A'!$E$20),IF(AND((F107)&gt;='[1]TABELA G2A'!$G$19,(F107)&lt;'[1]TABELA G2A'!$H$19),(F107)/(1+'[1]TABELA G2A'!$G$20),IF(AND((F107)&gt;='[1]TABELA G2A'!$I$19,(F107)&lt;'[1]TABELA G2A'!$J$19),(F107)/(1+'[1]TABELA G2A'!$A$22),IF(AND((F107)&gt;='[1]TABELA G2A'!$A$21,(F107)&lt;'[1]TABELA G2A'!$B$21),(F107)/(1+'[1]TABELA G2A'!$B$22),IF(AND((F107)&gt;='[1]TABELA G2A'!$C$21,(F107)&lt;'[1]TABELA G2A'!$D$21),(F107)/(1+'[1]TABELA G2A'!$C$22),IF((F107)&gt;='[1]TABELA G2A'!$E$21,(F107)/(1+'[1]TABELA G2A'!$C$22),""))))))))))))))))))))</f>
        <v>0.85</v>
      </c>
      <c r="H107" s="34">
        <f>IF('Venda-Chave-Troca'!$E107="G2A",G107*0.898-(0.4)-((0.15)*N107/O107),IF('Venda-Chave-Troca'!$E107="Gamivo",IF('Venda-Chave-Troca'!$F107&lt;4,(F107*0.95)-(0.1),(F107*0.901)-(0.45)),""))</f>
        <v>0.70750000000000002</v>
      </c>
      <c r="I107" s="34">
        <f>IF($E107="gamivo",IF($F107&gt;4,'Venda-Chave-Troca'!$G107+(-0.099*'Venda-Chave-Troca'!$G107)-(0.45),'Venda-Chave-Troca'!$G107-(0.05*'Venda-Chave-Troca'!$G107)-(0.1)),G107*0.898-(0.55))</f>
        <v>0.70750000000000002</v>
      </c>
      <c r="J107" s="35"/>
      <c r="K107" s="36" t="s">
        <v>309</v>
      </c>
      <c r="L107" s="34">
        <v>0.48343444730077106</v>
      </c>
      <c r="M107" s="37">
        <v>1</v>
      </c>
      <c r="N107" s="37">
        <v>0</v>
      </c>
      <c r="O107" s="37">
        <v>13</v>
      </c>
      <c r="P107" s="37">
        <v>0</v>
      </c>
      <c r="Q107" s="34">
        <f t="shared" si="2"/>
        <v>0.22406555269922895</v>
      </c>
      <c r="R107" s="27">
        <f t="shared" si="3"/>
        <v>0.46348694006040803</v>
      </c>
      <c r="S107" s="28">
        <v>44964</v>
      </c>
      <c r="T107" s="28">
        <v>44967</v>
      </c>
      <c r="U107" s="28">
        <v>45021</v>
      </c>
      <c r="V107" s="29" t="s">
        <v>310</v>
      </c>
      <c r="W107" s="29"/>
      <c r="X107" s="30"/>
      <c r="Y107" s="15"/>
    </row>
    <row r="108" spans="1:25" ht="19.350000000000001" customHeight="1">
      <c r="A108" s="17" t="s">
        <v>25</v>
      </c>
      <c r="B108" s="32" t="s">
        <v>313</v>
      </c>
      <c r="C108" s="32" t="s">
        <v>281</v>
      </c>
      <c r="D108" s="32"/>
      <c r="E108" s="21" t="s">
        <v>27</v>
      </c>
      <c r="F108" s="34">
        <v>0.79</v>
      </c>
      <c r="G108" s="34">
        <f>IF('Venda-Chave-Troca'!$E108="Gamivo",'Venda-Chave-Troca'!$F108,IF(AND((F108)&lt;'[1]TABELA G2A'!$A$15),F108,IF(AND((F108)&gt;='[1]TABELA G2A'!$A$15,(F108)&lt;'[1]TABELA G2A'!$B$15),(F108)/(1+'[1]TABELA G2A'!$A$16),IF(AND((F108)&gt;='[1]TABELA G2A'!$C$15,(F108)&lt;'[1]TABELA G2A'!$D$15),(F108)/(1+'[1]TABELA G2A'!$C$16),IF(AND((F108)&gt;='[1]TABELA G2A'!$E$15,(F108)&lt;'[1]TABELA G2A'!$F$15),(F108)/(1+'[1]TABELA G2A'!$E$16),IF(AND((F108)&gt;='[1]TABELA G2A'!$G$15,(F108)&lt;'[1]TABELA G2A'!$H$15),(F108)/(1+'[1]TABELA G2A'!$G$16),IF(AND((F108)&gt;='[1]TABELA G2A'!$I$15,(F108)&lt;'[1]TABELA G2A'!$J$15),(F108)/(1+'[1]TABELA G2A'!$I$16),IF(AND((F108)&gt;='[1]TABELA G2A'!$A$17,(F108)&lt;'[1]TABELA G2A'!$B$17),(F108)/(1+'[1]TABELA G2A'!$A$18),IF(AND((F108)&gt;='[1]TABELA G2A'!$C$17,(F108)&lt;'[1]TABELA G2A'!$D$17),(F108)/(1+'[1]TABELA G2A'!$C$18),IF(AND((F108)&gt;='[1]TABELA G2A'!$E$17,(F108)&lt;'[1]TABELA G2A'!$F$17),(F108)/(1+'[1]TABELA G2A'!$E$18),IF(AND((F108)&gt;='[1]TABELA G2A'!$G$17,(F108)&lt;'[1]TABELA G2A'!$H$17),(F108)/(1+'[1]TABELA G2A'!$G$18),IF(AND((F108)&gt;='[1]TABELA G2A'!$I$17,(F108)&lt;'[1]TABELA G2A'!$J$17),(F108)/(1+'[1]TABELA G2A'!$I$18),IF(AND((F108)&gt;='[1]TABELA G2A'!$A$19,(F108)&lt;'[1]TABELA G2A'!$B$19),(F108)/(1+'[1]TABELA G2A'!$A$20),IF(AND((F108)&gt;='[1]TABELA G2A'!$C$19,(F108)&lt;'[1]TABELA G2A'!$D$19),(F108)/(1+'[1]TABELA G2A'!$C$20),IF(AND((F108)&gt;='[1]TABELA G2A'!$E$19,(F108)&lt;'[1]TABELA G2A'!$F$19),(F108)/(1+'[1]TABELA G2A'!$E$20),IF(AND((F108)&gt;='[1]TABELA G2A'!$G$19,(F108)&lt;'[1]TABELA G2A'!$H$19),(F108)/(1+'[1]TABELA G2A'!$G$20),IF(AND((F108)&gt;='[1]TABELA G2A'!$I$19,(F108)&lt;'[1]TABELA G2A'!$J$19),(F108)/(1+'[1]TABELA G2A'!$A$22),IF(AND((F108)&gt;='[1]TABELA G2A'!$A$21,(F108)&lt;'[1]TABELA G2A'!$B$21),(F108)/(1+'[1]TABELA G2A'!$B$22),IF(AND((F108)&gt;='[1]TABELA G2A'!$C$21,(F108)&lt;'[1]TABELA G2A'!$D$21),(F108)/(1+'[1]TABELA G2A'!$C$22),IF((F108)&gt;='[1]TABELA G2A'!$E$21,(F108)/(1+'[1]TABELA G2A'!$C$22),""))))))))))))))))))))</f>
        <v>0.79</v>
      </c>
      <c r="H108" s="34">
        <f>IF('Venda-Chave-Troca'!$E108="G2A",G108*0.898-(0.4)-((0.15)*N108/O108),IF('Venda-Chave-Troca'!$E108="Gamivo",IF('Venda-Chave-Troca'!$F108&lt;4,(F108*0.95)-(0.1),(F108*0.901)-(0.45)),""))</f>
        <v>0.65049999999999997</v>
      </c>
      <c r="I108" s="34">
        <f>IF($E108="gamivo",IF($F108&gt;4,'Venda-Chave-Troca'!$G108+(-0.099*'Venda-Chave-Troca'!$G108)-(0.45),'Venda-Chave-Troca'!$G108-(0.05*'Venda-Chave-Troca'!$G108)-(0.1)),G108*0.898-(0.55))</f>
        <v>0.65050000000000008</v>
      </c>
      <c r="J108" s="35"/>
      <c r="K108" s="36" t="s">
        <v>314</v>
      </c>
      <c r="L108" s="34">
        <v>0.3641491803278688</v>
      </c>
      <c r="M108" s="37">
        <v>1</v>
      </c>
      <c r="N108" s="37">
        <v>0</v>
      </c>
      <c r="O108" s="37">
        <v>8</v>
      </c>
      <c r="P108" s="37">
        <v>0</v>
      </c>
      <c r="Q108" s="34">
        <f t="shared" si="2"/>
        <v>0.28635081967213116</v>
      </c>
      <c r="R108" s="27">
        <f t="shared" si="3"/>
        <v>0.78635579905551245</v>
      </c>
      <c r="S108" s="28">
        <v>44981</v>
      </c>
      <c r="T108" s="28">
        <v>45021</v>
      </c>
      <c r="U108" s="28">
        <v>45029</v>
      </c>
      <c r="V108" s="29" t="s">
        <v>315</v>
      </c>
      <c r="W108" s="29" t="s">
        <v>316</v>
      </c>
      <c r="X108" s="30"/>
      <c r="Y108" s="15"/>
    </row>
    <row r="109" spans="1:25" ht="19.350000000000001" customHeight="1">
      <c r="A109" s="17" t="s">
        <v>25</v>
      </c>
      <c r="B109" s="32" t="s">
        <v>317</v>
      </c>
      <c r="C109" s="32" t="s">
        <v>281</v>
      </c>
      <c r="D109" s="32"/>
      <c r="E109" s="21" t="s">
        <v>27</v>
      </c>
      <c r="F109" s="34">
        <v>0.79</v>
      </c>
      <c r="G109" s="34">
        <f>IF('Venda-Chave-Troca'!$E109="Gamivo",'Venda-Chave-Troca'!$F109,IF(AND((F109)&lt;'[1]TABELA G2A'!$A$15),F109,IF(AND((F109)&gt;='[1]TABELA G2A'!$A$15,(F109)&lt;'[1]TABELA G2A'!$B$15),(F109)/(1+'[1]TABELA G2A'!$A$16),IF(AND((F109)&gt;='[1]TABELA G2A'!$C$15,(F109)&lt;'[1]TABELA G2A'!$D$15),(F109)/(1+'[1]TABELA G2A'!$C$16),IF(AND((F109)&gt;='[1]TABELA G2A'!$E$15,(F109)&lt;'[1]TABELA G2A'!$F$15),(F109)/(1+'[1]TABELA G2A'!$E$16),IF(AND((F109)&gt;='[1]TABELA G2A'!$G$15,(F109)&lt;'[1]TABELA G2A'!$H$15),(F109)/(1+'[1]TABELA G2A'!$G$16),IF(AND((F109)&gt;='[1]TABELA G2A'!$I$15,(F109)&lt;'[1]TABELA G2A'!$J$15),(F109)/(1+'[1]TABELA G2A'!$I$16),IF(AND((F109)&gt;='[1]TABELA G2A'!$A$17,(F109)&lt;'[1]TABELA G2A'!$B$17),(F109)/(1+'[1]TABELA G2A'!$A$18),IF(AND((F109)&gt;='[1]TABELA G2A'!$C$17,(F109)&lt;'[1]TABELA G2A'!$D$17),(F109)/(1+'[1]TABELA G2A'!$C$18),IF(AND((F109)&gt;='[1]TABELA G2A'!$E$17,(F109)&lt;'[1]TABELA G2A'!$F$17),(F109)/(1+'[1]TABELA G2A'!$E$18),IF(AND((F109)&gt;='[1]TABELA G2A'!$G$17,(F109)&lt;'[1]TABELA G2A'!$H$17),(F109)/(1+'[1]TABELA G2A'!$G$18),IF(AND((F109)&gt;='[1]TABELA G2A'!$I$17,(F109)&lt;'[1]TABELA G2A'!$J$17),(F109)/(1+'[1]TABELA G2A'!$I$18),IF(AND((F109)&gt;='[1]TABELA G2A'!$A$19,(F109)&lt;'[1]TABELA G2A'!$B$19),(F109)/(1+'[1]TABELA G2A'!$A$20),IF(AND((F109)&gt;='[1]TABELA G2A'!$C$19,(F109)&lt;'[1]TABELA G2A'!$D$19),(F109)/(1+'[1]TABELA G2A'!$C$20),IF(AND((F109)&gt;='[1]TABELA G2A'!$E$19,(F109)&lt;'[1]TABELA G2A'!$F$19),(F109)/(1+'[1]TABELA G2A'!$E$20),IF(AND((F109)&gt;='[1]TABELA G2A'!$G$19,(F109)&lt;'[1]TABELA G2A'!$H$19),(F109)/(1+'[1]TABELA G2A'!$G$20),IF(AND((F109)&gt;='[1]TABELA G2A'!$I$19,(F109)&lt;'[1]TABELA G2A'!$J$19),(F109)/(1+'[1]TABELA G2A'!$A$22),IF(AND((F109)&gt;='[1]TABELA G2A'!$A$21,(F109)&lt;'[1]TABELA G2A'!$B$21),(F109)/(1+'[1]TABELA G2A'!$B$22),IF(AND((F109)&gt;='[1]TABELA G2A'!$C$21,(F109)&lt;'[1]TABELA G2A'!$D$21),(F109)/(1+'[1]TABELA G2A'!$C$22),IF((F109)&gt;='[1]TABELA G2A'!$E$21,(F109)/(1+'[1]TABELA G2A'!$C$22),""))))))))))))))))))))</f>
        <v>0.79</v>
      </c>
      <c r="H109" s="34">
        <f>IF('Venda-Chave-Troca'!$E109="G2A",G109*0.898-(0.4)-((0.15)*N109/O109),IF('Venda-Chave-Troca'!$E109="Gamivo",IF('Venda-Chave-Troca'!$F109&lt;4,(F109*0.95)-(0.1),(F109*0.901)-(0.45)),""))</f>
        <v>0.65049999999999997</v>
      </c>
      <c r="I109" s="34">
        <f>IF($E109="gamivo",IF($F109&gt;4,'Venda-Chave-Troca'!$G109+(-0.099*'Venda-Chave-Troca'!$G109)-(0.45),'Venda-Chave-Troca'!$G109-(0.05*'Venda-Chave-Troca'!$G109)-(0.1)),G109*0.898-(0.55))</f>
        <v>0.65050000000000008</v>
      </c>
      <c r="J109" s="35"/>
      <c r="K109" s="36" t="s">
        <v>318</v>
      </c>
      <c r="L109" s="34">
        <v>0.35326176844783713</v>
      </c>
      <c r="M109" s="37">
        <v>1</v>
      </c>
      <c r="N109" s="37">
        <v>0</v>
      </c>
      <c r="O109" s="37">
        <v>8</v>
      </c>
      <c r="P109" s="37">
        <v>0</v>
      </c>
      <c r="Q109" s="34">
        <f t="shared" si="2"/>
        <v>0.29723823155216283</v>
      </c>
      <c r="R109" s="27">
        <f t="shared" si="3"/>
        <v>0.8414106990919773</v>
      </c>
      <c r="S109" s="28">
        <v>44981</v>
      </c>
      <c r="T109" s="28">
        <v>45021</v>
      </c>
      <c r="U109" s="28">
        <v>45029</v>
      </c>
      <c r="V109" s="29" t="s">
        <v>319</v>
      </c>
      <c r="W109" s="29" t="s">
        <v>160</v>
      </c>
      <c r="X109" s="30"/>
      <c r="Y109" s="15"/>
    </row>
    <row r="110" spans="1:25" ht="19.350000000000001" customHeight="1">
      <c r="A110" s="17" t="s">
        <v>25</v>
      </c>
      <c r="B110" s="32" t="s">
        <v>320</v>
      </c>
      <c r="C110" s="32" t="s">
        <v>281</v>
      </c>
      <c r="D110" s="32"/>
      <c r="E110" s="21" t="s">
        <v>27</v>
      </c>
      <c r="F110" s="34">
        <v>0.79</v>
      </c>
      <c r="G110" s="34">
        <f>IF('Venda-Chave-Troca'!$E110="Gamivo",'Venda-Chave-Troca'!$F110,IF(AND((F110)&lt;'[1]TABELA G2A'!$A$15),F110,IF(AND((F110)&gt;='[1]TABELA G2A'!$A$15,(F110)&lt;'[1]TABELA G2A'!$B$15),(F110)/(1+'[1]TABELA G2A'!$A$16),IF(AND((F110)&gt;='[1]TABELA G2A'!$C$15,(F110)&lt;'[1]TABELA G2A'!$D$15),(F110)/(1+'[1]TABELA G2A'!$C$16),IF(AND((F110)&gt;='[1]TABELA G2A'!$E$15,(F110)&lt;'[1]TABELA G2A'!$F$15),(F110)/(1+'[1]TABELA G2A'!$E$16),IF(AND((F110)&gt;='[1]TABELA G2A'!$G$15,(F110)&lt;'[1]TABELA G2A'!$H$15),(F110)/(1+'[1]TABELA G2A'!$G$16),IF(AND((F110)&gt;='[1]TABELA G2A'!$I$15,(F110)&lt;'[1]TABELA G2A'!$J$15),(F110)/(1+'[1]TABELA G2A'!$I$16),IF(AND((F110)&gt;='[1]TABELA G2A'!$A$17,(F110)&lt;'[1]TABELA G2A'!$B$17),(F110)/(1+'[1]TABELA G2A'!$A$18),IF(AND((F110)&gt;='[1]TABELA G2A'!$C$17,(F110)&lt;'[1]TABELA G2A'!$D$17),(F110)/(1+'[1]TABELA G2A'!$C$18),IF(AND((F110)&gt;='[1]TABELA G2A'!$E$17,(F110)&lt;'[1]TABELA G2A'!$F$17),(F110)/(1+'[1]TABELA G2A'!$E$18),IF(AND((F110)&gt;='[1]TABELA G2A'!$G$17,(F110)&lt;'[1]TABELA G2A'!$H$17),(F110)/(1+'[1]TABELA G2A'!$G$18),IF(AND((F110)&gt;='[1]TABELA G2A'!$I$17,(F110)&lt;'[1]TABELA G2A'!$J$17),(F110)/(1+'[1]TABELA G2A'!$I$18),IF(AND((F110)&gt;='[1]TABELA G2A'!$A$19,(F110)&lt;'[1]TABELA G2A'!$B$19),(F110)/(1+'[1]TABELA G2A'!$A$20),IF(AND((F110)&gt;='[1]TABELA G2A'!$C$19,(F110)&lt;'[1]TABELA G2A'!$D$19),(F110)/(1+'[1]TABELA G2A'!$C$20),IF(AND((F110)&gt;='[1]TABELA G2A'!$E$19,(F110)&lt;'[1]TABELA G2A'!$F$19),(F110)/(1+'[1]TABELA G2A'!$E$20),IF(AND((F110)&gt;='[1]TABELA G2A'!$G$19,(F110)&lt;'[1]TABELA G2A'!$H$19),(F110)/(1+'[1]TABELA G2A'!$G$20),IF(AND((F110)&gt;='[1]TABELA G2A'!$I$19,(F110)&lt;'[1]TABELA G2A'!$J$19),(F110)/(1+'[1]TABELA G2A'!$A$22),IF(AND((F110)&gt;='[1]TABELA G2A'!$A$21,(F110)&lt;'[1]TABELA G2A'!$B$21),(F110)/(1+'[1]TABELA G2A'!$B$22),IF(AND((F110)&gt;='[1]TABELA G2A'!$C$21,(F110)&lt;'[1]TABELA G2A'!$D$21),(F110)/(1+'[1]TABELA G2A'!$C$22),IF((F110)&gt;='[1]TABELA G2A'!$E$21,(F110)/(1+'[1]TABELA G2A'!$C$22),""))))))))))))))))))))</f>
        <v>0.79</v>
      </c>
      <c r="H110" s="34">
        <f>IF('Venda-Chave-Troca'!$E110="G2A",G110*0.898-(0.4)-((0.15)*N110/O110),IF('Venda-Chave-Troca'!$E110="Gamivo",IF('Venda-Chave-Troca'!$F110&lt;4,(F110*0.95)-(0.1),(F110*0.901)-(0.45)),""))</f>
        <v>0.65049999999999997</v>
      </c>
      <c r="I110" s="34">
        <f>IF($E110="gamivo",IF($F110&gt;4,'Venda-Chave-Troca'!$G110+(-0.099*'Venda-Chave-Troca'!$G110)-(0.45),'Venda-Chave-Troca'!$G110-(0.05*'Venda-Chave-Troca'!$G110)-(0.1)),G110*0.898-(0.55))</f>
        <v>0.65050000000000008</v>
      </c>
      <c r="J110" s="35"/>
      <c r="K110" s="36" t="s">
        <v>321</v>
      </c>
      <c r="L110" s="34">
        <v>0.22026668415874059</v>
      </c>
      <c r="M110" s="37">
        <v>1</v>
      </c>
      <c r="N110" s="37">
        <v>0</v>
      </c>
      <c r="O110" s="37">
        <v>8</v>
      </c>
      <c r="P110" s="37">
        <v>0</v>
      </c>
      <c r="Q110" s="34">
        <f t="shared" si="2"/>
        <v>0.43023331584125935</v>
      </c>
      <c r="R110" s="27">
        <f t="shared" si="3"/>
        <v>1.9532382642633379</v>
      </c>
      <c r="S110" s="28">
        <v>44971</v>
      </c>
      <c r="T110" s="28">
        <v>45021</v>
      </c>
      <c r="U110" s="28">
        <v>45029</v>
      </c>
      <c r="V110" s="29" t="s">
        <v>322</v>
      </c>
      <c r="W110" s="29" t="s">
        <v>323</v>
      </c>
      <c r="X110" s="30"/>
      <c r="Y110" s="15"/>
    </row>
    <row r="111" spans="1:25" ht="19.350000000000001" customHeight="1">
      <c r="A111" s="17" t="s">
        <v>25</v>
      </c>
      <c r="B111" s="32" t="s">
        <v>324</v>
      </c>
      <c r="C111" s="32" t="s">
        <v>281</v>
      </c>
      <c r="D111" s="32"/>
      <c r="E111" s="21" t="s">
        <v>27</v>
      </c>
      <c r="F111" s="34">
        <v>0.79</v>
      </c>
      <c r="G111" s="34">
        <f>IF('Venda-Chave-Troca'!$E111="Gamivo",'Venda-Chave-Troca'!$F111,IF(AND((F111)&lt;'[1]TABELA G2A'!$A$15),F111,IF(AND((F111)&gt;='[1]TABELA G2A'!$A$15,(F111)&lt;'[1]TABELA G2A'!$B$15),(F111)/(1+'[1]TABELA G2A'!$A$16),IF(AND((F111)&gt;='[1]TABELA G2A'!$C$15,(F111)&lt;'[1]TABELA G2A'!$D$15),(F111)/(1+'[1]TABELA G2A'!$C$16),IF(AND((F111)&gt;='[1]TABELA G2A'!$E$15,(F111)&lt;'[1]TABELA G2A'!$F$15),(F111)/(1+'[1]TABELA G2A'!$E$16),IF(AND((F111)&gt;='[1]TABELA G2A'!$G$15,(F111)&lt;'[1]TABELA G2A'!$H$15),(F111)/(1+'[1]TABELA G2A'!$G$16),IF(AND((F111)&gt;='[1]TABELA G2A'!$I$15,(F111)&lt;'[1]TABELA G2A'!$J$15),(F111)/(1+'[1]TABELA G2A'!$I$16),IF(AND((F111)&gt;='[1]TABELA G2A'!$A$17,(F111)&lt;'[1]TABELA G2A'!$B$17),(F111)/(1+'[1]TABELA G2A'!$A$18),IF(AND((F111)&gt;='[1]TABELA G2A'!$C$17,(F111)&lt;'[1]TABELA G2A'!$D$17),(F111)/(1+'[1]TABELA G2A'!$C$18),IF(AND((F111)&gt;='[1]TABELA G2A'!$E$17,(F111)&lt;'[1]TABELA G2A'!$F$17),(F111)/(1+'[1]TABELA G2A'!$E$18),IF(AND((F111)&gt;='[1]TABELA G2A'!$G$17,(F111)&lt;'[1]TABELA G2A'!$H$17),(F111)/(1+'[1]TABELA G2A'!$G$18),IF(AND((F111)&gt;='[1]TABELA G2A'!$I$17,(F111)&lt;'[1]TABELA G2A'!$J$17),(F111)/(1+'[1]TABELA G2A'!$I$18),IF(AND((F111)&gt;='[1]TABELA G2A'!$A$19,(F111)&lt;'[1]TABELA G2A'!$B$19),(F111)/(1+'[1]TABELA G2A'!$A$20),IF(AND((F111)&gt;='[1]TABELA G2A'!$C$19,(F111)&lt;'[1]TABELA G2A'!$D$19),(F111)/(1+'[1]TABELA G2A'!$C$20),IF(AND((F111)&gt;='[1]TABELA G2A'!$E$19,(F111)&lt;'[1]TABELA G2A'!$F$19),(F111)/(1+'[1]TABELA G2A'!$E$20),IF(AND((F111)&gt;='[1]TABELA G2A'!$G$19,(F111)&lt;'[1]TABELA G2A'!$H$19),(F111)/(1+'[1]TABELA G2A'!$G$20),IF(AND((F111)&gt;='[1]TABELA G2A'!$I$19,(F111)&lt;'[1]TABELA G2A'!$J$19),(F111)/(1+'[1]TABELA G2A'!$A$22),IF(AND((F111)&gt;='[1]TABELA G2A'!$A$21,(F111)&lt;'[1]TABELA G2A'!$B$21),(F111)/(1+'[1]TABELA G2A'!$B$22),IF(AND((F111)&gt;='[1]TABELA G2A'!$C$21,(F111)&lt;'[1]TABELA G2A'!$D$21),(F111)/(1+'[1]TABELA G2A'!$C$22),IF((F111)&gt;='[1]TABELA G2A'!$E$21,(F111)/(1+'[1]TABELA G2A'!$C$22),""))))))))))))))))))))</f>
        <v>0.79</v>
      </c>
      <c r="H111" s="34">
        <f>IF('Venda-Chave-Troca'!$E111="G2A",G111*0.898-(0.4)-((0.15)*N111/O111),IF('Venda-Chave-Troca'!$E111="Gamivo",IF('Venda-Chave-Troca'!$F111&lt;4,(F111*0.95)-(0.1),(F111*0.901)-(0.45)),""))</f>
        <v>0.65049999999999997</v>
      </c>
      <c r="I111" s="34">
        <f>IF($E111="gamivo",IF($F111&gt;4,'Venda-Chave-Troca'!$G111+(-0.099*'Venda-Chave-Troca'!$G111)-(0.45),'Venda-Chave-Troca'!$G111-(0.05*'Venda-Chave-Troca'!$G111)-(0.1)),G111*0.898-(0.55))</f>
        <v>0.65050000000000008</v>
      </c>
      <c r="J111" s="35"/>
      <c r="K111" s="36" t="s">
        <v>318</v>
      </c>
      <c r="L111" s="34">
        <v>0.35326176844783713</v>
      </c>
      <c r="M111" s="37">
        <v>1</v>
      </c>
      <c r="N111" s="37">
        <v>0</v>
      </c>
      <c r="O111" s="37">
        <v>8</v>
      </c>
      <c r="P111" s="37">
        <v>0</v>
      </c>
      <c r="Q111" s="34">
        <f t="shared" si="2"/>
        <v>0.29723823155216283</v>
      </c>
      <c r="R111" s="27">
        <f t="shared" si="3"/>
        <v>0.8414106990919773</v>
      </c>
      <c r="S111" s="28">
        <v>44981</v>
      </c>
      <c r="T111" s="28">
        <v>45021</v>
      </c>
      <c r="U111" s="28">
        <v>45030</v>
      </c>
      <c r="V111" s="29" t="s">
        <v>319</v>
      </c>
      <c r="W111" s="29" t="s">
        <v>160</v>
      </c>
      <c r="X111" s="30"/>
      <c r="Y111" s="15"/>
    </row>
    <row r="112" spans="1:25" ht="19.350000000000001" customHeight="1">
      <c r="A112" s="17" t="s">
        <v>25</v>
      </c>
      <c r="B112" s="32" t="s">
        <v>325</v>
      </c>
      <c r="C112" s="32" t="s">
        <v>281</v>
      </c>
      <c r="D112" s="32"/>
      <c r="E112" s="21" t="s">
        <v>27</v>
      </c>
      <c r="F112" s="34">
        <v>0.79</v>
      </c>
      <c r="G112" s="34">
        <f>IF('Venda-Chave-Troca'!$E112="Gamivo",'Venda-Chave-Troca'!$F112,IF(AND((F112)&lt;'[1]TABELA G2A'!$A$15),F112,IF(AND((F112)&gt;='[1]TABELA G2A'!$A$15,(F112)&lt;'[1]TABELA G2A'!$B$15),(F112)/(1+'[1]TABELA G2A'!$A$16),IF(AND((F112)&gt;='[1]TABELA G2A'!$C$15,(F112)&lt;'[1]TABELA G2A'!$D$15),(F112)/(1+'[1]TABELA G2A'!$C$16),IF(AND((F112)&gt;='[1]TABELA G2A'!$E$15,(F112)&lt;'[1]TABELA G2A'!$F$15),(F112)/(1+'[1]TABELA G2A'!$E$16),IF(AND((F112)&gt;='[1]TABELA G2A'!$G$15,(F112)&lt;'[1]TABELA G2A'!$H$15),(F112)/(1+'[1]TABELA G2A'!$G$16),IF(AND((F112)&gt;='[1]TABELA G2A'!$I$15,(F112)&lt;'[1]TABELA G2A'!$J$15),(F112)/(1+'[1]TABELA G2A'!$I$16),IF(AND((F112)&gt;='[1]TABELA G2A'!$A$17,(F112)&lt;'[1]TABELA G2A'!$B$17),(F112)/(1+'[1]TABELA G2A'!$A$18),IF(AND((F112)&gt;='[1]TABELA G2A'!$C$17,(F112)&lt;'[1]TABELA G2A'!$D$17),(F112)/(1+'[1]TABELA G2A'!$C$18),IF(AND((F112)&gt;='[1]TABELA G2A'!$E$17,(F112)&lt;'[1]TABELA G2A'!$F$17),(F112)/(1+'[1]TABELA G2A'!$E$18),IF(AND((F112)&gt;='[1]TABELA G2A'!$G$17,(F112)&lt;'[1]TABELA G2A'!$H$17),(F112)/(1+'[1]TABELA G2A'!$G$18),IF(AND((F112)&gt;='[1]TABELA G2A'!$I$17,(F112)&lt;'[1]TABELA G2A'!$J$17),(F112)/(1+'[1]TABELA G2A'!$I$18),IF(AND((F112)&gt;='[1]TABELA G2A'!$A$19,(F112)&lt;'[1]TABELA G2A'!$B$19),(F112)/(1+'[1]TABELA G2A'!$A$20),IF(AND((F112)&gt;='[1]TABELA G2A'!$C$19,(F112)&lt;'[1]TABELA G2A'!$D$19),(F112)/(1+'[1]TABELA G2A'!$C$20),IF(AND((F112)&gt;='[1]TABELA G2A'!$E$19,(F112)&lt;'[1]TABELA G2A'!$F$19),(F112)/(1+'[1]TABELA G2A'!$E$20),IF(AND((F112)&gt;='[1]TABELA G2A'!$G$19,(F112)&lt;'[1]TABELA G2A'!$H$19),(F112)/(1+'[1]TABELA G2A'!$G$20),IF(AND((F112)&gt;='[1]TABELA G2A'!$I$19,(F112)&lt;'[1]TABELA G2A'!$J$19),(F112)/(1+'[1]TABELA G2A'!$A$22),IF(AND((F112)&gt;='[1]TABELA G2A'!$A$21,(F112)&lt;'[1]TABELA G2A'!$B$21),(F112)/(1+'[1]TABELA G2A'!$B$22),IF(AND((F112)&gt;='[1]TABELA G2A'!$C$21,(F112)&lt;'[1]TABELA G2A'!$D$21),(F112)/(1+'[1]TABELA G2A'!$C$22),IF((F112)&gt;='[1]TABELA G2A'!$E$21,(F112)/(1+'[1]TABELA G2A'!$C$22),""))))))))))))))))))))</f>
        <v>0.79</v>
      </c>
      <c r="H112" s="34">
        <f>IF('Venda-Chave-Troca'!$E112="G2A",G112*0.898-(0.4)-((0.15)*N112/O112),IF('Venda-Chave-Troca'!$E112="Gamivo",IF('Venda-Chave-Troca'!$F112&lt;4,(F112*0.95)-(0.1),(F112*0.901)-(0.45)),""))</f>
        <v>0.65049999999999997</v>
      </c>
      <c r="I112" s="34">
        <f>IF($E112="gamivo",IF($F112&gt;4,'Venda-Chave-Troca'!$G112+(-0.099*'Venda-Chave-Troca'!$G112)-(0.45),'Venda-Chave-Troca'!$G112-(0.05*'Venda-Chave-Troca'!$G112)-(0.1)),G112*0.898-(0.55))</f>
        <v>0.65050000000000008</v>
      </c>
      <c r="J112" s="35"/>
      <c r="K112" s="36" t="s">
        <v>318</v>
      </c>
      <c r="L112" s="34">
        <v>0.35326176844783713</v>
      </c>
      <c r="M112" s="37">
        <v>1</v>
      </c>
      <c r="N112" s="37">
        <v>0</v>
      </c>
      <c r="O112" s="37">
        <v>8</v>
      </c>
      <c r="P112" s="37">
        <v>0</v>
      </c>
      <c r="Q112" s="34">
        <f t="shared" si="2"/>
        <v>0.29723823155216283</v>
      </c>
      <c r="R112" s="27">
        <f t="shared" si="3"/>
        <v>0.8414106990919773</v>
      </c>
      <c r="S112" s="28">
        <v>44981</v>
      </c>
      <c r="T112" s="28">
        <v>45021</v>
      </c>
      <c r="U112" s="28">
        <v>45031</v>
      </c>
      <c r="V112" s="29" t="s">
        <v>319</v>
      </c>
      <c r="W112" s="29" t="s">
        <v>160</v>
      </c>
      <c r="X112" s="30"/>
      <c r="Y112" s="15"/>
    </row>
    <row r="113" spans="1:25" ht="19.350000000000001" customHeight="1">
      <c r="A113" s="17" t="s">
        <v>25</v>
      </c>
      <c r="B113" s="32" t="s">
        <v>326</v>
      </c>
      <c r="C113" s="32" t="s">
        <v>281</v>
      </c>
      <c r="D113" s="32"/>
      <c r="E113" s="21" t="s">
        <v>27</v>
      </c>
      <c r="F113" s="34">
        <v>0.79</v>
      </c>
      <c r="G113" s="34">
        <f>IF('Venda-Chave-Troca'!$E113="Gamivo",'Venda-Chave-Troca'!$F113,IF(AND((F113)&lt;'[1]TABELA G2A'!$A$15),F113,IF(AND((F113)&gt;='[1]TABELA G2A'!$A$15,(F113)&lt;'[1]TABELA G2A'!$B$15),(F113)/(1+'[1]TABELA G2A'!$A$16),IF(AND((F113)&gt;='[1]TABELA G2A'!$C$15,(F113)&lt;'[1]TABELA G2A'!$D$15),(F113)/(1+'[1]TABELA G2A'!$C$16),IF(AND((F113)&gt;='[1]TABELA G2A'!$E$15,(F113)&lt;'[1]TABELA G2A'!$F$15),(F113)/(1+'[1]TABELA G2A'!$E$16),IF(AND((F113)&gt;='[1]TABELA G2A'!$G$15,(F113)&lt;'[1]TABELA G2A'!$H$15),(F113)/(1+'[1]TABELA G2A'!$G$16),IF(AND((F113)&gt;='[1]TABELA G2A'!$I$15,(F113)&lt;'[1]TABELA G2A'!$J$15),(F113)/(1+'[1]TABELA G2A'!$I$16),IF(AND((F113)&gt;='[1]TABELA G2A'!$A$17,(F113)&lt;'[1]TABELA G2A'!$B$17),(F113)/(1+'[1]TABELA G2A'!$A$18),IF(AND((F113)&gt;='[1]TABELA G2A'!$C$17,(F113)&lt;'[1]TABELA G2A'!$D$17),(F113)/(1+'[1]TABELA G2A'!$C$18),IF(AND((F113)&gt;='[1]TABELA G2A'!$E$17,(F113)&lt;'[1]TABELA G2A'!$F$17),(F113)/(1+'[1]TABELA G2A'!$E$18),IF(AND((F113)&gt;='[1]TABELA G2A'!$G$17,(F113)&lt;'[1]TABELA G2A'!$H$17),(F113)/(1+'[1]TABELA G2A'!$G$18),IF(AND((F113)&gt;='[1]TABELA G2A'!$I$17,(F113)&lt;'[1]TABELA G2A'!$J$17),(F113)/(1+'[1]TABELA G2A'!$I$18),IF(AND((F113)&gt;='[1]TABELA G2A'!$A$19,(F113)&lt;'[1]TABELA G2A'!$B$19),(F113)/(1+'[1]TABELA G2A'!$A$20),IF(AND((F113)&gt;='[1]TABELA G2A'!$C$19,(F113)&lt;'[1]TABELA G2A'!$D$19),(F113)/(1+'[1]TABELA G2A'!$C$20),IF(AND((F113)&gt;='[1]TABELA G2A'!$E$19,(F113)&lt;'[1]TABELA G2A'!$F$19),(F113)/(1+'[1]TABELA G2A'!$E$20),IF(AND((F113)&gt;='[1]TABELA G2A'!$G$19,(F113)&lt;'[1]TABELA G2A'!$H$19),(F113)/(1+'[1]TABELA G2A'!$G$20),IF(AND((F113)&gt;='[1]TABELA G2A'!$I$19,(F113)&lt;'[1]TABELA G2A'!$J$19),(F113)/(1+'[1]TABELA G2A'!$A$22),IF(AND((F113)&gt;='[1]TABELA G2A'!$A$21,(F113)&lt;'[1]TABELA G2A'!$B$21),(F113)/(1+'[1]TABELA G2A'!$B$22),IF(AND((F113)&gt;='[1]TABELA G2A'!$C$21,(F113)&lt;'[1]TABELA G2A'!$D$21),(F113)/(1+'[1]TABELA G2A'!$C$22),IF((F113)&gt;='[1]TABELA G2A'!$E$21,(F113)/(1+'[1]TABELA G2A'!$C$22),""))))))))))))))))))))</f>
        <v>0.79</v>
      </c>
      <c r="H113" s="34">
        <f>IF('Venda-Chave-Troca'!$E113="G2A",G113*0.898-(0.4)-((0.15)*N113/O113),IF('Venda-Chave-Troca'!$E113="Gamivo",IF('Venda-Chave-Troca'!$F113&lt;4,(F113*0.95)-(0.1),(F113*0.901)-(0.45)),""))</f>
        <v>0.65049999999999997</v>
      </c>
      <c r="I113" s="34">
        <f>IF($E113="gamivo",IF($F113&gt;4,'Venda-Chave-Troca'!$G113+(-0.099*'Venda-Chave-Troca'!$G113)-(0.45),'Venda-Chave-Troca'!$G113-(0.05*'Venda-Chave-Troca'!$G113)-(0.1)),G113*0.898-(0.55))</f>
        <v>0.65050000000000008</v>
      </c>
      <c r="J113" s="35"/>
      <c r="K113" s="36" t="s">
        <v>318</v>
      </c>
      <c r="L113" s="34">
        <v>0.35326176844783713</v>
      </c>
      <c r="M113" s="37">
        <v>1</v>
      </c>
      <c r="N113" s="37">
        <v>0</v>
      </c>
      <c r="O113" s="37">
        <v>8</v>
      </c>
      <c r="P113" s="37">
        <v>0</v>
      </c>
      <c r="Q113" s="34">
        <f t="shared" si="2"/>
        <v>0.29723823155216283</v>
      </c>
      <c r="R113" s="27">
        <f t="shared" si="3"/>
        <v>0.8414106990919773</v>
      </c>
      <c r="S113" s="28">
        <v>44981</v>
      </c>
      <c r="T113" s="28">
        <v>45021</v>
      </c>
      <c r="U113" s="28">
        <v>45031</v>
      </c>
      <c r="V113" s="29" t="s">
        <v>319</v>
      </c>
      <c r="W113" s="29" t="s">
        <v>160</v>
      </c>
      <c r="X113" s="30"/>
      <c r="Y113" s="15"/>
    </row>
    <row r="114" spans="1:25" ht="19.350000000000001" customHeight="1">
      <c r="A114" s="17" t="s">
        <v>25</v>
      </c>
      <c r="B114" s="32" t="s">
        <v>327</v>
      </c>
      <c r="C114" s="32" t="s">
        <v>281</v>
      </c>
      <c r="D114" s="32"/>
      <c r="E114" s="21" t="s">
        <v>27</v>
      </c>
      <c r="F114" s="34">
        <v>0.79</v>
      </c>
      <c r="G114" s="34">
        <f>IF('Venda-Chave-Troca'!$E114="Gamivo",'Venda-Chave-Troca'!$F114,IF(AND((F114)&lt;'[1]TABELA G2A'!$A$15),F114,IF(AND((F114)&gt;='[1]TABELA G2A'!$A$15,(F114)&lt;'[1]TABELA G2A'!$B$15),(F114)/(1+'[1]TABELA G2A'!$A$16),IF(AND((F114)&gt;='[1]TABELA G2A'!$C$15,(F114)&lt;'[1]TABELA G2A'!$D$15),(F114)/(1+'[1]TABELA G2A'!$C$16),IF(AND((F114)&gt;='[1]TABELA G2A'!$E$15,(F114)&lt;'[1]TABELA G2A'!$F$15),(F114)/(1+'[1]TABELA G2A'!$E$16),IF(AND((F114)&gt;='[1]TABELA G2A'!$G$15,(F114)&lt;'[1]TABELA G2A'!$H$15),(F114)/(1+'[1]TABELA G2A'!$G$16),IF(AND((F114)&gt;='[1]TABELA G2A'!$I$15,(F114)&lt;'[1]TABELA G2A'!$J$15),(F114)/(1+'[1]TABELA G2A'!$I$16),IF(AND((F114)&gt;='[1]TABELA G2A'!$A$17,(F114)&lt;'[1]TABELA G2A'!$B$17),(F114)/(1+'[1]TABELA G2A'!$A$18),IF(AND((F114)&gt;='[1]TABELA G2A'!$C$17,(F114)&lt;'[1]TABELA G2A'!$D$17),(F114)/(1+'[1]TABELA G2A'!$C$18),IF(AND((F114)&gt;='[1]TABELA G2A'!$E$17,(F114)&lt;'[1]TABELA G2A'!$F$17),(F114)/(1+'[1]TABELA G2A'!$E$18),IF(AND((F114)&gt;='[1]TABELA G2A'!$G$17,(F114)&lt;'[1]TABELA G2A'!$H$17),(F114)/(1+'[1]TABELA G2A'!$G$18),IF(AND((F114)&gt;='[1]TABELA G2A'!$I$17,(F114)&lt;'[1]TABELA G2A'!$J$17),(F114)/(1+'[1]TABELA G2A'!$I$18),IF(AND((F114)&gt;='[1]TABELA G2A'!$A$19,(F114)&lt;'[1]TABELA G2A'!$B$19),(F114)/(1+'[1]TABELA G2A'!$A$20),IF(AND((F114)&gt;='[1]TABELA G2A'!$C$19,(F114)&lt;'[1]TABELA G2A'!$D$19),(F114)/(1+'[1]TABELA G2A'!$C$20),IF(AND((F114)&gt;='[1]TABELA G2A'!$E$19,(F114)&lt;'[1]TABELA G2A'!$F$19),(F114)/(1+'[1]TABELA G2A'!$E$20),IF(AND((F114)&gt;='[1]TABELA G2A'!$G$19,(F114)&lt;'[1]TABELA G2A'!$H$19),(F114)/(1+'[1]TABELA G2A'!$G$20),IF(AND((F114)&gt;='[1]TABELA G2A'!$I$19,(F114)&lt;'[1]TABELA G2A'!$J$19),(F114)/(1+'[1]TABELA G2A'!$A$22),IF(AND((F114)&gt;='[1]TABELA G2A'!$A$21,(F114)&lt;'[1]TABELA G2A'!$B$21),(F114)/(1+'[1]TABELA G2A'!$B$22),IF(AND((F114)&gt;='[1]TABELA G2A'!$C$21,(F114)&lt;'[1]TABELA G2A'!$D$21),(F114)/(1+'[1]TABELA G2A'!$C$22),IF((F114)&gt;='[1]TABELA G2A'!$E$21,(F114)/(1+'[1]TABELA G2A'!$C$22),""))))))))))))))))))))</f>
        <v>0.79</v>
      </c>
      <c r="H114" s="34">
        <f>IF('Venda-Chave-Troca'!$E114="G2A",G114*0.898-(0.4)-((0.15)*N114/O114),IF('Venda-Chave-Troca'!$E114="Gamivo",IF('Venda-Chave-Troca'!$F114&lt;4,(F114*0.95)-(0.1),(F114*0.901)-(0.45)),""))</f>
        <v>0.65049999999999997</v>
      </c>
      <c r="I114" s="34">
        <f>IF($E114="gamivo",IF($F114&gt;4,'Venda-Chave-Troca'!$G114+(-0.099*'Venda-Chave-Troca'!$G114)-(0.45),'Venda-Chave-Troca'!$G114-(0.05*'Venda-Chave-Troca'!$G114)-(0.1)),G114*0.898-(0.55))</f>
        <v>0.65050000000000008</v>
      </c>
      <c r="J114" s="35"/>
      <c r="K114" s="36" t="s">
        <v>318</v>
      </c>
      <c r="L114" s="34">
        <v>0.35326176844783713</v>
      </c>
      <c r="M114" s="37">
        <v>1</v>
      </c>
      <c r="N114" s="37">
        <v>0</v>
      </c>
      <c r="O114" s="37">
        <v>8</v>
      </c>
      <c r="P114" s="37">
        <v>0</v>
      </c>
      <c r="Q114" s="34">
        <f t="shared" si="2"/>
        <v>0.29723823155216283</v>
      </c>
      <c r="R114" s="27">
        <f t="shared" si="3"/>
        <v>0.8414106990919773</v>
      </c>
      <c r="S114" s="28">
        <v>44981</v>
      </c>
      <c r="T114" s="28">
        <v>45021</v>
      </c>
      <c r="U114" s="28">
        <v>45039</v>
      </c>
      <c r="V114" s="29" t="s">
        <v>319</v>
      </c>
      <c r="W114" s="29" t="s">
        <v>160</v>
      </c>
      <c r="X114" s="30"/>
      <c r="Y114" s="15"/>
    </row>
    <row r="115" spans="1:25" ht="18.75" customHeight="1">
      <c r="A115" s="17" t="s">
        <v>25</v>
      </c>
      <c r="B115" s="32" t="s">
        <v>328</v>
      </c>
      <c r="C115" s="32" t="s">
        <v>281</v>
      </c>
      <c r="D115" s="32"/>
      <c r="E115" s="21" t="s">
        <v>27</v>
      </c>
      <c r="F115" s="34">
        <v>0.88</v>
      </c>
      <c r="G115" s="34">
        <f>IF('Venda-Chave-Troca'!$E115="Gamivo",'Venda-Chave-Troca'!$F115,IF(AND((F115)&lt;'[1]TABELA G2A'!$A$15),F115,IF(AND((F115)&gt;='[1]TABELA G2A'!$A$15,(F115)&lt;'[1]TABELA G2A'!$B$15),(F115)/(1+'[1]TABELA G2A'!$A$16),IF(AND((F115)&gt;='[1]TABELA G2A'!$C$15,(F115)&lt;'[1]TABELA G2A'!$D$15),(F115)/(1+'[1]TABELA G2A'!$C$16),IF(AND((F115)&gt;='[1]TABELA G2A'!$E$15,(F115)&lt;'[1]TABELA G2A'!$F$15),(F115)/(1+'[1]TABELA G2A'!$E$16),IF(AND((F115)&gt;='[1]TABELA G2A'!$G$15,(F115)&lt;'[1]TABELA G2A'!$H$15),(F115)/(1+'[1]TABELA G2A'!$G$16),IF(AND((F115)&gt;='[1]TABELA G2A'!$I$15,(F115)&lt;'[1]TABELA G2A'!$J$15),(F115)/(1+'[1]TABELA G2A'!$I$16),IF(AND((F115)&gt;='[1]TABELA G2A'!$A$17,(F115)&lt;'[1]TABELA G2A'!$B$17),(F115)/(1+'[1]TABELA G2A'!$A$18),IF(AND((F115)&gt;='[1]TABELA G2A'!$C$17,(F115)&lt;'[1]TABELA G2A'!$D$17),(F115)/(1+'[1]TABELA G2A'!$C$18),IF(AND((F115)&gt;='[1]TABELA G2A'!$E$17,(F115)&lt;'[1]TABELA G2A'!$F$17),(F115)/(1+'[1]TABELA G2A'!$E$18),IF(AND((F115)&gt;='[1]TABELA G2A'!$G$17,(F115)&lt;'[1]TABELA G2A'!$H$17),(F115)/(1+'[1]TABELA G2A'!$G$18),IF(AND((F115)&gt;='[1]TABELA G2A'!$I$17,(F115)&lt;'[1]TABELA G2A'!$J$17),(F115)/(1+'[1]TABELA G2A'!$I$18),IF(AND((F115)&gt;='[1]TABELA G2A'!$A$19,(F115)&lt;'[1]TABELA G2A'!$B$19),(F115)/(1+'[1]TABELA G2A'!$A$20),IF(AND((F115)&gt;='[1]TABELA G2A'!$C$19,(F115)&lt;'[1]TABELA G2A'!$D$19),(F115)/(1+'[1]TABELA G2A'!$C$20),IF(AND((F115)&gt;='[1]TABELA G2A'!$E$19,(F115)&lt;'[1]TABELA G2A'!$F$19),(F115)/(1+'[1]TABELA G2A'!$E$20),IF(AND((F115)&gt;='[1]TABELA G2A'!$G$19,(F115)&lt;'[1]TABELA G2A'!$H$19),(F115)/(1+'[1]TABELA G2A'!$G$20),IF(AND((F115)&gt;='[1]TABELA G2A'!$I$19,(F115)&lt;'[1]TABELA G2A'!$J$19),(F115)/(1+'[1]TABELA G2A'!$A$22),IF(AND((F115)&gt;='[1]TABELA G2A'!$A$21,(F115)&lt;'[1]TABELA G2A'!$B$21),(F115)/(1+'[1]TABELA G2A'!$B$22),IF(AND((F115)&gt;='[1]TABELA G2A'!$C$21,(F115)&lt;'[1]TABELA G2A'!$D$21),(F115)/(1+'[1]TABELA G2A'!$C$22),IF((F115)&gt;='[1]TABELA G2A'!$E$21,(F115)/(1+'[1]TABELA G2A'!$C$22),""))))))))))))))))))))</f>
        <v>0.88</v>
      </c>
      <c r="H115" s="34">
        <f>IF('Venda-Chave-Troca'!$E115="G2A",G115*0.898-(0.4)-((0.15)*N115/O115),IF('Venda-Chave-Troca'!$E115="Gamivo",IF('Venda-Chave-Troca'!$F115&lt;4,(F115*0.95)-(0.1),(F115*0.901)-(0.45)),""))</f>
        <v>0.73599999999999999</v>
      </c>
      <c r="I115" s="34">
        <f>IF($E115="gamivo",IF($F115&gt;4,'Venda-Chave-Troca'!$G115+(-0.099*'Venda-Chave-Troca'!$G115)-(0.45),'Venda-Chave-Troca'!$G115-(0.05*'Venda-Chave-Troca'!$G115)-(0.1)),G115*0.898-(0.55))</f>
        <v>0.73599999999999999</v>
      </c>
      <c r="J115" s="35"/>
      <c r="K115" s="36" t="s">
        <v>329</v>
      </c>
      <c r="L115" s="34">
        <v>0.28450831669993348</v>
      </c>
      <c r="M115" s="37">
        <v>1</v>
      </c>
      <c r="N115" s="37">
        <v>0</v>
      </c>
      <c r="O115" s="37">
        <v>1</v>
      </c>
      <c r="P115" s="37">
        <v>0</v>
      </c>
      <c r="Q115" s="34">
        <f t="shared" si="2"/>
        <v>0.4514916833000665</v>
      </c>
      <c r="R115" s="27">
        <f t="shared" si="3"/>
        <v>1.586919104991394</v>
      </c>
      <c r="S115" s="28">
        <v>45140</v>
      </c>
      <c r="T115" s="28">
        <v>45141</v>
      </c>
      <c r="U115" s="28">
        <v>45165</v>
      </c>
      <c r="V115" s="29" t="s">
        <v>330</v>
      </c>
      <c r="W115" s="29" t="s">
        <v>331</v>
      </c>
      <c r="X115" s="30"/>
      <c r="Y115" s="15"/>
    </row>
    <row r="116" spans="1:25" ht="19.350000000000001" customHeight="1">
      <c r="A116" s="17" t="s">
        <v>25</v>
      </c>
      <c r="B116" s="18" t="s">
        <v>332</v>
      </c>
      <c r="C116" s="20" t="s">
        <v>281</v>
      </c>
      <c r="D116" s="20"/>
      <c r="E116" s="61" t="s">
        <v>27</v>
      </c>
      <c r="F116" s="22">
        <v>0.87</v>
      </c>
      <c r="G116" s="22">
        <f>IF('Venda-Chave-Troca'!$E116="Gamivo",'Venda-Chave-Troca'!$F116,IF(AND((F116)&lt;'[1]TABELA G2A'!$A$15),F116,IF(AND((F116)&gt;='[1]TABELA G2A'!$A$15,(F116)&lt;'[1]TABELA G2A'!$B$15),(F116)/(1+'[1]TABELA G2A'!$A$16),IF(AND((F116)&gt;='[1]TABELA G2A'!$C$15,(F116)&lt;'[1]TABELA G2A'!$D$15),(F116)/(1+'[1]TABELA G2A'!$C$16),IF(AND((F116)&gt;='[1]TABELA G2A'!$E$15,(F116)&lt;'[1]TABELA G2A'!$F$15),(F116)/(1+'[1]TABELA G2A'!$E$16),IF(AND((F116)&gt;='[1]TABELA G2A'!$G$15,(F116)&lt;'[1]TABELA G2A'!$H$15),(F116)/(1+'[1]TABELA G2A'!$G$16),IF(AND((F116)&gt;='[1]TABELA G2A'!$I$15,(F116)&lt;'[1]TABELA G2A'!$J$15),(F116)/(1+'[1]TABELA G2A'!$I$16),IF(AND((F116)&gt;='[1]TABELA G2A'!$A$17,(F116)&lt;'[1]TABELA G2A'!$B$17),(F116)/(1+'[1]TABELA G2A'!$A$18),IF(AND((F116)&gt;='[1]TABELA G2A'!$C$17,(F116)&lt;'[1]TABELA G2A'!$D$17),(F116)/(1+'[1]TABELA G2A'!$C$18),IF(AND((F116)&gt;='[1]TABELA G2A'!$E$17,(F116)&lt;'[1]TABELA G2A'!$F$17),(F116)/(1+'[1]TABELA G2A'!$E$18),IF(AND((F116)&gt;='[1]TABELA G2A'!$G$17,(F116)&lt;'[1]TABELA G2A'!$H$17),(F116)/(1+'[1]TABELA G2A'!$G$18),IF(AND((F116)&gt;='[1]TABELA G2A'!$I$17,(F116)&lt;'[1]TABELA G2A'!$J$17),(F116)/(1+'[1]TABELA G2A'!$I$18),IF(AND((F116)&gt;='[1]TABELA G2A'!$A$19,(F116)&lt;'[1]TABELA G2A'!$B$19),(F116)/(1+'[1]TABELA G2A'!$A$20),IF(AND((F116)&gt;='[1]TABELA G2A'!$C$19,(F116)&lt;'[1]TABELA G2A'!$D$19),(F116)/(1+'[1]TABELA G2A'!$C$20),IF(AND((F116)&gt;='[1]TABELA G2A'!$E$19,(F116)&lt;'[1]TABELA G2A'!$F$19),(F116)/(1+'[1]TABELA G2A'!$E$20),IF(AND((F116)&gt;='[1]TABELA G2A'!$G$19,(F116)&lt;'[1]TABELA G2A'!$H$19),(F116)/(1+'[1]TABELA G2A'!$G$20),IF(AND((F116)&gt;='[1]TABELA G2A'!$I$19,(F116)&lt;'[1]TABELA G2A'!$J$19),(F116)/(1+'[1]TABELA G2A'!$A$22),IF(AND((F116)&gt;='[1]TABELA G2A'!$A$21,(F116)&lt;'[1]TABELA G2A'!$B$21),(F116)/(1+'[1]TABELA G2A'!$B$22),IF(AND((F116)&gt;='[1]TABELA G2A'!$C$21,(F116)&lt;'[1]TABELA G2A'!$D$21),(F116)/(1+'[1]TABELA G2A'!$C$22),IF((F116)&gt;='[1]TABELA G2A'!$E$21,(F116)/(1+'[1]TABELA G2A'!$C$22),""))))))))))))))))))))</f>
        <v>0.87</v>
      </c>
      <c r="H116" s="22">
        <f>IF('Venda-Chave-Troca'!$E116="G2A",G116*0.898-(0.4)-((0.15)*N116/O116),IF('Venda-Chave-Troca'!$E116="Gamivo",IF('Venda-Chave-Troca'!$F116&lt;4,(F116*0.95)-(0.1),(F116*0.901)-(0.45)),""))</f>
        <v>0.72650000000000003</v>
      </c>
      <c r="I116" s="22">
        <f>IF($E116="gamivo",IF($F116&gt;4,'Venda-Chave-Troca'!$G116+(-0.099*'Venda-Chave-Troca'!$G116)-(0.45),'Venda-Chave-Troca'!$G116-(0.05*'Venda-Chave-Troca'!$G116)-(0.1)),G116*0.898-(0.55))</f>
        <v>0.72650000000000003</v>
      </c>
      <c r="J116" s="23"/>
      <c r="K116" s="24" t="s">
        <v>333</v>
      </c>
      <c r="L116" s="22">
        <v>0.38264904817957845</v>
      </c>
      <c r="M116" s="25">
        <v>0</v>
      </c>
      <c r="N116" s="25">
        <v>0</v>
      </c>
      <c r="O116" s="25">
        <v>1</v>
      </c>
      <c r="P116" s="25">
        <v>0</v>
      </c>
      <c r="Q116" s="26">
        <f t="shared" si="2"/>
        <v>-0.38264904817957845</v>
      </c>
      <c r="R116" s="27">
        <f t="shared" si="3"/>
        <v>-1</v>
      </c>
      <c r="S116" s="28">
        <v>45177</v>
      </c>
      <c r="T116" s="28">
        <v>45182</v>
      </c>
      <c r="U116" s="28"/>
      <c r="V116" s="29" t="s">
        <v>29</v>
      </c>
      <c r="W116" s="29" t="s">
        <v>30</v>
      </c>
      <c r="X116" s="30"/>
      <c r="Y116" s="15"/>
    </row>
    <row r="117" spans="1:25" ht="19.350000000000001" customHeight="1">
      <c r="A117" s="17" t="s">
        <v>25</v>
      </c>
      <c r="B117" s="32" t="s">
        <v>334</v>
      </c>
      <c r="C117" s="32" t="s">
        <v>335</v>
      </c>
      <c r="D117" s="32"/>
      <c r="E117" s="21" t="s">
        <v>27</v>
      </c>
      <c r="F117" s="34">
        <v>0.79</v>
      </c>
      <c r="G117" s="34">
        <f>IF('Venda-Chave-Troca'!$E117="Gamivo",'Venda-Chave-Troca'!$F117,IF(AND((F117)&lt;'[1]TABELA G2A'!$A$15),F117,IF(AND((F117)&gt;='[1]TABELA G2A'!$A$15,(F117)&lt;'[1]TABELA G2A'!$B$15),(F117)/(1+'[1]TABELA G2A'!$A$16),IF(AND((F117)&gt;='[1]TABELA G2A'!$C$15,(F117)&lt;'[1]TABELA G2A'!$D$15),(F117)/(1+'[1]TABELA G2A'!$C$16),IF(AND((F117)&gt;='[1]TABELA G2A'!$E$15,(F117)&lt;'[1]TABELA G2A'!$F$15),(F117)/(1+'[1]TABELA G2A'!$E$16),IF(AND((F117)&gt;='[1]TABELA G2A'!$G$15,(F117)&lt;'[1]TABELA G2A'!$H$15),(F117)/(1+'[1]TABELA G2A'!$G$16),IF(AND((F117)&gt;='[1]TABELA G2A'!$I$15,(F117)&lt;'[1]TABELA G2A'!$J$15),(F117)/(1+'[1]TABELA G2A'!$I$16),IF(AND((F117)&gt;='[1]TABELA G2A'!$A$17,(F117)&lt;'[1]TABELA G2A'!$B$17),(F117)/(1+'[1]TABELA G2A'!$A$18),IF(AND((F117)&gt;='[1]TABELA G2A'!$C$17,(F117)&lt;'[1]TABELA G2A'!$D$17),(F117)/(1+'[1]TABELA G2A'!$C$18),IF(AND((F117)&gt;='[1]TABELA G2A'!$E$17,(F117)&lt;'[1]TABELA G2A'!$F$17),(F117)/(1+'[1]TABELA G2A'!$E$18),IF(AND((F117)&gt;='[1]TABELA G2A'!$G$17,(F117)&lt;'[1]TABELA G2A'!$H$17),(F117)/(1+'[1]TABELA G2A'!$G$18),IF(AND((F117)&gt;='[1]TABELA G2A'!$I$17,(F117)&lt;'[1]TABELA G2A'!$J$17),(F117)/(1+'[1]TABELA G2A'!$I$18),IF(AND((F117)&gt;='[1]TABELA G2A'!$A$19,(F117)&lt;'[1]TABELA G2A'!$B$19),(F117)/(1+'[1]TABELA G2A'!$A$20),IF(AND((F117)&gt;='[1]TABELA G2A'!$C$19,(F117)&lt;'[1]TABELA G2A'!$D$19),(F117)/(1+'[1]TABELA G2A'!$C$20),IF(AND((F117)&gt;='[1]TABELA G2A'!$E$19,(F117)&lt;'[1]TABELA G2A'!$F$19),(F117)/(1+'[1]TABELA G2A'!$E$20),IF(AND((F117)&gt;='[1]TABELA G2A'!$G$19,(F117)&lt;'[1]TABELA G2A'!$H$19),(F117)/(1+'[1]TABELA G2A'!$G$20),IF(AND((F117)&gt;='[1]TABELA G2A'!$I$19,(F117)&lt;'[1]TABELA G2A'!$J$19),(F117)/(1+'[1]TABELA G2A'!$A$22),IF(AND((F117)&gt;='[1]TABELA G2A'!$A$21,(F117)&lt;'[1]TABELA G2A'!$B$21),(F117)/(1+'[1]TABELA G2A'!$B$22),IF(AND((F117)&gt;='[1]TABELA G2A'!$C$21,(F117)&lt;'[1]TABELA G2A'!$D$21),(F117)/(1+'[1]TABELA G2A'!$C$22),IF((F117)&gt;='[1]TABELA G2A'!$E$21,(F117)/(1+'[1]TABELA G2A'!$C$22),""))))))))))))))))))))</f>
        <v>0.79</v>
      </c>
      <c r="H117" s="34">
        <f>IF('Venda-Chave-Troca'!$E117="G2A",G117*0.898-(0.4)-((0.15)*N117/O117),IF('Venda-Chave-Troca'!$E117="Gamivo",IF('Venda-Chave-Troca'!$F117&lt;4,(F117*0.95)-(0.1),(F117*0.901)-(0.45)),""))</f>
        <v>0.65049999999999997</v>
      </c>
      <c r="I117" s="34">
        <f>IF($E117="gamivo",IF($F117&gt;4,'Venda-Chave-Troca'!$G117+(-0.099*'Venda-Chave-Troca'!$G117)-(0.45),'Venda-Chave-Troca'!$G117-(0.05*'Venda-Chave-Troca'!$G117)-(0.1)),G117*0.898-(0.55))</f>
        <v>0.65050000000000008</v>
      </c>
      <c r="J117" s="35"/>
      <c r="K117" s="36" t="s">
        <v>336</v>
      </c>
      <c r="L117" s="34">
        <v>2.9689967946532059E-2</v>
      </c>
      <c r="M117" s="37">
        <v>1</v>
      </c>
      <c r="N117" s="37">
        <v>0</v>
      </c>
      <c r="O117" s="37">
        <v>8</v>
      </c>
      <c r="P117" s="37">
        <v>0</v>
      </c>
      <c r="Q117" s="34">
        <f t="shared" si="2"/>
        <v>0.62081003205346796</v>
      </c>
      <c r="R117" s="27">
        <f t="shared" si="3"/>
        <v>20.909757571024315</v>
      </c>
      <c r="S117" s="28">
        <v>44983</v>
      </c>
      <c r="T117" s="28">
        <v>45021</v>
      </c>
      <c r="U117" s="28">
        <v>45048</v>
      </c>
      <c r="V117" s="29" t="s">
        <v>337</v>
      </c>
      <c r="W117" s="29" t="s">
        <v>338</v>
      </c>
      <c r="X117" s="30"/>
      <c r="Y117" s="15"/>
    </row>
    <row r="118" spans="1:25" ht="19.350000000000001" customHeight="1">
      <c r="A118" s="17" t="s">
        <v>339</v>
      </c>
      <c r="B118" s="32" t="s">
        <v>340</v>
      </c>
      <c r="C118" s="35" t="s">
        <v>341</v>
      </c>
      <c r="D118" s="32"/>
      <c r="E118" s="21" t="s">
        <v>342</v>
      </c>
      <c r="F118" s="34">
        <v>1.7282608695652173</v>
      </c>
      <c r="G118" s="34">
        <f>IF('Venda-Chave-Troca'!$E118="Gamivo",'Venda-Chave-Troca'!$F118,IF(AND((F118)&lt;'[1]TABELA G2A'!$A$15),F118,IF(AND((F118)&gt;='[1]TABELA G2A'!$A$15,(F118)&lt;'[1]TABELA G2A'!$B$15),(F118)/(1+'[1]TABELA G2A'!$A$16),IF(AND((F118)&gt;='[1]TABELA G2A'!$C$15,(F118)&lt;'[1]TABELA G2A'!$D$15),(F118)/(1+'[1]TABELA G2A'!$C$16),IF(AND((F118)&gt;='[1]TABELA G2A'!$E$15,(F118)&lt;'[1]TABELA G2A'!$F$15),(F118)/(1+'[1]TABELA G2A'!$E$16),IF(AND((F118)&gt;='[1]TABELA G2A'!$G$15,(F118)&lt;'[1]TABELA G2A'!$H$15),(F118)/(1+'[1]TABELA G2A'!$G$16),IF(AND((F118)&gt;='[1]TABELA G2A'!$I$15,(F118)&lt;'[1]TABELA G2A'!$J$15),(F118)/(1+'[1]TABELA G2A'!$I$16),IF(AND((F118)&gt;='[1]TABELA G2A'!$A$17,(F118)&lt;'[1]TABELA G2A'!$B$17),(F118)/(1+'[1]TABELA G2A'!$A$18),IF(AND((F118)&gt;='[1]TABELA G2A'!$C$17,(F118)&lt;'[1]TABELA G2A'!$D$17),(F118)/(1+'[1]TABELA G2A'!$C$18),IF(AND((F118)&gt;='[1]TABELA G2A'!$E$17,(F118)&lt;'[1]TABELA G2A'!$F$17),(F118)/(1+'[1]TABELA G2A'!$E$18),IF(AND((F118)&gt;='[1]TABELA G2A'!$G$17,(F118)&lt;'[1]TABELA G2A'!$H$17),(F118)/(1+'[1]TABELA G2A'!$G$18),IF(AND((F118)&gt;='[1]TABELA G2A'!$I$17,(F118)&lt;'[1]TABELA G2A'!$J$17),(F118)/(1+'[1]TABELA G2A'!$I$18),IF(AND((F118)&gt;='[1]TABELA G2A'!$A$19,(F118)&lt;'[1]TABELA G2A'!$B$19),(F118)/(1+'[1]TABELA G2A'!$A$20),IF(AND((F118)&gt;='[1]TABELA G2A'!$C$19,(F118)&lt;'[1]TABELA G2A'!$D$19),(F118)/(1+'[1]TABELA G2A'!$C$20),IF(AND((F118)&gt;='[1]TABELA G2A'!$E$19,(F118)&lt;'[1]TABELA G2A'!$F$19),(F118)/(1+'[1]TABELA G2A'!$E$20),IF(AND((F118)&gt;='[1]TABELA G2A'!$G$19,(F118)&lt;'[1]TABELA G2A'!$H$19),(F118)/(1+'[1]TABELA G2A'!$G$20),IF(AND((F118)&gt;='[1]TABELA G2A'!$I$19,(F118)&lt;'[1]TABELA G2A'!$J$19),(F118)/(1+'[1]TABELA G2A'!$A$22),IF(AND((F118)&gt;='[1]TABELA G2A'!$A$21,(F118)&lt;'[1]TABELA G2A'!$B$21),(F118)/(1+'[1]TABELA G2A'!$B$22),IF(AND((F118)&gt;='[1]TABELA G2A'!$C$21,(F118)&lt;'[1]TABELA G2A'!$D$21),(F118)/(1+'[1]TABELA G2A'!$C$22),IF((F118)&gt;='[1]TABELA G2A'!$E$21,(F118)/(1+'[1]TABELA G2A'!$C$22),""))))))))))))))))))))</f>
        <v>1.3397371081900908</v>
      </c>
      <c r="H118" s="34">
        <f>IF('Venda-Chave-Troca'!$E118="G2A",G118*0.898-(0.4)-((0.15)*N118/O118),IF('Venda-Chave-Troca'!$E118="Gamivo",IF('Venda-Chave-Troca'!$F118&lt;4,(F118*0.95)-(0.1),(F118*0.901)-(0.45)),""))</f>
        <v>0.65308392315470165</v>
      </c>
      <c r="I118" s="34">
        <f>IF($E118="gamivo",IF($F118&gt;4,'Venda-Chave-Troca'!$G118+(-0.099*'Venda-Chave-Troca'!$G118)-(0.45),'Venda-Chave-Troca'!$G118-(0.05*'Venda-Chave-Troca'!$G118)-(0.1)),G118*0.898-(0.55))</f>
        <v>0.65308392315470165</v>
      </c>
      <c r="J118" s="32"/>
      <c r="K118" s="36" t="s">
        <v>343</v>
      </c>
      <c r="L118" s="34">
        <v>0.38708590509751112</v>
      </c>
      <c r="M118" s="37">
        <v>1</v>
      </c>
      <c r="N118" s="37">
        <v>1</v>
      </c>
      <c r="O118" s="37">
        <v>1</v>
      </c>
      <c r="P118" s="37">
        <v>0</v>
      </c>
      <c r="Q118" s="34">
        <f t="shared" si="2"/>
        <v>0.26599801805719053</v>
      </c>
      <c r="R118" s="27">
        <f t="shared" si="3"/>
        <v>0.68718084165369642</v>
      </c>
      <c r="S118" s="28">
        <v>44832</v>
      </c>
      <c r="T118" s="28">
        <v>44833</v>
      </c>
      <c r="U118" s="28">
        <v>44839</v>
      </c>
      <c r="V118" s="29" t="s">
        <v>344</v>
      </c>
      <c r="W118" s="29"/>
      <c r="X118" s="30"/>
      <c r="Y118" s="15"/>
    </row>
    <row r="119" spans="1:25" ht="19.350000000000001" customHeight="1">
      <c r="A119" s="17" t="s">
        <v>25</v>
      </c>
      <c r="B119" s="32" t="s">
        <v>345</v>
      </c>
      <c r="C119" s="35" t="s">
        <v>341</v>
      </c>
      <c r="D119" s="32"/>
      <c r="E119" s="21" t="s">
        <v>342</v>
      </c>
      <c r="F119" s="34">
        <v>1.6684782608695654</v>
      </c>
      <c r="G119" s="34">
        <f>IF('Venda-Chave-Troca'!$E119="Gamivo",'Venda-Chave-Troca'!$F119,IF(AND((F119)&lt;'[1]TABELA G2A'!$A$15),F119,IF(AND((F119)&gt;='[1]TABELA G2A'!$A$15,(F119)&lt;'[1]TABELA G2A'!$B$15),(F119)/(1+'[1]TABELA G2A'!$A$16),IF(AND((F119)&gt;='[1]TABELA G2A'!$C$15,(F119)&lt;'[1]TABELA G2A'!$D$15),(F119)/(1+'[1]TABELA G2A'!$C$16),IF(AND((F119)&gt;='[1]TABELA G2A'!$E$15,(F119)&lt;'[1]TABELA G2A'!$F$15),(F119)/(1+'[1]TABELA G2A'!$E$16),IF(AND((F119)&gt;='[1]TABELA G2A'!$G$15,(F119)&lt;'[1]TABELA G2A'!$H$15),(F119)/(1+'[1]TABELA G2A'!$G$16),IF(AND((F119)&gt;='[1]TABELA G2A'!$I$15,(F119)&lt;'[1]TABELA G2A'!$J$15),(F119)/(1+'[1]TABELA G2A'!$I$16),IF(AND((F119)&gt;='[1]TABELA G2A'!$A$17,(F119)&lt;'[1]TABELA G2A'!$B$17),(F119)/(1+'[1]TABELA G2A'!$A$18),IF(AND((F119)&gt;='[1]TABELA G2A'!$C$17,(F119)&lt;'[1]TABELA G2A'!$D$17),(F119)/(1+'[1]TABELA G2A'!$C$18),IF(AND((F119)&gt;='[1]TABELA G2A'!$E$17,(F119)&lt;'[1]TABELA G2A'!$F$17),(F119)/(1+'[1]TABELA G2A'!$E$18),IF(AND((F119)&gt;='[1]TABELA G2A'!$G$17,(F119)&lt;'[1]TABELA G2A'!$H$17),(F119)/(1+'[1]TABELA G2A'!$G$18),IF(AND((F119)&gt;='[1]TABELA G2A'!$I$17,(F119)&lt;'[1]TABELA G2A'!$J$17),(F119)/(1+'[1]TABELA G2A'!$I$18),IF(AND((F119)&gt;='[1]TABELA G2A'!$A$19,(F119)&lt;'[1]TABELA G2A'!$B$19),(F119)/(1+'[1]TABELA G2A'!$A$20),IF(AND((F119)&gt;='[1]TABELA G2A'!$C$19,(F119)&lt;'[1]TABELA G2A'!$D$19),(F119)/(1+'[1]TABELA G2A'!$C$20),IF(AND((F119)&gt;='[1]TABELA G2A'!$E$19,(F119)&lt;'[1]TABELA G2A'!$F$19),(F119)/(1+'[1]TABELA G2A'!$E$20),IF(AND((F119)&gt;='[1]TABELA G2A'!$G$19,(F119)&lt;'[1]TABELA G2A'!$H$19),(F119)/(1+'[1]TABELA G2A'!$G$20),IF(AND((F119)&gt;='[1]TABELA G2A'!$I$19,(F119)&lt;'[1]TABELA G2A'!$J$19),(F119)/(1+'[1]TABELA G2A'!$A$22),IF(AND((F119)&gt;='[1]TABELA G2A'!$A$21,(F119)&lt;'[1]TABELA G2A'!$B$21),(F119)/(1+'[1]TABELA G2A'!$B$22),IF(AND((F119)&gt;='[1]TABELA G2A'!$C$21,(F119)&lt;'[1]TABELA G2A'!$D$21),(F119)/(1+'[1]TABELA G2A'!$C$22),IF((F119)&gt;='[1]TABELA G2A'!$E$21,(F119)/(1+'[1]TABELA G2A'!$C$22),""))))))))))))))))))))</f>
        <v>1.2933940006740816</v>
      </c>
      <c r="H119" s="34">
        <f>IF('Venda-Chave-Troca'!$E119="G2A",G119*0.898-(0.4)-((0.15)*N119/O119),IF('Venda-Chave-Troca'!$E119="Gamivo",IF('Venda-Chave-Troca'!$F119&lt;4,(F119*0.95)-(0.1),(F119*0.901)-(0.45)),""))</f>
        <v>0.76146781260532526</v>
      </c>
      <c r="I119" s="34">
        <f>IF($E119="gamivo",IF($F119&gt;4,'Venda-Chave-Troca'!$G119+(-0.099*'Venda-Chave-Troca'!$G119)-(0.45),'Venda-Chave-Troca'!$G119-(0.05*'Venda-Chave-Troca'!$G119)-(0.1)),G119*0.898-(0.55))</f>
        <v>0.61146781260532523</v>
      </c>
      <c r="J119" s="32"/>
      <c r="K119" s="36" t="s">
        <v>346</v>
      </c>
      <c r="L119" s="34">
        <v>0.51802894043119097</v>
      </c>
      <c r="M119" s="37">
        <v>1</v>
      </c>
      <c r="N119" s="37">
        <v>0</v>
      </c>
      <c r="O119" s="37">
        <v>1</v>
      </c>
      <c r="P119" s="37">
        <v>0</v>
      </c>
      <c r="Q119" s="34">
        <f t="shared" si="2"/>
        <v>0.24343887217413429</v>
      </c>
      <c r="R119" s="27">
        <f t="shared" si="3"/>
        <v>0.46993295774460681</v>
      </c>
      <c r="S119" s="28">
        <v>44845</v>
      </c>
      <c r="T119" s="28">
        <v>44848</v>
      </c>
      <c r="U119" s="28">
        <v>44852</v>
      </c>
      <c r="V119" s="29" t="s">
        <v>157</v>
      </c>
      <c r="W119" s="29" t="s">
        <v>158</v>
      </c>
      <c r="X119" s="30"/>
      <c r="Y119" s="15"/>
    </row>
    <row r="120" spans="1:25" ht="19.350000000000001" customHeight="1">
      <c r="A120" s="17" t="s">
        <v>25</v>
      </c>
      <c r="B120" s="32" t="s">
        <v>347</v>
      </c>
      <c r="C120" s="32" t="s">
        <v>341</v>
      </c>
      <c r="D120" s="32"/>
      <c r="E120" s="21" t="s">
        <v>342</v>
      </c>
      <c r="F120" s="34">
        <v>1.9746376811594204</v>
      </c>
      <c r="G120" s="34">
        <f>IF('Venda-Chave-Troca'!$E120="Gamivo",'Venda-Chave-Troca'!$F120,IF(AND((F120)&lt;'[1]TABELA G2A'!$A$15),F120,IF(AND((F120)&gt;='[1]TABELA G2A'!$A$15,(F120)&lt;'[1]TABELA G2A'!$B$15),(F120)/(1+'[1]TABELA G2A'!$A$16),IF(AND((F120)&gt;='[1]TABELA G2A'!$C$15,(F120)&lt;'[1]TABELA G2A'!$D$15),(F120)/(1+'[1]TABELA G2A'!$C$16),IF(AND((F120)&gt;='[1]TABELA G2A'!$E$15,(F120)&lt;'[1]TABELA G2A'!$F$15),(F120)/(1+'[1]TABELA G2A'!$E$16),IF(AND((F120)&gt;='[1]TABELA G2A'!$G$15,(F120)&lt;'[1]TABELA G2A'!$H$15),(F120)/(1+'[1]TABELA G2A'!$G$16),IF(AND((F120)&gt;='[1]TABELA G2A'!$I$15,(F120)&lt;'[1]TABELA G2A'!$J$15),(F120)/(1+'[1]TABELA G2A'!$I$16),IF(AND((F120)&gt;='[1]TABELA G2A'!$A$17,(F120)&lt;'[1]TABELA G2A'!$B$17),(F120)/(1+'[1]TABELA G2A'!$A$18),IF(AND((F120)&gt;='[1]TABELA G2A'!$C$17,(F120)&lt;'[1]TABELA G2A'!$D$17),(F120)/(1+'[1]TABELA G2A'!$C$18),IF(AND((F120)&gt;='[1]TABELA G2A'!$E$17,(F120)&lt;'[1]TABELA G2A'!$F$17),(F120)/(1+'[1]TABELA G2A'!$E$18),IF(AND((F120)&gt;='[1]TABELA G2A'!$G$17,(F120)&lt;'[1]TABELA G2A'!$H$17),(F120)/(1+'[1]TABELA G2A'!$G$18),IF(AND((F120)&gt;='[1]TABELA G2A'!$I$17,(F120)&lt;'[1]TABELA G2A'!$J$17),(F120)/(1+'[1]TABELA G2A'!$I$18),IF(AND((F120)&gt;='[1]TABELA G2A'!$A$19,(F120)&lt;'[1]TABELA G2A'!$B$19),(F120)/(1+'[1]TABELA G2A'!$A$20),IF(AND((F120)&gt;='[1]TABELA G2A'!$C$19,(F120)&lt;'[1]TABELA G2A'!$D$19),(F120)/(1+'[1]TABELA G2A'!$C$20),IF(AND((F120)&gt;='[1]TABELA G2A'!$E$19,(F120)&lt;'[1]TABELA G2A'!$F$19),(F120)/(1+'[1]TABELA G2A'!$E$20),IF(AND((F120)&gt;='[1]TABELA G2A'!$G$19,(F120)&lt;'[1]TABELA G2A'!$H$19),(F120)/(1+'[1]TABELA G2A'!$G$20),IF(AND((F120)&gt;='[1]TABELA G2A'!$I$19,(F120)&lt;'[1]TABELA G2A'!$J$19),(F120)/(1+'[1]TABELA G2A'!$A$22),IF(AND((F120)&gt;='[1]TABELA G2A'!$A$21,(F120)&lt;'[1]TABELA G2A'!$B$21),(F120)/(1+'[1]TABELA G2A'!$B$22),IF(AND((F120)&gt;='[1]TABELA G2A'!$C$21,(F120)&lt;'[1]TABELA G2A'!$D$21),(F120)/(1+'[1]TABELA G2A'!$C$22),IF((F120)&gt;='[1]TABELA G2A'!$E$21,(F120)/(1+'[1]TABELA G2A'!$C$22),""))))))))))))))))))))</f>
        <v>1.5307268846197057</v>
      </c>
      <c r="H120" s="34">
        <f>IF('Venda-Chave-Troca'!$E120="G2A",G120*0.898-(0.4)-((0.15)*N120/O120),IF('Venda-Chave-Troca'!$E120="Gamivo",IF('Venda-Chave-Troca'!$F120&lt;4,(F120*0.95)-(0.1),(F120*0.901)-(0.45)),""))</f>
        <v>0.94459274238849578</v>
      </c>
      <c r="I120" s="34">
        <f>IF($E120="gamivo",IF($F120&gt;4,'Venda-Chave-Troca'!$G120+(-0.099*'Venda-Chave-Troca'!$G120)-(0.45),'Venda-Chave-Troca'!$G120-(0.05*'Venda-Chave-Troca'!$G120)-(0.1)),G120*0.898-(0.55))</f>
        <v>0.82459274238849578</v>
      </c>
      <c r="J120" s="35"/>
      <c r="K120" s="36" t="s">
        <v>93</v>
      </c>
      <c r="L120" s="34">
        <v>0.73441095652514132</v>
      </c>
      <c r="M120" s="37">
        <v>1</v>
      </c>
      <c r="N120" s="37">
        <v>1</v>
      </c>
      <c r="O120" s="37">
        <v>5</v>
      </c>
      <c r="P120" s="37">
        <v>0</v>
      </c>
      <c r="Q120" s="34">
        <f t="shared" si="2"/>
        <v>0.21018178586335445</v>
      </c>
      <c r="R120" s="27">
        <f t="shared" si="3"/>
        <v>0.28619097250104714</v>
      </c>
      <c r="S120" s="28">
        <v>44918</v>
      </c>
      <c r="T120" s="28">
        <v>44925</v>
      </c>
      <c r="U120" s="28">
        <v>44926</v>
      </c>
      <c r="V120" s="29" t="s">
        <v>29</v>
      </c>
      <c r="W120" s="29" t="s">
        <v>30</v>
      </c>
      <c r="X120" s="30"/>
      <c r="Y120" s="15"/>
    </row>
    <row r="121" spans="1:25" ht="19.350000000000001" customHeight="1">
      <c r="A121" s="17" t="s">
        <v>348</v>
      </c>
      <c r="B121" s="32" t="s">
        <v>349</v>
      </c>
      <c r="C121" s="35" t="s">
        <v>341</v>
      </c>
      <c r="D121" s="32"/>
      <c r="E121" s="21" t="s">
        <v>342</v>
      </c>
      <c r="F121" s="34">
        <v>1.9746376811594204</v>
      </c>
      <c r="G121" s="34">
        <f>IF('Venda-Chave-Troca'!$E121="Gamivo",'Venda-Chave-Troca'!$F121,IF(AND((F121)&lt;'[1]TABELA G2A'!$A$15),F121,IF(AND((F121)&gt;='[1]TABELA G2A'!$A$15,(F121)&lt;'[1]TABELA G2A'!$B$15),(F121)/(1+'[1]TABELA G2A'!$A$16),IF(AND((F121)&gt;='[1]TABELA G2A'!$C$15,(F121)&lt;'[1]TABELA G2A'!$D$15),(F121)/(1+'[1]TABELA G2A'!$C$16),IF(AND((F121)&gt;='[1]TABELA G2A'!$E$15,(F121)&lt;'[1]TABELA G2A'!$F$15),(F121)/(1+'[1]TABELA G2A'!$E$16),IF(AND((F121)&gt;='[1]TABELA G2A'!$G$15,(F121)&lt;'[1]TABELA G2A'!$H$15),(F121)/(1+'[1]TABELA G2A'!$G$16),IF(AND((F121)&gt;='[1]TABELA G2A'!$I$15,(F121)&lt;'[1]TABELA G2A'!$J$15),(F121)/(1+'[1]TABELA G2A'!$I$16),IF(AND((F121)&gt;='[1]TABELA G2A'!$A$17,(F121)&lt;'[1]TABELA G2A'!$B$17),(F121)/(1+'[1]TABELA G2A'!$A$18),IF(AND((F121)&gt;='[1]TABELA G2A'!$C$17,(F121)&lt;'[1]TABELA G2A'!$D$17),(F121)/(1+'[1]TABELA G2A'!$C$18),IF(AND((F121)&gt;='[1]TABELA G2A'!$E$17,(F121)&lt;'[1]TABELA G2A'!$F$17),(F121)/(1+'[1]TABELA G2A'!$E$18),IF(AND((F121)&gt;='[1]TABELA G2A'!$G$17,(F121)&lt;'[1]TABELA G2A'!$H$17),(F121)/(1+'[1]TABELA G2A'!$G$18),IF(AND((F121)&gt;='[1]TABELA G2A'!$I$17,(F121)&lt;'[1]TABELA G2A'!$J$17),(F121)/(1+'[1]TABELA G2A'!$I$18),IF(AND((F121)&gt;='[1]TABELA G2A'!$A$19,(F121)&lt;'[1]TABELA G2A'!$B$19),(F121)/(1+'[1]TABELA G2A'!$A$20),IF(AND((F121)&gt;='[1]TABELA G2A'!$C$19,(F121)&lt;'[1]TABELA G2A'!$D$19),(F121)/(1+'[1]TABELA G2A'!$C$20),IF(AND((F121)&gt;='[1]TABELA G2A'!$E$19,(F121)&lt;'[1]TABELA G2A'!$F$19),(F121)/(1+'[1]TABELA G2A'!$E$20),IF(AND((F121)&gt;='[1]TABELA G2A'!$G$19,(F121)&lt;'[1]TABELA G2A'!$H$19),(F121)/(1+'[1]TABELA G2A'!$G$20),IF(AND((F121)&gt;='[1]TABELA G2A'!$I$19,(F121)&lt;'[1]TABELA G2A'!$J$19),(F121)/(1+'[1]TABELA G2A'!$A$22),IF(AND((F121)&gt;='[1]TABELA G2A'!$A$21,(F121)&lt;'[1]TABELA G2A'!$B$21),(F121)/(1+'[1]TABELA G2A'!$B$22),IF(AND((F121)&gt;='[1]TABELA G2A'!$C$21,(F121)&lt;'[1]TABELA G2A'!$D$21),(F121)/(1+'[1]TABELA G2A'!$C$22),IF((F121)&gt;='[1]TABELA G2A'!$E$21,(F121)/(1+'[1]TABELA G2A'!$C$22),""))))))))))))))))))))</f>
        <v>1.5307268846197057</v>
      </c>
      <c r="H121" s="34">
        <f>IF('Venda-Chave-Troca'!$E121="G2A",G121*0.898-(0.4)-((0.15)*N121/O121),IF('Venda-Chave-Troca'!$E121="Gamivo",IF('Venda-Chave-Troca'!$F121&lt;4,(F121*0.95)-(0.1),(F121*0.901)-(0.45)),""))</f>
        <v>0.94459274238849578</v>
      </c>
      <c r="I121" s="34">
        <f>IF($E121="gamivo",IF($F121&gt;4,'Venda-Chave-Troca'!$G121+(-0.099*'Venda-Chave-Troca'!$G121)-(0.45),'Venda-Chave-Troca'!$G121-(0.05*'Venda-Chave-Troca'!$G121)-(0.1)),G121*0.898-(0.55))</f>
        <v>0.82459274238849578</v>
      </c>
      <c r="J121" s="32"/>
      <c r="K121" s="36" t="s">
        <v>350</v>
      </c>
      <c r="L121" s="34">
        <v>0.72286831655780903</v>
      </c>
      <c r="M121" s="37">
        <v>1</v>
      </c>
      <c r="N121" s="37">
        <v>1</v>
      </c>
      <c r="O121" s="37">
        <v>5</v>
      </c>
      <c r="P121" s="37">
        <v>0</v>
      </c>
      <c r="Q121" s="34">
        <f t="shared" si="2"/>
        <v>0.22172442583068674</v>
      </c>
      <c r="R121" s="27">
        <f t="shared" si="3"/>
        <v>0.30672865410190525</v>
      </c>
      <c r="S121" s="28">
        <v>44861</v>
      </c>
      <c r="T121" s="28">
        <v>44925</v>
      </c>
      <c r="U121" s="28">
        <v>44932</v>
      </c>
      <c r="V121" s="29" t="s">
        <v>351</v>
      </c>
      <c r="W121" s="29" t="s">
        <v>352</v>
      </c>
      <c r="X121" s="30"/>
      <c r="Y121" s="15"/>
    </row>
    <row r="122" spans="1:25" ht="19.350000000000001" customHeight="1">
      <c r="A122" s="17" t="s">
        <v>25</v>
      </c>
      <c r="B122" s="32" t="s">
        <v>353</v>
      </c>
      <c r="C122" s="32" t="s">
        <v>341</v>
      </c>
      <c r="D122" s="32"/>
      <c r="E122" s="21" t="s">
        <v>342</v>
      </c>
      <c r="F122" s="34">
        <v>1.9746376811594204</v>
      </c>
      <c r="G122" s="34">
        <f>IF('Venda-Chave-Troca'!$E122="Gamivo",'Venda-Chave-Troca'!$F122,IF(AND((F122)&lt;'[1]TABELA G2A'!$A$15),F122,IF(AND((F122)&gt;='[1]TABELA G2A'!$A$15,(F122)&lt;'[1]TABELA G2A'!$B$15),(F122)/(1+'[1]TABELA G2A'!$A$16),IF(AND((F122)&gt;='[1]TABELA G2A'!$C$15,(F122)&lt;'[1]TABELA G2A'!$D$15),(F122)/(1+'[1]TABELA G2A'!$C$16),IF(AND((F122)&gt;='[1]TABELA G2A'!$E$15,(F122)&lt;'[1]TABELA G2A'!$F$15),(F122)/(1+'[1]TABELA G2A'!$E$16),IF(AND((F122)&gt;='[1]TABELA G2A'!$G$15,(F122)&lt;'[1]TABELA G2A'!$H$15),(F122)/(1+'[1]TABELA G2A'!$G$16),IF(AND((F122)&gt;='[1]TABELA G2A'!$I$15,(F122)&lt;'[1]TABELA G2A'!$J$15),(F122)/(1+'[1]TABELA G2A'!$I$16),IF(AND((F122)&gt;='[1]TABELA G2A'!$A$17,(F122)&lt;'[1]TABELA G2A'!$B$17),(F122)/(1+'[1]TABELA G2A'!$A$18),IF(AND((F122)&gt;='[1]TABELA G2A'!$C$17,(F122)&lt;'[1]TABELA G2A'!$D$17),(F122)/(1+'[1]TABELA G2A'!$C$18),IF(AND((F122)&gt;='[1]TABELA G2A'!$E$17,(F122)&lt;'[1]TABELA G2A'!$F$17),(F122)/(1+'[1]TABELA G2A'!$E$18),IF(AND((F122)&gt;='[1]TABELA G2A'!$G$17,(F122)&lt;'[1]TABELA G2A'!$H$17),(F122)/(1+'[1]TABELA G2A'!$G$18),IF(AND((F122)&gt;='[1]TABELA G2A'!$I$17,(F122)&lt;'[1]TABELA G2A'!$J$17),(F122)/(1+'[1]TABELA G2A'!$I$18),IF(AND((F122)&gt;='[1]TABELA G2A'!$A$19,(F122)&lt;'[1]TABELA G2A'!$B$19),(F122)/(1+'[1]TABELA G2A'!$A$20),IF(AND((F122)&gt;='[1]TABELA G2A'!$C$19,(F122)&lt;'[1]TABELA G2A'!$D$19),(F122)/(1+'[1]TABELA G2A'!$C$20),IF(AND((F122)&gt;='[1]TABELA G2A'!$E$19,(F122)&lt;'[1]TABELA G2A'!$F$19),(F122)/(1+'[1]TABELA G2A'!$E$20),IF(AND((F122)&gt;='[1]TABELA G2A'!$G$19,(F122)&lt;'[1]TABELA G2A'!$H$19),(F122)/(1+'[1]TABELA G2A'!$G$20),IF(AND((F122)&gt;='[1]TABELA G2A'!$I$19,(F122)&lt;'[1]TABELA G2A'!$J$19),(F122)/(1+'[1]TABELA G2A'!$A$22),IF(AND((F122)&gt;='[1]TABELA G2A'!$A$21,(F122)&lt;'[1]TABELA G2A'!$B$21),(F122)/(1+'[1]TABELA G2A'!$B$22),IF(AND((F122)&gt;='[1]TABELA G2A'!$C$21,(F122)&lt;'[1]TABELA G2A'!$D$21),(F122)/(1+'[1]TABELA G2A'!$C$22),IF((F122)&gt;='[1]TABELA G2A'!$E$21,(F122)/(1+'[1]TABELA G2A'!$C$22),""))))))))))))))))))))</f>
        <v>1.5307268846197057</v>
      </c>
      <c r="H122" s="34">
        <f>IF('Venda-Chave-Troca'!$E122="G2A",G122*0.898-(0.4)-((0.15)*N122/O122),IF('Venda-Chave-Troca'!$E122="Gamivo",IF('Venda-Chave-Troca'!$F122&lt;4,(F122*0.95)-(0.1),(F122*0.901)-(0.45)),""))</f>
        <v>0.94459274238849578</v>
      </c>
      <c r="I122" s="34">
        <f>IF($E122="gamivo",IF($F122&gt;4,'Venda-Chave-Troca'!$G122+(-0.099*'Venda-Chave-Troca'!$G122)-(0.45),'Venda-Chave-Troca'!$G122-(0.05*'Venda-Chave-Troca'!$G122)-(0.1)),G122*0.898-(0.55))</f>
        <v>0.82459274238849578</v>
      </c>
      <c r="J122" s="35"/>
      <c r="K122" s="36" t="s">
        <v>87</v>
      </c>
      <c r="L122" s="34">
        <v>0.79746977691667476</v>
      </c>
      <c r="M122" s="37">
        <v>1</v>
      </c>
      <c r="N122" s="37">
        <v>1</v>
      </c>
      <c r="O122" s="37">
        <v>5</v>
      </c>
      <c r="P122" s="37">
        <v>0</v>
      </c>
      <c r="Q122" s="34">
        <f t="shared" si="2"/>
        <v>0.14712296547182102</v>
      </c>
      <c r="R122" s="27">
        <f t="shared" si="3"/>
        <v>0.18448719905179989</v>
      </c>
      <c r="S122" s="28">
        <v>44894</v>
      </c>
      <c r="T122" s="28">
        <v>44925</v>
      </c>
      <c r="U122" s="28">
        <v>44966</v>
      </c>
      <c r="V122" s="29" t="s">
        <v>88</v>
      </c>
      <c r="W122" s="29"/>
      <c r="X122" s="30"/>
      <c r="Y122" s="15"/>
    </row>
    <row r="123" spans="1:25" ht="19.350000000000001" customHeight="1">
      <c r="A123" s="17" t="s">
        <v>25</v>
      </c>
      <c r="B123" s="32" t="s">
        <v>354</v>
      </c>
      <c r="C123" s="32" t="s">
        <v>341</v>
      </c>
      <c r="D123" s="32"/>
      <c r="E123" s="21" t="s">
        <v>342</v>
      </c>
      <c r="F123" s="34">
        <v>1.9746376811594204</v>
      </c>
      <c r="G123" s="34">
        <f>IF('Venda-Chave-Troca'!$E123="Gamivo",'Venda-Chave-Troca'!$F123,IF(AND((F123)&lt;'[1]TABELA G2A'!$A$15),F123,IF(AND((F123)&gt;='[1]TABELA G2A'!$A$15,(F123)&lt;'[1]TABELA G2A'!$B$15),(F123)/(1+'[1]TABELA G2A'!$A$16),IF(AND((F123)&gt;='[1]TABELA G2A'!$C$15,(F123)&lt;'[1]TABELA G2A'!$D$15),(F123)/(1+'[1]TABELA G2A'!$C$16),IF(AND((F123)&gt;='[1]TABELA G2A'!$E$15,(F123)&lt;'[1]TABELA G2A'!$F$15),(F123)/(1+'[1]TABELA G2A'!$E$16),IF(AND((F123)&gt;='[1]TABELA G2A'!$G$15,(F123)&lt;'[1]TABELA G2A'!$H$15),(F123)/(1+'[1]TABELA G2A'!$G$16),IF(AND((F123)&gt;='[1]TABELA G2A'!$I$15,(F123)&lt;'[1]TABELA G2A'!$J$15),(F123)/(1+'[1]TABELA G2A'!$I$16),IF(AND((F123)&gt;='[1]TABELA G2A'!$A$17,(F123)&lt;'[1]TABELA G2A'!$B$17),(F123)/(1+'[1]TABELA G2A'!$A$18),IF(AND((F123)&gt;='[1]TABELA G2A'!$C$17,(F123)&lt;'[1]TABELA G2A'!$D$17),(F123)/(1+'[1]TABELA G2A'!$C$18),IF(AND((F123)&gt;='[1]TABELA G2A'!$E$17,(F123)&lt;'[1]TABELA G2A'!$F$17),(F123)/(1+'[1]TABELA G2A'!$E$18),IF(AND((F123)&gt;='[1]TABELA G2A'!$G$17,(F123)&lt;'[1]TABELA G2A'!$H$17),(F123)/(1+'[1]TABELA G2A'!$G$18),IF(AND((F123)&gt;='[1]TABELA G2A'!$I$17,(F123)&lt;'[1]TABELA G2A'!$J$17),(F123)/(1+'[1]TABELA G2A'!$I$18),IF(AND((F123)&gt;='[1]TABELA G2A'!$A$19,(F123)&lt;'[1]TABELA G2A'!$B$19),(F123)/(1+'[1]TABELA G2A'!$A$20),IF(AND((F123)&gt;='[1]TABELA G2A'!$C$19,(F123)&lt;'[1]TABELA G2A'!$D$19),(F123)/(1+'[1]TABELA G2A'!$C$20),IF(AND((F123)&gt;='[1]TABELA G2A'!$E$19,(F123)&lt;'[1]TABELA G2A'!$F$19),(F123)/(1+'[1]TABELA G2A'!$E$20),IF(AND((F123)&gt;='[1]TABELA G2A'!$G$19,(F123)&lt;'[1]TABELA G2A'!$H$19),(F123)/(1+'[1]TABELA G2A'!$G$20),IF(AND((F123)&gt;='[1]TABELA G2A'!$I$19,(F123)&lt;'[1]TABELA G2A'!$J$19),(F123)/(1+'[1]TABELA G2A'!$A$22),IF(AND((F123)&gt;='[1]TABELA G2A'!$A$21,(F123)&lt;'[1]TABELA G2A'!$B$21),(F123)/(1+'[1]TABELA G2A'!$B$22),IF(AND((F123)&gt;='[1]TABELA G2A'!$C$21,(F123)&lt;'[1]TABELA G2A'!$D$21),(F123)/(1+'[1]TABELA G2A'!$C$22),IF((F123)&gt;='[1]TABELA G2A'!$E$21,(F123)/(1+'[1]TABELA G2A'!$C$22),""))))))))))))))))))))</f>
        <v>1.5307268846197057</v>
      </c>
      <c r="H123" s="34">
        <f>IF('Venda-Chave-Troca'!$E123="G2A",G123*0.898-(0.4)-((0.15)*N123/O123),IF('Venda-Chave-Troca'!$E123="Gamivo",IF('Venda-Chave-Troca'!$F123&lt;4,(F123*0.95)-(0.1),(F123*0.901)-(0.45)),""))</f>
        <v>0.94459274238849578</v>
      </c>
      <c r="I123" s="34">
        <f>IF($E123="gamivo",IF($F123&gt;4,'Venda-Chave-Troca'!$G123+(-0.099*'Venda-Chave-Troca'!$G123)-(0.45),'Venda-Chave-Troca'!$G123-(0.05*'Venda-Chave-Troca'!$G123)-(0.1)),G123*0.898-(0.55))</f>
        <v>0.82459274238849578</v>
      </c>
      <c r="J123" s="35"/>
      <c r="K123" s="36" t="s">
        <v>87</v>
      </c>
      <c r="L123" s="34">
        <v>0.79746977691667476</v>
      </c>
      <c r="M123" s="37">
        <v>1</v>
      </c>
      <c r="N123" s="37">
        <v>1</v>
      </c>
      <c r="O123" s="37">
        <v>5</v>
      </c>
      <c r="P123" s="37">
        <v>0</v>
      </c>
      <c r="Q123" s="34">
        <f t="shared" si="2"/>
        <v>0.14712296547182102</v>
      </c>
      <c r="R123" s="27">
        <f t="shared" si="3"/>
        <v>0.18448719905179989</v>
      </c>
      <c r="S123" s="28">
        <v>44894</v>
      </c>
      <c r="T123" s="28">
        <v>44925</v>
      </c>
      <c r="U123" s="28">
        <v>44970</v>
      </c>
      <c r="V123" s="29" t="s">
        <v>88</v>
      </c>
      <c r="W123" s="29"/>
      <c r="X123" s="30"/>
      <c r="Y123" s="15"/>
    </row>
    <row r="124" spans="1:25" ht="19.350000000000001" customHeight="1">
      <c r="A124" s="17" t="s">
        <v>355</v>
      </c>
      <c r="B124" s="32" t="s">
        <v>356</v>
      </c>
      <c r="C124" s="35" t="s">
        <v>341</v>
      </c>
      <c r="D124" s="32"/>
      <c r="E124" s="21" t="s">
        <v>342</v>
      </c>
      <c r="F124" s="34">
        <v>1.9746376811594204</v>
      </c>
      <c r="G124" s="34">
        <f>IF('Venda-Chave-Troca'!$E124="Gamivo",'Venda-Chave-Troca'!$F124,IF(AND((F124)&lt;'[1]TABELA G2A'!$A$15),F124,IF(AND((F124)&gt;='[1]TABELA G2A'!$A$15,(F124)&lt;'[1]TABELA G2A'!$B$15),(F124)/(1+'[1]TABELA G2A'!$A$16),IF(AND((F124)&gt;='[1]TABELA G2A'!$C$15,(F124)&lt;'[1]TABELA G2A'!$D$15),(F124)/(1+'[1]TABELA G2A'!$C$16),IF(AND((F124)&gt;='[1]TABELA G2A'!$E$15,(F124)&lt;'[1]TABELA G2A'!$F$15),(F124)/(1+'[1]TABELA G2A'!$E$16),IF(AND((F124)&gt;='[1]TABELA G2A'!$G$15,(F124)&lt;'[1]TABELA G2A'!$H$15),(F124)/(1+'[1]TABELA G2A'!$G$16),IF(AND((F124)&gt;='[1]TABELA G2A'!$I$15,(F124)&lt;'[1]TABELA G2A'!$J$15),(F124)/(1+'[1]TABELA G2A'!$I$16),IF(AND((F124)&gt;='[1]TABELA G2A'!$A$17,(F124)&lt;'[1]TABELA G2A'!$B$17),(F124)/(1+'[1]TABELA G2A'!$A$18),IF(AND((F124)&gt;='[1]TABELA G2A'!$C$17,(F124)&lt;'[1]TABELA G2A'!$D$17),(F124)/(1+'[1]TABELA G2A'!$C$18),IF(AND((F124)&gt;='[1]TABELA G2A'!$E$17,(F124)&lt;'[1]TABELA G2A'!$F$17),(F124)/(1+'[1]TABELA G2A'!$E$18),IF(AND((F124)&gt;='[1]TABELA G2A'!$G$17,(F124)&lt;'[1]TABELA G2A'!$H$17),(F124)/(1+'[1]TABELA G2A'!$G$18),IF(AND((F124)&gt;='[1]TABELA G2A'!$I$17,(F124)&lt;'[1]TABELA G2A'!$J$17),(F124)/(1+'[1]TABELA G2A'!$I$18),IF(AND((F124)&gt;='[1]TABELA G2A'!$A$19,(F124)&lt;'[1]TABELA G2A'!$B$19),(F124)/(1+'[1]TABELA G2A'!$A$20),IF(AND((F124)&gt;='[1]TABELA G2A'!$C$19,(F124)&lt;'[1]TABELA G2A'!$D$19),(F124)/(1+'[1]TABELA G2A'!$C$20),IF(AND((F124)&gt;='[1]TABELA G2A'!$E$19,(F124)&lt;'[1]TABELA G2A'!$F$19),(F124)/(1+'[1]TABELA G2A'!$E$20),IF(AND((F124)&gt;='[1]TABELA G2A'!$G$19,(F124)&lt;'[1]TABELA G2A'!$H$19),(F124)/(1+'[1]TABELA G2A'!$G$20),IF(AND((F124)&gt;='[1]TABELA G2A'!$I$19,(F124)&lt;'[1]TABELA G2A'!$J$19),(F124)/(1+'[1]TABELA G2A'!$A$22),IF(AND((F124)&gt;='[1]TABELA G2A'!$A$21,(F124)&lt;'[1]TABELA G2A'!$B$21),(F124)/(1+'[1]TABELA G2A'!$B$22),IF(AND((F124)&gt;='[1]TABELA G2A'!$C$21,(F124)&lt;'[1]TABELA G2A'!$D$21),(F124)/(1+'[1]TABELA G2A'!$C$22),IF((F124)&gt;='[1]TABELA G2A'!$E$21,(F124)/(1+'[1]TABELA G2A'!$C$22),""))))))))))))))))))))</f>
        <v>1.5307268846197057</v>
      </c>
      <c r="H124" s="34">
        <f>IF('Venda-Chave-Troca'!$E124="G2A",G124*0.898-(0.4)-((0.15)*N124/O124),IF('Venda-Chave-Troca'!$E124="Gamivo",IF('Venda-Chave-Troca'!$F124&lt;4,(F124*0.95)-(0.1),(F124*0.901)-(0.45)),""))</f>
        <v>0.94459274238849578</v>
      </c>
      <c r="I124" s="34">
        <f>IF($E124="gamivo",IF($F124&gt;4,'Venda-Chave-Troca'!$G124+(-0.099*'Venda-Chave-Troca'!$G124)-(0.45),'Venda-Chave-Troca'!$G124-(0.05*'Venda-Chave-Troca'!$G124)-(0.1)),G124*0.898-(0.55))</f>
        <v>0.82459274238849578</v>
      </c>
      <c r="J124" s="32"/>
      <c r="K124" s="36" t="s">
        <v>357</v>
      </c>
      <c r="L124" s="34">
        <v>0.74857466997034361</v>
      </c>
      <c r="M124" s="37">
        <v>1</v>
      </c>
      <c r="N124" s="37">
        <v>1</v>
      </c>
      <c r="O124" s="37">
        <v>5</v>
      </c>
      <c r="P124" s="37">
        <v>0</v>
      </c>
      <c r="Q124" s="34">
        <f t="shared" si="2"/>
        <v>0.19601807241815217</v>
      </c>
      <c r="R124" s="27">
        <f t="shared" si="3"/>
        <v>0.26185506974997946</v>
      </c>
      <c r="S124" s="28">
        <v>44850</v>
      </c>
      <c r="T124" s="28">
        <v>44925</v>
      </c>
      <c r="U124" s="28">
        <v>44971</v>
      </c>
      <c r="V124" s="29" t="s">
        <v>358</v>
      </c>
      <c r="W124" s="29" t="s">
        <v>359</v>
      </c>
      <c r="X124" s="30"/>
      <c r="Y124" s="15"/>
    </row>
    <row r="125" spans="1:25" ht="19.350000000000001" customHeight="1">
      <c r="A125" s="17" t="s">
        <v>25</v>
      </c>
      <c r="B125" s="32" t="s">
        <v>360</v>
      </c>
      <c r="C125" s="32" t="s">
        <v>341</v>
      </c>
      <c r="D125" s="32"/>
      <c r="E125" s="21" t="s">
        <v>342</v>
      </c>
      <c r="F125" s="34">
        <v>1.1000000000000001</v>
      </c>
      <c r="G125" s="34">
        <f>IF('Venda-Chave-Troca'!$E125="Gamivo",'Venda-Chave-Troca'!$F125,IF(AND((F125)&lt;'[1]TABELA G2A'!$A$15),F125,IF(AND((F125)&gt;='[1]TABELA G2A'!$A$15,(F125)&lt;'[1]TABELA G2A'!$B$15),(F125)/(1+'[1]TABELA G2A'!$A$16),IF(AND((F125)&gt;='[1]TABELA G2A'!$C$15,(F125)&lt;'[1]TABELA G2A'!$D$15),(F125)/(1+'[1]TABELA G2A'!$C$16),IF(AND((F125)&gt;='[1]TABELA G2A'!$E$15,(F125)&lt;'[1]TABELA G2A'!$F$15),(F125)/(1+'[1]TABELA G2A'!$E$16),IF(AND((F125)&gt;='[1]TABELA G2A'!$G$15,(F125)&lt;'[1]TABELA G2A'!$H$15),(F125)/(1+'[1]TABELA G2A'!$G$16),IF(AND((F125)&gt;='[1]TABELA G2A'!$I$15,(F125)&lt;'[1]TABELA G2A'!$J$15),(F125)/(1+'[1]TABELA G2A'!$I$16),IF(AND((F125)&gt;='[1]TABELA G2A'!$A$17,(F125)&lt;'[1]TABELA G2A'!$B$17),(F125)/(1+'[1]TABELA G2A'!$A$18),IF(AND((F125)&gt;='[1]TABELA G2A'!$C$17,(F125)&lt;'[1]TABELA G2A'!$D$17),(F125)/(1+'[1]TABELA G2A'!$C$18),IF(AND((F125)&gt;='[1]TABELA G2A'!$E$17,(F125)&lt;'[1]TABELA G2A'!$F$17),(F125)/(1+'[1]TABELA G2A'!$E$18),IF(AND((F125)&gt;='[1]TABELA G2A'!$G$17,(F125)&lt;'[1]TABELA G2A'!$H$17),(F125)/(1+'[1]TABELA G2A'!$G$18),IF(AND((F125)&gt;='[1]TABELA G2A'!$I$17,(F125)&lt;'[1]TABELA G2A'!$J$17),(F125)/(1+'[1]TABELA G2A'!$I$18),IF(AND((F125)&gt;='[1]TABELA G2A'!$A$19,(F125)&lt;'[1]TABELA G2A'!$B$19),(F125)/(1+'[1]TABELA G2A'!$A$20),IF(AND((F125)&gt;='[1]TABELA G2A'!$C$19,(F125)&lt;'[1]TABELA G2A'!$D$19),(F125)/(1+'[1]TABELA G2A'!$C$20),IF(AND((F125)&gt;='[1]TABELA G2A'!$E$19,(F125)&lt;'[1]TABELA G2A'!$F$19),(F125)/(1+'[1]TABELA G2A'!$E$20),IF(AND((F125)&gt;='[1]TABELA G2A'!$G$19,(F125)&lt;'[1]TABELA G2A'!$H$19),(F125)/(1+'[1]TABELA G2A'!$G$20),IF(AND((F125)&gt;='[1]TABELA G2A'!$I$19,(F125)&lt;'[1]TABELA G2A'!$J$19),(F125)/(1+'[1]TABELA G2A'!$A$22),IF(AND((F125)&gt;='[1]TABELA G2A'!$A$21,(F125)&lt;'[1]TABELA G2A'!$B$21),(F125)/(1+'[1]TABELA G2A'!$B$22),IF(AND((F125)&gt;='[1]TABELA G2A'!$C$21,(F125)&lt;'[1]TABELA G2A'!$D$21),(F125)/(1+'[1]TABELA G2A'!$C$22),IF((F125)&gt;='[1]TABELA G2A'!$E$21,(F125)/(1+'[1]TABELA G2A'!$C$22),""))))))))))))))))))))</f>
        <v>0.85271317829457371</v>
      </c>
      <c r="H125" s="34">
        <f>IF('Venda-Chave-Troca'!$E125="G2A",G125*0.898-(0.4)-((0.15)*N125/O125),IF('Venda-Chave-Troca'!$E125="Gamivo",IF('Venda-Chave-Troca'!$F125&lt;4,(F125*0.95)-(0.1),(F125*0.901)-(0.45)),""))</f>
        <v>0.33573643410852716</v>
      </c>
      <c r="I125" s="34">
        <f>IF($E125="gamivo",IF($F125&gt;4,'Venda-Chave-Troca'!$G125+(-0.099*'Venda-Chave-Troca'!$G125)-(0.45),'Venda-Chave-Troca'!$G125-(0.05*'Venda-Chave-Troca'!$G125)-(0.1)),G125*0.898-(0.55))</f>
        <v>0.21573643410852716</v>
      </c>
      <c r="J125" s="35"/>
      <c r="K125" s="36" t="s">
        <v>361</v>
      </c>
      <c r="L125" s="34">
        <v>0.28567148135190507</v>
      </c>
      <c r="M125" s="37">
        <v>1</v>
      </c>
      <c r="N125" s="37">
        <v>2</v>
      </c>
      <c r="O125" s="37">
        <v>10</v>
      </c>
      <c r="P125" s="37">
        <v>0</v>
      </c>
      <c r="Q125" s="34">
        <f t="shared" si="2"/>
        <v>5.0064952756622094E-2</v>
      </c>
      <c r="R125" s="27">
        <f t="shared" si="3"/>
        <v>0.1752535903118361</v>
      </c>
      <c r="S125" s="28">
        <v>44991</v>
      </c>
      <c r="T125" s="28">
        <v>45014</v>
      </c>
      <c r="U125" s="28">
        <v>45015</v>
      </c>
      <c r="V125" s="29" t="s">
        <v>362</v>
      </c>
      <c r="W125" s="29" t="s">
        <v>363</v>
      </c>
      <c r="X125" s="30"/>
      <c r="Y125" s="15"/>
    </row>
    <row r="126" spans="1:25" ht="19.350000000000001" customHeight="1">
      <c r="A126" s="17" t="s">
        <v>25</v>
      </c>
      <c r="B126" s="32" t="s">
        <v>364</v>
      </c>
      <c r="C126" s="32" t="s">
        <v>341</v>
      </c>
      <c r="D126" s="32"/>
      <c r="E126" s="21" t="s">
        <v>342</v>
      </c>
      <c r="F126" s="34">
        <v>1.05</v>
      </c>
      <c r="G126" s="34">
        <f>IF('Venda-Chave-Troca'!$E126="Gamivo",'Venda-Chave-Troca'!$F126,IF(AND((F126)&lt;'[1]TABELA G2A'!$A$15),F126,IF(AND((F126)&gt;='[1]TABELA G2A'!$A$15,(F126)&lt;'[1]TABELA G2A'!$B$15),(F126)/(1+'[1]TABELA G2A'!$A$16),IF(AND((F126)&gt;='[1]TABELA G2A'!$C$15,(F126)&lt;'[1]TABELA G2A'!$D$15),(F126)/(1+'[1]TABELA G2A'!$C$16),IF(AND((F126)&gt;='[1]TABELA G2A'!$E$15,(F126)&lt;'[1]TABELA G2A'!$F$15),(F126)/(1+'[1]TABELA G2A'!$E$16),IF(AND((F126)&gt;='[1]TABELA G2A'!$G$15,(F126)&lt;'[1]TABELA G2A'!$H$15),(F126)/(1+'[1]TABELA G2A'!$G$16),IF(AND((F126)&gt;='[1]TABELA G2A'!$I$15,(F126)&lt;'[1]TABELA G2A'!$J$15),(F126)/(1+'[1]TABELA G2A'!$I$16),IF(AND((F126)&gt;='[1]TABELA G2A'!$A$17,(F126)&lt;'[1]TABELA G2A'!$B$17),(F126)/(1+'[1]TABELA G2A'!$A$18),IF(AND((F126)&gt;='[1]TABELA G2A'!$C$17,(F126)&lt;'[1]TABELA G2A'!$D$17),(F126)/(1+'[1]TABELA G2A'!$C$18),IF(AND((F126)&gt;='[1]TABELA G2A'!$E$17,(F126)&lt;'[1]TABELA G2A'!$F$17),(F126)/(1+'[1]TABELA G2A'!$E$18),IF(AND((F126)&gt;='[1]TABELA G2A'!$G$17,(F126)&lt;'[1]TABELA G2A'!$H$17),(F126)/(1+'[1]TABELA G2A'!$G$18),IF(AND((F126)&gt;='[1]TABELA G2A'!$I$17,(F126)&lt;'[1]TABELA G2A'!$J$17),(F126)/(1+'[1]TABELA G2A'!$I$18),IF(AND((F126)&gt;='[1]TABELA G2A'!$A$19,(F126)&lt;'[1]TABELA G2A'!$B$19),(F126)/(1+'[1]TABELA G2A'!$A$20),IF(AND((F126)&gt;='[1]TABELA G2A'!$C$19,(F126)&lt;'[1]TABELA G2A'!$D$19),(F126)/(1+'[1]TABELA G2A'!$C$20),IF(AND((F126)&gt;='[1]TABELA G2A'!$E$19,(F126)&lt;'[1]TABELA G2A'!$F$19),(F126)/(1+'[1]TABELA G2A'!$E$20),IF(AND((F126)&gt;='[1]TABELA G2A'!$G$19,(F126)&lt;'[1]TABELA G2A'!$H$19),(F126)/(1+'[1]TABELA G2A'!$G$20),IF(AND((F126)&gt;='[1]TABELA G2A'!$I$19,(F126)&lt;'[1]TABELA G2A'!$J$19),(F126)/(1+'[1]TABELA G2A'!$A$22),IF(AND((F126)&gt;='[1]TABELA G2A'!$A$21,(F126)&lt;'[1]TABELA G2A'!$B$21),(F126)/(1+'[1]TABELA G2A'!$B$22),IF(AND((F126)&gt;='[1]TABELA G2A'!$C$21,(F126)&lt;'[1]TABELA G2A'!$D$21),(F126)/(1+'[1]TABELA G2A'!$C$22),IF((F126)&gt;='[1]TABELA G2A'!$E$21,(F126)/(1+'[1]TABELA G2A'!$C$22),""))))))))))))))))))))</f>
        <v>0.81395348837209303</v>
      </c>
      <c r="H126" s="34">
        <f>IF('Venda-Chave-Troca'!$E126="G2A",G126*0.898-(0.4)-((0.15)*N126/O126),IF('Venda-Chave-Troca'!$E126="Gamivo",IF('Venda-Chave-Troca'!$F126&lt;4,(F126*0.95)-(0.1),(F126*0.901)-(0.45)),""))</f>
        <v>0.30093023255813955</v>
      </c>
      <c r="I126" s="34">
        <f>IF($E126="gamivo",IF($F126&gt;4,'Venda-Chave-Troca'!$G126+(-0.099*'Venda-Chave-Troca'!$G126)-(0.45),'Venda-Chave-Troca'!$G126-(0.05*'Venda-Chave-Troca'!$G126)-(0.1)),G126*0.898-(0.55))</f>
        <v>0.18093023255813956</v>
      </c>
      <c r="J126" s="35"/>
      <c r="K126" s="36" t="s">
        <v>365</v>
      </c>
      <c r="L126" s="34">
        <v>0.2801161060640428</v>
      </c>
      <c r="M126" s="37">
        <v>1</v>
      </c>
      <c r="N126" s="37">
        <v>2</v>
      </c>
      <c r="O126" s="37">
        <v>10</v>
      </c>
      <c r="P126" s="37">
        <v>0</v>
      </c>
      <c r="Q126" s="34">
        <f t="shared" si="2"/>
        <v>2.0814126494096752E-2</v>
      </c>
      <c r="R126" s="27">
        <f t="shared" si="3"/>
        <v>7.4305354256702497E-2</v>
      </c>
      <c r="S126" s="28">
        <v>44991</v>
      </c>
      <c r="T126" s="28">
        <v>45014</v>
      </c>
      <c r="U126" s="28">
        <v>45015</v>
      </c>
      <c r="V126" s="29" t="s">
        <v>366</v>
      </c>
      <c r="W126" s="29" t="s">
        <v>367</v>
      </c>
      <c r="X126" s="30"/>
      <c r="Y126" s="15"/>
    </row>
    <row r="127" spans="1:25" ht="19.350000000000001" customHeight="1">
      <c r="A127" s="17" t="s">
        <v>25</v>
      </c>
      <c r="B127" s="32" t="s">
        <v>368</v>
      </c>
      <c r="C127" s="32" t="s">
        <v>341</v>
      </c>
      <c r="D127" s="32"/>
      <c r="E127" s="21" t="s">
        <v>342</v>
      </c>
      <c r="F127" s="34">
        <v>1.05</v>
      </c>
      <c r="G127" s="34">
        <f>IF('Venda-Chave-Troca'!$E127="Gamivo",'Venda-Chave-Troca'!$F127,IF(AND((F127)&lt;'[1]TABELA G2A'!$A$15),F127,IF(AND((F127)&gt;='[1]TABELA G2A'!$A$15,(F127)&lt;'[1]TABELA G2A'!$B$15),(F127)/(1+'[1]TABELA G2A'!$A$16),IF(AND((F127)&gt;='[1]TABELA G2A'!$C$15,(F127)&lt;'[1]TABELA G2A'!$D$15),(F127)/(1+'[1]TABELA G2A'!$C$16),IF(AND((F127)&gt;='[1]TABELA G2A'!$E$15,(F127)&lt;'[1]TABELA G2A'!$F$15),(F127)/(1+'[1]TABELA G2A'!$E$16),IF(AND((F127)&gt;='[1]TABELA G2A'!$G$15,(F127)&lt;'[1]TABELA G2A'!$H$15),(F127)/(1+'[1]TABELA G2A'!$G$16),IF(AND((F127)&gt;='[1]TABELA G2A'!$I$15,(F127)&lt;'[1]TABELA G2A'!$J$15),(F127)/(1+'[1]TABELA G2A'!$I$16),IF(AND((F127)&gt;='[1]TABELA G2A'!$A$17,(F127)&lt;'[1]TABELA G2A'!$B$17),(F127)/(1+'[1]TABELA G2A'!$A$18),IF(AND((F127)&gt;='[1]TABELA G2A'!$C$17,(F127)&lt;'[1]TABELA G2A'!$D$17),(F127)/(1+'[1]TABELA G2A'!$C$18),IF(AND((F127)&gt;='[1]TABELA G2A'!$E$17,(F127)&lt;'[1]TABELA G2A'!$F$17),(F127)/(1+'[1]TABELA G2A'!$E$18),IF(AND((F127)&gt;='[1]TABELA G2A'!$G$17,(F127)&lt;'[1]TABELA G2A'!$H$17),(F127)/(1+'[1]TABELA G2A'!$G$18),IF(AND((F127)&gt;='[1]TABELA G2A'!$I$17,(F127)&lt;'[1]TABELA G2A'!$J$17),(F127)/(1+'[1]TABELA G2A'!$I$18),IF(AND((F127)&gt;='[1]TABELA G2A'!$A$19,(F127)&lt;'[1]TABELA G2A'!$B$19),(F127)/(1+'[1]TABELA G2A'!$A$20),IF(AND((F127)&gt;='[1]TABELA G2A'!$C$19,(F127)&lt;'[1]TABELA G2A'!$D$19),(F127)/(1+'[1]TABELA G2A'!$C$20),IF(AND((F127)&gt;='[1]TABELA G2A'!$E$19,(F127)&lt;'[1]TABELA G2A'!$F$19),(F127)/(1+'[1]TABELA G2A'!$E$20),IF(AND((F127)&gt;='[1]TABELA G2A'!$G$19,(F127)&lt;'[1]TABELA G2A'!$H$19),(F127)/(1+'[1]TABELA G2A'!$G$20),IF(AND((F127)&gt;='[1]TABELA G2A'!$I$19,(F127)&lt;'[1]TABELA G2A'!$J$19),(F127)/(1+'[1]TABELA G2A'!$A$22),IF(AND((F127)&gt;='[1]TABELA G2A'!$A$21,(F127)&lt;'[1]TABELA G2A'!$B$21),(F127)/(1+'[1]TABELA G2A'!$B$22),IF(AND((F127)&gt;='[1]TABELA G2A'!$C$21,(F127)&lt;'[1]TABELA G2A'!$D$21),(F127)/(1+'[1]TABELA G2A'!$C$22),IF((F127)&gt;='[1]TABELA G2A'!$E$21,(F127)/(1+'[1]TABELA G2A'!$C$22),""))))))))))))))))))))</f>
        <v>0.81395348837209303</v>
      </c>
      <c r="H127" s="34">
        <f>IF('Venda-Chave-Troca'!$E127="G2A",G127*0.898-(0.4)-((0.15)*N127/O127),IF('Venda-Chave-Troca'!$E127="Gamivo",IF('Venda-Chave-Troca'!$F127&lt;4,(F127*0.95)-(0.1),(F127*0.901)-(0.45)),""))</f>
        <v>0.30093023255813955</v>
      </c>
      <c r="I127" s="34">
        <f>IF($E127="gamivo",IF($F127&gt;4,'Venda-Chave-Troca'!$G127+(-0.099*'Venda-Chave-Troca'!$G127)-(0.45),'Venda-Chave-Troca'!$G127-(0.05*'Venda-Chave-Troca'!$G127)-(0.1)),G127*0.898-(0.55))</f>
        <v>0.18093023255813956</v>
      </c>
      <c r="J127" s="35"/>
      <c r="K127" s="36" t="s">
        <v>369</v>
      </c>
      <c r="L127" s="34">
        <v>0.24679741625822446</v>
      </c>
      <c r="M127" s="37">
        <v>1</v>
      </c>
      <c r="N127" s="37">
        <v>2</v>
      </c>
      <c r="O127" s="37">
        <v>10</v>
      </c>
      <c r="P127" s="37">
        <v>0</v>
      </c>
      <c r="Q127" s="34">
        <f t="shared" si="2"/>
        <v>5.4132816299915093E-2</v>
      </c>
      <c r="R127" s="27">
        <f t="shared" si="3"/>
        <v>0.21934109813887134</v>
      </c>
      <c r="S127" s="28">
        <v>44992</v>
      </c>
      <c r="T127" s="28">
        <v>45014</v>
      </c>
      <c r="U127" s="28">
        <v>45016</v>
      </c>
      <c r="V127" s="29" t="s">
        <v>370</v>
      </c>
      <c r="W127" s="29" t="s">
        <v>371</v>
      </c>
      <c r="X127" s="30"/>
      <c r="Y127" s="15"/>
    </row>
    <row r="128" spans="1:25" ht="19.350000000000001" customHeight="1">
      <c r="A128" s="17" t="s">
        <v>25</v>
      </c>
      <c r="B128" s="32" t="s">
        <v>372</v>
      </c>
      <c r="C128" s="32" t="s">
        <v>341</v>
      </c>
      <c r="D128" s="32"/>
      <c r="E128" s="21" t="s">
        <v>342</v>
      </c>
      <c r="F128" s="34">
        <v>1.05</v>
      </c>
      <c r="G128" s="34">
        <f>IF('Venda-Chave-Troca'!$E128="Gamivo",'Venda-Chave-Troca'!$F128,IF(AND((F128)&lt;'[1]TABELA G2A'!$A$15),F128,IF(AND((F128)&gt;='[1]TABELA G2A'!$A$15,(F128)&lt;'[1]TABELA G2A'!$B$15),(F128)/(1+'[1]TABELA G2A'!$A$16),IF(AND((F128)&gt;='[1]TABELA G2A'!$C$15,(F128)&lt;'[1]TABELA G2A'!$D$15),(F128)/(1+'[1]TABELA G2A'!$C$16),IF(AND((F128)&gt;='[1]TABELA G2A'!$E$15,(F128)&lt;'[1]TABELA G2A'!$F$15),(F128)/(1+'[1]TABELA G2A'!$E$16),IF(AND((F128)&gt;='[1]TABELA G2A'!$G$15,(F128)&lt;'[1]TABELA G2A'!$H$15),(F128)/(1+'[1]TABELA G2A'!$G$16),IF(AND((F128)&gt;='[1]TABELA G2A'!$I$15,(F128)&lt;'[1]TABELA G2A'!$J$15),(F128)/(1+'[1]TABELA G2A'!$I$16),IF(AND((F128)&gt;='[1]TABELA G2A'!$A$17,(F128)&lt;'[1]TABELA G2A'!$B$17),(F128)/(1+'[1]TABELA G2A'!$A$18),IF(AND((F128)&gt;='[1]TABELA G2A'!$C$17,(F128)&lt;'[1]TABELA G2A'!$D$17),(F128)/(1+'[1]TABELA G2A'!$C$18),IF(AND((F128)&gt;='[1]TABELA G2A'!$E$17,(F128)&lt;'[1]TABELA G2A'!$F$17),(F128)/(1+'[1]TABELA G2A'!$E$18),IF(AND((F128)&gt;='[1]TABELA G2A'!$G$17,(F128)&lt;'[1]TABELA G2A'!$H$17),(F128)/(1+'[1]TABELA G2A'!$G$18),IF(AND((F128)&gt;='[1]TABELA G2A'!$I$17,(F128)&lt;'[1]TABELA G2A'!$J$17),(F128)/(1+'[1]TABELA G2A'!$I$18),IF(AND((F128)&gt;='[1]TABELA G2A'!$A$19,(F128)&lt;'[1]TABELA G2A'!$B$19),(F128)/(1+'[1]TABELA G2A'!$A$20),IF(AND((F128)&gt;='[1]TABELA G2A'!$C$19,(F128)&lt;'[1]TABELA G2A'!$D$19),(F128)/(1+'[1]TABELA G2A'!$C$20),IF(AND((F128)&gt;='[1]TABELA G2A'!$E$19,(F128)&lt;'[1]TABELA G2A'!$F$19),(F128)/(1+'[1]TABELA G2A'!$E$20),IF(AND((F128)&gt;='[1]TABELA G2A'!$G$19,(F128)&lt;'[1]TABELA G2A'!$H$19),(F128)/(1+'[1]TABELA G2A'!$G$20),IF(AND((F128)&gt;='[1]TABELA G2A'!$I$19,(F128)&lt;'[1]TABELA G2A'!$J$19),(F128)/(1+'[1]TABELA G2A'!$A$22),IF(AND((F128)&gt;='[1]TABELA G2A'!$A$21,(F128)&lt;'[1]TABELA G2A'!$B$21),(F128)/(1+'[1]TABELA G2A'!$B$22),IF(AND((F128)&gt;='[1]TABELA G2A'!$C$21,(F128)&lt;'[1]TABELA G2A'!$D$21),(F128)/(1+'[1]TABELA G2A'!$C$22),IF((F128)&gt;='[1]TABELA G2A'!$E$21,(F128)/(1+'[1]TABELA G2A'!$C$22),""))))))))))))))))))))</f>
        <v>0.81395348837209303</v>
      </c>
      <c r="H128" s="34">
        <f>IF('Venda-Chave-Troca'!$E128="G2A",G128*0.898-(0.4)-((0.15)*N128/O128),IF('Venda-Chave-Troca'!$E128="Gamivo",IF('Venda-Chave-Troca'!$F128&lt;4,(F128*0.95)-(0.1),(F128*0.901)-(0.45)),""))</f>
        <v>0.30093023255813955</v>
      </c>
      <c r="I128" s="34">
        <f>IF($E128="gamivo",IF($F128&gt;4,'Venda-Chave-Troca'!$G128+(-0.099*'Venda-Chave-Troca'!$G128)-(0.45),'Venda-Chave-Troca'!$G128-(0.05*'Venda-Chave-Troca'!$G128)-(0.1)),G128*0.898-(0.55))</f>
        <v>0.18093023255813956</v>
      </c>
      <c r="J128" s="35"/>
      <c r="K128" s="36" t="s">
        <v>373</v>
      </c>
      <c r="L128" s="34">
        <v>0.31427697913628744</v>
      </c>
      <c r="M128" s="37">
        <v>1</v>
      </c>
      <c r="N128" s="37">
        <v>2</v>
      </c>
      <c r="O128" s="37">
        <v>10</v>
      </c>
      <c r="P128" s="37">
        <v>0</v>
      </c>
      <c r="Q128" s="34">
        <f t="shared" si="2"/>
        <v>-1.3346746578147883E-2</v>
      </c>
      <c r="R128" s="27">
        <f t="shared" si="3"/>
        <v>-4.2468101274322149E-2</v>
      </c>
      <c r="S128" s="28">
        <v>44993</v>
      </c>
      <c r="T128" s="28">
        <v>45014</v>
      </c>
      <c r="U128" s="28">
        <v>45017</v>
      </c>
      <c r="V128" s="29" t="s">
        <v>374</v>
      </c>
      <c r="W128" s="29" t="s">
        <v>375</v>
      </c>
      <c r="X128" s="30"/>
      <c r="Y128" s="15"/>
    </row>
    <row r="129" spans="1:25" ht="19.350000000000001" customHeight="1">
      <c r="A129" s="17" t="s">
        <v>376</v>
      </c>
      <c r="B129" s="32" t="s">
        <v>377</v>
      </c>
      <c r="C129" s="32" t="s">
        <v>341</v>
      </c>
      <c r="D129" s="32"/>
      <c r="E129" s="21" t="s">
        <v>342</v>
      </c>
      <c r="F129" s="34">
        <v>1.05</v>
      </c>
      <c r="G129" s="34">
        <f>IF('Venda-Chave-Troca'!$E129="Gamivo",'Venda-Chave-Troca'!$F129,IF(AND((F129)&lt;'[1]TABELA G2A'!$A$15),F129,IF(AND((F129)&gt;='[1]TABELA G2A'!$A$15,(F129)&lt;'[1]TABELA G2A'!$B$15),(F129)/(1+'[1]TABELA G2A'!$A$16),IF(AND((F129)&gt;='[1]TABELA G2A'!$C$15,(F129)&lt;'[1]TABELA G2A'!$D$15),(F129)/(1+'[1]TABELA G2A'!$C$16),IF(AND((F129)&gt;='[1]TABELA G2A'!$E$15,(F129)&lt;'[1]TABELA G2A'!$F$15),(F129)/(1+'[1]TABELA G2A'!$E$16),IF(AND((F129)&gt;='[1]TABELA G2A'!$G$15,(F129)&lt;'[1]TABELA G2A'!$H$15),(F129)/(1+'[1]TABELA G2A'!$G$16),IF(AND((F129)&gt;='[1]TABELA G2A'!$I$15,(F129)&lt;'[1]TABELA G2A'!$J$15),(F129)/(1+'[1]TABELA G2A'!$I$16),IF(AND((F129)&gt;='[1]TABELA G2A'!$A$17,(F129)&lt;'[1]TABELA G2A'!$B$17),(F129)/(1+'[1]TABELA G2A'!$A$18),IF(AND((F129)&gt;='[1]TABELA G2A'!$C$17,(F129)&lt;'[1]TABELA G2A'!$D$17),(F129)/(1+'[1]TABELA G2A'!$C$18),IF(AND((F129)&gt;='[1]TABELA G2A'!$E$17,(F129)&lt;'[1]TABELA G2A'!$F$17),(F129)/(1+'[1]TABELA G2A'!$E$18),IF(AND((F129)&gt;='[1]TABELA G2A'!$G$17,(F129)&lt;'[1]TABELA G2A'!$H$17),(F129)/(1+'[1]TABELA G2A'!$G$18),IF(AND((F129)&gt;='[1]TABELA G2A'!$I$17,(F129)&lt;'[1]TABELA G2A'!$J$17),(F129)/(1+'[1]TABELA G2A'!$I$18),IF(AND((F129)&gt;='[1]TABELA G2A'!$A$19,(F129)&lt;'[1]TABELA G2A'!$B$19),(F129)/(1+'[1]TABELA G2A'!$A$20),IF(AND((F129)&gt;='[1]TABELA G2A'!$C$19,(F129)&lt;'[1]TABELA G2A'!$D$19),(F129)/(1+'[1]TABELA G2A'!$C$20),IF(AND((F129)&gt;='[1]TABELA G2A'!$E$19,(F129)&lt;'[1]TABELA G2A'!$F$19),(F129)/(1+'[1]TABELA G2A'!$E$20),IF(AND((F129)&gt;='[1]TABELA G2A'!$G$19,(F129)&lt;'[1]TABELA G2A'!$H$19),(F129)/(1+'[1]TABELA G2A'!$G$20),IF(AND((F129)&gt;='[1]TABELA G2A'!$I$19,(F129)&lt;'[1]TABELA G2A'!$J$19),(F129)/(1+'[1]TABELA G2A'!$A$22),IF(AND((F129)&gt;='[1]TABELA G2A'!$A$21,(F129)&lt;'[1]TABELA G2A'!$B$21),(F129)/(1+'[1]TABELA G2A'!$B$22),IF(AND((F129)&gt;='[1]TABELA G2A'!$C$21,(F129)&lt;'[1]TABELA G2A'!$D$21),(F129)/(1+'[1]TABELA G2A'!$C$22),IF((F129)&gt;='[1]TABELA G2A'!$E$21,(F129)/(1+'[1]TABELA G2A'!$C$22),""))))))))))))))))))))</f>
        <v>0.81395348837209303</v>
      </c>
      <c r="H129" s="34">
        <f>IF('Venda-Chave-Troca'!$E129="G2A",G129*0.898-(0.4)-((0.15)*N129/O129),IF('Venda-Chave-Troca'!$E129="Gamivo",IF('Venda-Chave-Troca'!$F129&lt;4,(F129*0.95)-(0.1),(F129*0.901)-(0.45)),""))</f>
        <v>0.30093023255813955</v>
      </c>
      <c r="I129" s="34">
        <f>IF($E129="gamivo",IF($F129&gt;4,'Venda-Chave-Troca'!$G129+(-0.099*'Venda-Chave-Troca'!$G129)-(0.45),'Venda-Chave-Troca'!$G129-(0.05*'Venda-Chave-Troca'!$G129)-(0.1)),G129*0.898-(0.55))</f>
        <v>0.18093023255813956</v>
      </c>
      <c r="J129" s="35"/>
      <c r="K129" s="36" t="s">
        <v>378</v>
      </c>
      <c r="L129" s="34">
        <v>0.27447492704236071</v>
      </c>
      <c r="M129" s="37">
        <v>1</v>
      </c>
      <c r="N129" s="37">
        <v>2</v>
      </c>
      <c r="O129" s="37">
        <v>10</v>
      </c>
      <c r="P129" s="37">
        <v>0</v>
      </c>
      <c r="Q129" s="34">
        <f t="shared" si="2"/>
        <v>2.6455305515778849E-2</v>
      </c>
      <c r="R129" s="27">
        <f t="shared" si="3"/>
        <v>9.6385144540710288E-2</v>
      </c>
      <c r="S129" s="28">
        <v>44993</v>
      </c>
      <c r="T129" s="28">
        <v>45014</v>
      </c>
      <c r="U129" s="28">
        <v>45017</v>
      </c>
      <c r="V129" s="29" t="s">
        <v>109</v>
      </c>
      <c r="W129" s="29"/>
      <c r="X129" s="30"/>
      <c r="Y129" s="15"/>
    </row>
    <row r="130" spans="1:25" ht="19.350000000000001" customHeight="1">
      <c r="A130" s="17" t="s">
        <v>379</v>
      </c>
      <c r="B130" s="32" t="s">
        <v>380</v>
      </c>
      <c r="C130" s="32" t="s">
        <v>341</v>
      </c>
      <c r="D130" s="32"/>
      <c r="E130" s="21" t="s">
        <v>342</v>
      </c>
      <c r="F130" s="34">
        <v>1.05</v>
      </c>
      <c r="G130" s="34">
        <f>IF('Venda-Chave-Troca'!$E130="Gamivo",'Venda-Chave-Troca'!$F130,IF(AND((F130)&lt;'[1]TABELA G2A'!$A$15),F130,IF(AND((F130)&gt;='[1]TABELA G2A'!$A$15,(F130)&lt;'[1]TABELA G2A'!$B$15),(F130)/(1+'[1]TABELA G2A'!$A$16),IF(AND((F130)&gt;='[1]TABELA G2A'!$C$15,(F130)&lt;'[1]TABELA G2A'!$D$15),(F130)/(1+'[1]TABELA G2A'!$C$16),IF(AND((F130)&gt;='[1]TABELA G2A'!$E$15,(F130)&lt;'[1]TABELA G2A'!$F$15),(F130)/(1+'[1]TABELA G2A'!$E$16),IF(AND((F130)&gt;='[1]TABELA G2A'!$G$15,(F130)&lt;'[1]TABELA G2A'!$H$15),(F130)/(1+'[1]TABELA G2A'!$G$16),IF(AND((F130)&gt;='[1]TABELA G2A'!$I$15,(F130)&lt;'[1]TABELA G2A'!$J$15),(F130)/(1+'[1]TABELA G2A'!$I$16),IF(AND((F130)&gt;='[1]TABELA G2A'!$A$17,(F130)&lt;'[1]TABELA G2A'!$B$17),(F130)/(1+'[1]TABELA G2A'!$A$18),IF(AND((F130)&gt;='[1]TABELA G2A'!$C$17,(F130)&lt;'[1]TABELA G2A'!$D$17),(F130)/(1+'[1]TABELA G2A'!$C$18),IF(AND((F130)&gt;='[1]TABELA G2A'!$E$17,(F130)&lt;'[1]TABELA G2A'!$F$17),(F130)/(1+'[1]TABELA G2A'!$E$18),IF(AND((F130)&gt;='[1]TABELA G2A'!$G$17,(F130)&lt;'[1]TABELA G2A'!$H$17),(F130)/(1+'[1]TABELA G2A'!$G$18),IF(AND((F130)&gt;='[1]TABELA G2A'!$I$17,(F130)&lt;'[1]TABELA G2A'!$J$17),(F130)/(1+'[1]TABELA G2A'!$I$18),IF(AND((F130)&gt;='[1]TABELA G2A'!$A$19,(F130)&lt;'[1]TABELA G2A'!$B$19),(F130)/(1+'[1]TABELA G2A'!$A$20),IF(AND((F130)&gt;='[1]TABELA G2A'!$C$19,(F130)&lt;'[1]TABELA G2A'!$D$19),(F130)/(1+'[1]TABELA G2A'!$C$20),IF(AND((F130)&gt;='[1]TABELA G2A'!$E$19,(F130)&lt;'[1]TABELA G2A'!$F$19),(F130)/(1+'[1]TABELA G2A'!$E$20),IF(AND((F130)&gt;='[1]TABELA G2A'!$G$19,(F130)&lt;'[1]TABELA G2A'!$H$19),(F130)/(1+'[1]TABELA G2A'!$G$20),IF(AND((F130)&gt;='[1]TABELA G2A'!$I$19,(F130)&lt;'[1]TABELA G2A'!$J$19),(F130)/(1+'[1]TABELA G2A'!$A$22),IF(AND((F130)&gt;='[1]TABELA G2A'!$A$21,(F130)&lt;'[1]TABELA G2A'!$B$21),(F130)/(1+'[1]TABELA G2A'!$B$22),IF(AND((F130)&gt;='[1]TABELA G2A'!$C$21,(F130)&lt;'[1]TABELA G2A'!$D$21),(F130)/(1+'[1]TABELA G2A'!$C$22),IF((F130)&gt;='[1]TABELA G2A'!$E$21,(F130)/(1+'[1]TABELA G2A'!$C$22),""))))))))))))))))))))</f>
        <v>0.81395348837209303</v>
      </c>
      <c r="H130" s="34">
        <f>IF('Venda-Chave-Troca'!$E130="G2A",G130*0.898-(0.4)-((0.15)*N130/O130),IF('Venda-Chave-Troca'!$E130="Gamivo",IF('Venda-Chave-Troca'!$F130&lt;4,(F130*0.95)-(0.1),(F130*0.901)-(0.45)),""))</f>
        <v>0.30093023255813955</v>
      </c>
      <c r="I130" s="34">
        <f>IF($E130="gamivo",IF($F130&gt;4,'Venda-Chave-Troca'!$G130+(-0.099*'Venda-Chave-Troca'!$G130)-(0.45),'Venda-Chave-Troca'!$G130-(0.05*'Venda-Chave-Troca'!$G130)-(0.1)),G130*0.898-(0.55))</f>
        <v>0.18093023255813956</v>
      </c>
      <c r="J130" s="35"/>
      <c r="K130" s="36" t="s">
        <v>378</v>
      </c>
      <c r="L130" s="34">
        <v>0.27447492704236071</v>
      </c>
      <c r="M130" s="37">
        <v>1</v>
      </c>
      <c r="N130" s="37">
        <v>2</v>
      </c>
      <c r="O130" s="37">
        <v>10</v>
      </c>
      <c r="P130" s="37">
        <v>0</v>
      </c>
      <c r="Q130" s="34">
        <f t="shared" ref="Q130:Q193" si="4">(H130*M130)-L130-(G130*P130)</f>
        <v>2.6455305515778849E-2</v>
      </c>
      <c r="R130" s="27">
        <f t="shared" ref="R130:R193" si="5">Q130/L130</f>
        <v>9.6385144540710288E-2</v>
      </c>
      <c r="S130" s="28">
        <v>44993</v>
      </c>
      <c r="T130" s="28">
        <v>45014</v>
      </c>
      <c r="U130" s="28">
        <v>45020</v>
      </c>
      <c r="V130" s="29" t="s">
        <v>109</v>
      </c>
      <c r="W130" s="29"/>
      <c r="X130" s="30"/>
      <c r="Y130" s="15"/>
    </row>
    <row r="131" spans="1:25" ht="19.350000000000001" customHeight="1">
      <c r="A131" s="17" t="s">
        <v>25</v>
      </c>
      <c r="B131" s="32" t="s">
        <v>381</v>
      </c>
      <c r="C131" s="32" t="s">
        <v>341</v>
      </c>
      <c r="D131" s="32"/>
      <c r="E131" s="21" t="s">
        <v>342</v>
      </c>
      <c r="F131" s="34">
        <v>1.05</v>
      </c>
      <c r="G131" s="34">
        <f>IF('Venda-Chave-Troca'!$E131="Gamivo",'Venda-Chave-Troca'!$F131,IF(AND((F131)&lt;'[1]TABELA G2A'!$A$15),F131,IF(AND((F131)&gt;='[1]TABELA G2A'!$A$15,(F131)&lt;'[1]TABELA G2A'!$B$15),(F131)/(1+'[1]TABELA G2A'!$A$16),IF(AND((F131)&gt;='[1]TABELA G2A'!$C$15,(F131)&lt;'[1]TABELA G2A'!$D$15),(F131)/(1+'[1]TABELA G2A'!$C$16),IF(AND((F131)&gt;='[1]TABELA G2A'!$E$15,(F131)&lt;'[1]TABELA G2A'!$F$15),(F131)/(1+'[1]TABELA G2A'!$E$16),IF(AND((F131)&gt;='[1]TABELA G2A'!$G$15,(F131)&lt;'[1]TABELA G2A'!$H$15),(F131)/(1+'[1]TABELA G2A'!$G$16),IF(AND((F131)&gt;='[1]TABELA G2A'!$I$15,(F131)&lt;'[1]TABELA G2A'!$J$15),(F131)/(1+'[1]TABELA G2A'!$I$16),IF(AND((F131)&gt;='[1]TABELA G2A'!$A$17,(F131)&lt;'[1]TABELA G2A'!$B$17),(F131)/(1+'[1]TABELA G2A'!$A$18),IF(AND((F131)&gt;='[1]TABELA G2A'!$C$17,(F131)&lt;'[1]TABELA G2A'!$D$17),(F131)/(1+'[1]TABELA G2A'!$C$18),IF(AND((F131)&gt;='[1]TABELA G2A'!$E$17,(F131)&lt;'[1]TABELA G2A'!$F$17),(F131)/(1+'[1]TABELA G2A'!$E$18),IF(AND((F131)&gt;='[1]TABELA G2A'!$G$17,(F131)&lt;'[1]TABELA G2A'!$H$17),(F131)/(1+'[1]TABELA G2A'!$G$18),IF(AND((F131)&gt;='[1]TABELA G2A'!$I$17,(F131)&lt;'[1]TABELA G2A'!$J$17),(F131)/(1+'[1]TABELA G2A'!$I$18),IF(AND((F131)&gt;='[1]TABELA G2A'!$A$19,(F131)&lt;'[1]TABELA G2A'!$B$19),(F131)/(1+'[1]TABELA G2A'!$A$20),IF(AND((F131)&gt;='[1]TABELA G2A'!$C$19,(F131)&lt;'[1]TABELA G2A'!$D$19),(F131)/(1+'[1]TABELA G2A'!$C$20),IF(AND((F131)&gt;='[1]TABELA G2A'!$E$19,(F131)&lt;'[1]TABELA G2A'!$F$19),(F131)/(1+'[1]TABELA G2A'!$E$20),IF(AND((F131)&gt;='[1]TABELA G2A'!$G$19,(F131)&lt;'[1]TABELA G2A'!$H$19),(F131)/(1+'[1]TABELA G2A'!$G$20),IF(AND((F131)&gt;='[1]TABELA G2A'!$I$19,(F131)&lt;'[1]TABELA G2A'!$J$19),(F131)/(1+'[1]TABELA G2A'!$A$22),IF(AND((F131)&gt;='[1]TABELA G2A'!$A$21,(F131)&lt;'[1]TABELA G2A'!$B$21),(F131)/(1+'[1]TABELA G2A'!$B$22),IF(AND((F131)&gt;='[1]TABELA G2A'!$C$21,(F131)&lt;'[1]TABELA G2A'!$D$21),(F131)/(1+'[1]TABELA G2A'!$C$22),IF((F131)&gt;='[1]TABELA G2A'!$E$21,(F131)/(1+'[1]TABELA G2A'!$C$22),""))))))))))))))))))))</f>
        <v>0.81395348837209303</v>
      </c>
      <c r="H131" s="34">
        <f>IF('Venda-Chave-Troca'!$E131="G2A",G131*0.898-(0.4)-((0.15)*N131/O131),IF('Venda-Chave-Troca'!$E131="Gamivo",IF('Venda-Chave-Troca'!$F131&lt;4,(F131*0.95)-(0.1),(F131*0.901)-(0.45)),""))</f>
        <v>0.30093023255813955</v>
      </c>
      <c r="I131" s="34">
        <f>IF($E131="gamivo",IF($F131&gt;4,'Venda-Chave-Troca'!$G131+(-0.099*'Venda-Chave-Troca'!$G131)-(0.45),'Venda-Chave-Troca'!$G131-(0.05*'Venda-Chave-Troca'!$G131)-(0.1)),G131*0.898-(0.55))</f>
        <v>0.18093023255813956</v>
      </c>
      <c r="J131" s="35"/>
      <c r="K131" s="36" t="s">
        <v>382</v>
      </c>
      <c r="L131" s="34">
        <v>0.30384784280448673</v>
      </c>
      <c r="M131" s="37">
        <v>1</v>
      </c>
      <c r="N131" s="37">
        <v>2</v>
      </c>
      <c r="O131" s="37">
        <v>10</v>
      </c>
      <c r="P131" s="37">
        <v>0</v>
      </c>
      <c r="Q131" s="34">
        <f t="shared" si="4"/>
        <v>-2.9176102463471798E-3</v>
      </c>
      <c r="R131" s="27">
        <f t="shared" si="5"/>
        <v>-9.6022081954504415E-3</v>
      </c>
      <c r="S131" s="28">
        <v>44993</v>
      </c>
      <c r="T131" s="28">
        <v>45014</v>
      </c>
      <c r="U131" s="28">
        <v>45021</v>
      </c>
      <c r="V131" s="29" t="s">
        <v>383</v>
      </c>
      <c r="W131" s="29" t="s">
        <v>384</v>
      </c>
      <c r="X131" s="30"/>
      <c r="Y131" s="15"/>
    </row>
    <row r="132" spans="1:25" ht="19.350000000000001" customHeight="1">
      <c r="A132" s="17" t="s">
        <v>25</v>
      </c>
      <c r="B132" s="32" t="s">
        <v>385</v>
      </c>
      <c r="C132" s="32" t="s">
        <v>341</v>
      </c>
      <c r="D132" s="32"/>
      <c r="E132" s="21" t="s">
        <v>342</v>
      </c>
      <c r="F132" s="34">
        <v>1.05</v>
      </c>
      <c r="G132" s="34">
        <f>IF('Venda-Chave-Troca'!$E132="Gamivo",'Venda-Chave-Troca'!$F132,IF(AND((F132)&lt;'[1]TABELA G2A'!$A$15),F132,IF(AND((F132)&gt;='[1]TABELA G2A'!$A$15,(F132)&lt;'[1]TABELA G2A'!$B$15),(F132)/(1+'[1]TABELA G2A'!$A$16),IF(AND((F132)&gt;='[1]TABELA G2A'!$C$15,(F132)&lt;'[1]TABELA G2A'!$D$15),(F132)/(1+'[1]TABELA G2A'!$C$16),IF(AND((F132)&gt;='[1]TABELA G2A'!$E$15,(F132)&lt;'[1]TABELA G2A'!$F$15),(F132)/(1+'[1]TABELA G2A'!$E$16),IF(AND((F132)&gt;='[1]TABELA G2A'!$G$15,(F132)&lt;'[1]TABELA G2A'!$H$15),(F132)/(1+'[1]TABELA G2A'!$G$16),IF(AND((F132)&gt;='[1]TABELA G2A'!$I$15,(F132)&lt;'[1]TABELA G2A'!$J$15),(F132)/(1+'[1]TABELA G2A'!$I$16),IF(AND((F132)&gt;='[1]TABELA G2A'!$A$17,(F132)&lt;'[1]TABELA G2A'!$B$17),(F132)/(1+'[1]TABELA G2A'!$A$18),IF(AND((F132)&gt;='[1]TABELA G2A'!$C$17,(F132)&lt;'[1]TABELA G2A'!$D$17),(F132)/(1+'[1]TABELA G2A'!$C$18),IF(AND((F132)&gt;='[1]TABELA G2A'!$E$17,(F132)&lt;'[1]TABELA G2A'!$F$17),(F132)/(1+'[1]TABELA G2A'!$E$18),IF(AND((F132)&gt;='[1]TABELA G2A'!$G$17,(F132)&lt;'[1]TABELA G2A'!$H$17),(F132)/(1+'[1]TABELA G2A'!$G$18),IF(AND((F132)&gt;='[1]TABELA G2A'!$I$17,(F132)&lt;'[1]TABELA G2A'!$J$17),(F132)/(1+'[1]TABELA G2A'!$I$18),IF(AND((F132)&gt;='[1]TABELA G2A'!$A$19,(F132)&lt;'[1]TABELA G2A'!$B$19),(F132)/(1+'[1]TABELA G2A'!$A$20),IF(AND((F132)&gt;='[1]TABELA G2A'!$C$19,(F132)&lt;'[1]TABELA G2A'!$D$19),(F132)/(1+'[1]TABELA G2A'!$C$20),IF(AND((F132)&gt;='[1]TABELA G2A'!$E$19,(F132)&lt;'[1]TABELA G2A'!$F$19),(F132)/(1+'[1]TABELA G2A'!$E$20),IF(AND((F132)&gt;='[1]TABELA G2A'!$G$19,(F132)&lt;'[1]TABELA G2A'!$H$19),(F132)/(1+'[1]TABELA G2A'!$G$20),IF(AND((F132)&gt;='[1]TABELA G2A'!$I$19,(F132)&lt;'[1]TABELA G2A'!$J$19),(F132)/(1+'[1]TABELA G2A'!$A$22),IF(AND((F132)&gt;='[1]TABELA G2A'!$A$21,(F132)&lt;'[1]TABELA G2A'!$B$21),(F132)/(1+'[1]TABELA G2A'!$B$22),IF(AND((F132)&gt;='[1]TABELA G2A'!$C$21,(F132)&lt;'[1]TABELA G2A'!$D$21),(F132)/(1+'[1]TABELA G2A'!$C$22),IF((F132)&gt;='[1]TABELA G2A'!$E$21,(F132)/(1+'[1]TABELA G2A'!$C$22),""))))))))))))))))))))</f>
        <v>0.81395348837209303</v>
      </c>
      <c r="H132" s="34">
        <f>IF('Venda-Chave-Troca'!$E132="G2A",G132*0.898-(0.4)-((0.15)*N132/O132),IF('Venda-Chave-Troca'!$E132="Gamivo",IF('Venda-Chave-Troca'!$F132&lt;4,(F132*0.95)-(0.1),(F132*0.901)-(0.45)),""))</f>
        <v>0.30093023255813955</v>
      </c>
      <c r="I132" s="34">
        <f>IF($E132="gamivo",IF($F132&gt;4,'Venda-Chave-Troca'!$G132+(-0.099*'Venda-Chave-Troca'!$G132)-(0.45),'Venda-Chave-Troca'!$G132-(0.05*'Venda-Chave-Troca'!$G132)-(0.1)),G132*0.898-(0.55))</f>
        <v>0.18093023255813956</v>
      </c>
      <c r="J132" s="35"/>
      <c r="K132" s="36" t="s">
        <v>386</v>
      </c>
      <c r="L132" s="34">
        <v>0.2582196723213952</v>
      </c>
      <c r="M132" s="37">
        <v>1</v>
      </c>
      <c r="N132" s="37">
        <v>2</v>
      </c>
      <c r="O132" s="37">
        <v>10</v>
      </c>
      <c r="P132" s="37">
        <v>0</v>
      </c>
      <c r="Q132" s="34">
        <f t="shared" si="4"/>
        <v>4.2710560236744355E-2</v>
      </c>
      <c r="R132" s="27">
        <f t="shared" si="5"/>
        <v>0.16540397504487694</v>
      </c>
      <c r="S132" s="28">
        <v>44993</v>
      </c>
      <c r="T132" s="28">
        <v>45014</v>
      </c>
      <c r="U132" s="28">
        <v>45021</v>
      </c>
      <c r="V132" s="29" t="s">
        <v>387</v>
      </c>
      <c r="W132" s="29" t="s">
        <v>388</v>
      </c>
      <c r="X132" s="30"/>
      <c r="Y132" s="15"/>
    </row>
    <row r="133" spans="1:25" ht="19.350000000000001" customHeight="1">
      <c r="A133" s="17" t="s">
        <v>25</v>
      </c>
      <c r="B133" s="32" t="s">
        <v>389</v>
      </c>
      <c r="C133" s="32" t="s">
        <v>341</v>
      </c>
      <c r="D133" s="32"/>
      <c r="E133" s="21" t="s">
        <v>342</v>
      </c>
      <c r="F133" s="34">
        <v>1.05</v>
      </c>
      <c r="G133" s="34">
        <f>IF('Venda-Chave-Troca'!$E133="Gamivo",'Venda-Chave-Troca'!$F133,IF(AND((F133)&lt;'[1]TABELA G2A'!$A$15),F133,IF(AND((F133)&gt;='[1]TABELA G2A'!$A$15,(F133)&lt;'[1]TABELA G2A'!$B$15),(F133)/(1+'[1]TABELA G2A'!$A$16),IF(AND((F133)&gt;='[1]TABELA G2A'!$C$15,(F133)&lt;'[1]TABELA G2A'!$D$15),(F133)/(1+'[1]TABELA G2A'!$C$16),IF(AND((F133)&gt;='[1]TABELA G2A'!$E$15,(F133)&lt;'[1]TABELA G2A'!$F$15),(F133)/(1+'[1]TABELA G2A'!$E$16),IF(AND((F133)&gt;='[1]TABELA G2A'!$G$15,(F133)&lt;'[1]TABELA G2A'!$H$15),(F133)/(1+'[1]TABELA G2A'!$G$16),IF(AND((F133)&gt;='[1]TABELA G2A'!$I$15,(F133)&lt;'[1]TABELA G2A'!$J$15),(F133)/(1+'[1]TABELA G2A'!$I$16),IF(AND((F133)&gt;='[1]TABELA G2A'!$A$17,(F133)&lt;'[1]TABELA G2A'!$B$17),(F133)/(1+'[1]TABELA G2A'!$A$18),IF(AND((F133)&gt;='[1]TABELA G2A'!$C$17,(F133)&lt;'[1]TABELA G2A'!$D$17),(F133)/(1+'[1]TABELA G2A'!$C$18),IF(AND((F133)&gt;='[1]TABELA G2A'!$E$17,(F133)&lt;'[1]TABELA G2A'!$F$17),(F133)/(1+'[1]TABELA G2A'!$E$18),IF(AND((F133)&gt;='[1]TABELA G2A'!$G$17,(F133)&lt;'[1]TABELA G2A'!$H$17),(F133)/(1+'[1]TABELA G2A'!$G$18),IF(AND((F133)&gt;='[1]TABELA G2A'!$I$17,(F133)&lt;'[1]TABELA G2A'!$J$17),(F133)/(1+'[1]TABELA G2A'!$I$18),IF(AND((F133)&gt;='[1]TABELA G2A'!$A$19,(F133)&lt;'[1]TABELA G2A'!$B$19),(F133)/(1+'[1]TABELA G2A'!$A$20),IF(AND((F133)&gt;='[1]TABELA G2A'!$C$19,(F133)&lt;'[1]TABELA G2A'!$D$19),(F133)/(1+'[1]TABELA G2A'!$C$20),IF(AND((F133)&gt;='[1]TABELA G2A'!$E$19,(F133)&lt;'[1]TABELA G2A'!$F$19),(F133)/(1+'[1]TABELA G2A'!$E$20),IF(AND((F133)&gt;='[1]TABELA G2A'!$G$19,(F133)&lt;'[1]TABELA G2A'!$H$19),(F133)/(1+'[1]TABELA G2A'!$G$20),IF(AND((F133)&gt;='[1]TABELA G2A'!$I$19,(F133)&lt;'[1]TABELA G2A'!$J$19),(F133)/(1+'[1]TABELA G2A'!$A$22),IF(AND((F133)&gt;='[1]TABELA G2A'!$A$21,(F133)&lt;'[1]TABELA G2A'!$B$21),(F133)/(1+'[1]TABELA G2A'!$B$22),IF(AND((F133)&gt;='[1]TABELA G2A'!$C$21,(F133)&lt;'[1]TABELA G2A'!$D$21),(F133)/(1+'[1]TABELA G2A'!$C$22),IF((F133)&gt;='[1]TABELA G2A'!$E$21,(F133)/(1+'[1]TABELA G2A'!$C$22),""))))))))))))))))))))</f>
        <v>0.81395348837209303</v>
      </c>
      <c r="H133" s="34">
        <f>IF('Venda-Chave-Troca'!$E133="G2A",G133*0.898-(0.4)-((0.15)*N133/O133),IF('Venda-Chave-Troca'!$E133="Gamivo",IF('Venda-Chave-Troca'!$F133&lt;4,(F133*0.95)-(0.1),(F133*0.901)-(0.45)),""))</f>
        <v>0.30093023255813955</v>
      </c>
      <c r="I133" s="34">
        <f>IF($E133="gamivo",IF($F133&gt;4,'Venda-Chave-Troca'!$G133+(-0.099*'Venda-Chave-Troca'!$G133)-(0.45),'Venda-Chave-Troca'!$G133-(0.05*'Venda-Chave-Troca'!$G133)-(0.1)),G133*0.898-(0.55))</f>
        <v>0.18093023255813956</v>
      </c>
      <c r="J133" s="35"/>
      <c r="K133" s="36" t="s">
        <v>390</v>
      </c>
      <c r="L133" s="34">
        <v>0.30379010998236916</v>
      </c>
      <c r="M133" s="37">
        <v>1</v>
      </c>
      <c r="N133" s="37">
        <v>2</v>
      </c>
      <c r="O133" s="37">
        <v>10</v>
      </c>
      <c r="P133" s="37">
        <v>0</v>
      </c>
      <c r="Q133" s="34">
        <f t="shared" si="4"/>
        <v>-2.8598774242296066E-3</v>
      </c>
      <c r="R133" s="27">
        <f t="shared" si="5"/>
        <v>-9.4139912072699894E-3</v>
      </c>
      <c r="S133" s="28">
        <v>44993</v>
      </c>
      <c r="T133" s="28">
        <v>45014</v>
      </c>
      <c r="U133" s="28">
        <v>45022</v>
      </c>
      <c r="V133" s="29" t="s">
        <v>391</v>
      </c>
      <c r="W133" s="29"/>
      <c r="X133" s="30"/>
      <c r="Y133" s="15"/>
    </row>
    <row r="134" spans="1:25" ht="19.350000000000001" customHeight="1">
      <c r="A134" s="17" t="s">
        <v>25</v>
      </c>
      <c r="B134" s="32" t="s">
        <v>392</v>
      </c>
      <c r="C134" s="32" t="s">
        <v>341</v>
      </c>
      <c r="D134" s="32"/>
      <c r="E134" s="21" t="s">
        <v>342</v>
      </c>
      <c r="F134" s="34">
        <v>1.05</v>
      </c>
      <c r="G134" s="34">
        <f>IF('Venda-Chave-Troca'!$E134="Gamivo",'Venda-Chave-Troca'!$F134,IF(AND((F134)&lt;'[1]TABELA G2A'!$A$15),F134,IF(AND((F134)&gt;='[1]TABELA G2A'!$A$15,(F134)&lt;'[1]TABELA G2A'!$B$15),(F134)/(1+'[1]TABELA G2A'!$A$16),IF(AND((F134)&gt;='[1]TABELA G2A'!$C$15,(F134)&lt;'[1]TABELA G2A'!$D$15),(F134)/(1+'[1]TABELA G2A'!$C$16),IF(AND((F134)&gt;='[1]TABELA G2A'!$E$15,(F134)&lt;'[1]TABELA G2A'!$F$15),(F134)/(1+'[1]TABELA G2A'!$E$16),IF(AND((F134)&gt;='[1]TABELA G2A'!$G$15,(F134)&lt;'[1]TABELA G2A'!$H$15),(F134)/(1+'[1]TABELA G2A'!$G$16),IF(AND((F134)&gt;='[1]TABELA G2A'!$I$15,(F134)&lt;'[1]TABELA G2A'!$J$15),(F134)/(1+'[1]TABELA G2A'!$I$16),IF(AND((F134)&gt;='[1]TABELA G2A'!$A$17,(F134)&lt;'[1]TABELA G2A'!$B$17),(F134)/(1+'[1]TABELA G2A'!$A$18),IF(AND((F134)&gt;='[1]TABELA G2A'!$C$17,(F134)&lt;'[1]TABELA G2A'!$D$17),(F134)/(1+'[1]TABELA G2A'!$C$18),IF(AND((F134)&gt;='[1]TABELA G2A'!$E$17,(F134)&lt;'[1]TABELA G2A'!$F$17),(F134)/(1+'[1]TABELA G2A'!$E$18),IF(AND((F134)&gt;='[1]TABELA G2A'!$G$17,(F134)&lt;'[1]TABELA G2A'!$H$17),(F134)/(1+'[1]TABELA G2A'!$G$18),IF(AND((F134)&gt;='[1]TABELA G2A'!$I$17,(F134)&lt;'[1]TABELA G2A'!$J$17),(F134)/(1+'[1]TABELA G2A'!$I$18),IF(AND((F134)&gt;='[1]TABELA G2A'!$A$19,(F134)&lt;'[1]TABELA G2A'!$B$19),(F134)/(1+'[1]TABELA G2A'!$A$20),IF(AND((F134)&gt;='[1]TABELA G2A'!$C$19,(F134)&lt;'[1]TABELA G2A'!$D$19),(F134)/(1+'[1]TABELA G2A'!$C$20),IF(AND((F134)&gt;='[1]TABELA G2A'!$E$19,(F134)&lt;'[1]TABELA G2A'!$F$19),(F134)/(1+'[1]TABELA G2A'!$E$20),IF(AND((F134)&gt;='[1]TABELA G2A'!$G$19,(F134)&lt;'[1]TABELA G2A'!$H$19),(F134)/(1+'[1]TABELA G2A'!$G$20),IF(AND((F134)&gt;='[1]TABELA G2A'!$I$19,(F134)&lt;'[1]TABELA G2A'!$J$19),(F134)/(1+'[1]TABELA G2A'!$A$22),IF(AND((F134)&gt;='[1]TABELA G2A'!$A$21,(F134)&lt;'[1]TABELA G2A'!$B$21),(F134)/(1+'[1]TABELA G2A'!$B$22),IF(AND((F134)&gt;='[1]TABELA G2A'!$C$21,(F134)&lt;'[1]TABELA G2A'!$D$21),(F134)/(1+'[1]TABELA G2A'!$C$22),IF((F134)&gt;='[1]TABELA G2A'!$E$21,(F134)/(1+'[1]TABELA G2A'!$C$22),""))))))))))))))))))))</f>
        <v>0.81395348837209303</v>
      </c>
      <c r="H134" s="34">
        <f>IF('Venda-Chave-Troca'!$E134="G2A",G134*0.898-(0.4)-((0.15)*N134/O134),IF('Venda-Chave-Troca'!$E134="Gamivo",IF('Venda-Chave-Troca'!$F134&lt;4,(F134*0.95)-(0.1),(F134*0.901)-(0.45)),""))</f>
        <v>0.30093023255813955</v>
      </c>
      <c r="I134" s="34">
        <f>IF($E134="gamivo",IF($F134&gt;4,'Venda-Chave-Troca'!$G134+(-0.099*'Venda-Chave-Troca'!$G134)-(0.45),'Venda-Chave-Troca'!$G134-(0.05*'Venda-Chave-Troca'!$G134)-(0.1)),G134*0.898-(0.55))</f>
        <v>0.18093023255813956</v>
      </c>
      <c r="J134" s="35"/>
      <c r="K134" s="36" t="s">
        <v>382</v>
      </c>
      <c r="L134" s="34">
        <v>0.30384784280448673</v>
      </c>
      <c r="M134" s="37">
        <v>1</v>
      </c>
      <c r="N134" s="37">
        <v>2</v>
      </c>
      <c r="O134" s="37">
        <v>10</v>
      </c>
      <c r="P134" s="37">
        <v>0</v>
      </c>
      <c r="Q134" s="34">
        <f t="shared" si="4"/>
        <v>-2.9176102463471798E-3</v>
      </c>
      <c r="R134" s="27">
        <f t="shared" si="5"/>
        <v>-9.6022081954504415E-3</v>
      </c>
      <c r="S134" s="28">
        <v>44993</v>
      </c>
      <c r="T134" s="28">
        <v>45014</v>
      </c>
      <c r="U134" s="28">
        <v>45022</v>
      </c>
      <c r="V134" s="29" t="s">
        <v>393</v>
      </c>
      <c r="W134" s="29" t="s">
        <v>394</v>
      </c>
      <c r="X134" s="30"/>
      <c r="Y134" s="15"/>
    </row>
    <row r="135" spans="1:25" ht="19.350000000000001" customHeight="1">
      <c r="A135" s="17" t="s">
        <v>25</v>
      </c>
      <c r="B135" s="32" t="s">
        <v>395</v>
      </c>
      <c r="C135" s="32" t="s">
        <v>341</v>
      </c>
      <c r="D135" s="32"/>
      <c r="E135" s="21" t="s">
        <v>342</v>
      </c>
      <c r="F135" s="34">
        <v>1.05</v>
      </c>
      <c r="G135" s="34">
        <f>IF('Venda-Chave-Troca'!$E135="Gamivo",'Venda-Chave-Troca'!$F135,IF(AND((F135)&lt;'[1]TABELA G2A'!$A$15),F135,IF(AND((F135)&gt;='[1]TABELA G2A'!$A$15,(F135)&lt;'[1]TABELA G2A'!$B$15),(F135)/(1+'[1]TABELA G2A'!$A$16),IF(AND((F135)&gt;='[1]TABELA G2A'!$C$15,(F135)&lt;'[1]TABELA G2A'!$D$15),(F135)/(1+'[1]TABELA G2A'!$C$16),IF(AND((F135)&gt;='[1]TABELA G2A'!$E$15,(F135)&lt;'[1]TABELA G2A'!$F$15),(F135)/(1+'[1]TABELA G2A'!$E$16),IF(AND((F135)&gt;='[1]TABELA G2A'!$G$15,(F135)&lt;'[1]TABELA G2A'!$H$15),(F135)/(1+'[1]TABELA G2A'!$G$16),IF(AND((F135)&gt;='[1]TABELA G2A'!$I$15,(F135)&lt;'[1]TABELA G2A'!$J$15),(F135)/(1+'[1]TABELA G2A'!$I$16),IF(AND((F135)&gt;='[1]TABELA G2A'!$A$17,(F135)&lt;'[1]TABELA G2A'!$B$17),(F135)/(1+'[1]TABELA G2A'!$A$18),IF(AND((F135)&gt;='[1]TABELA G2A'!$C$17,(F135)&lt;'[1]TABELA G2A'!$D$17),(F135)/(1+'[1]TABELA G2A'!$C$18),IF(AND((F135)&gt;='[1]TABELA G2A'!$E$17,(F135)&lt;'[1]TABELA G2A'!$F$17),(F135)/(1+'[1]TABELA G2A'!$E$18),IF(AND((F135)&gt;='[1]TABELA G2A'!$G$17,(F135)&lt;'[1]TABELA G2A'!$H$17),(F135)/(1+'[1]TABELA G2A'!$G$18),IF(AND((F135)&gt;='[1]TABELA G2A'!$I$17,(F135)&lt;'[1]TABELA G2A'!$J$17),(F135)/(1+'[1]TABELA G2A'!$I$18),IF(AND((F135)&gt;='[1]TABELA G2A'!$A$19,(F135)&lt;'[1]TABELA G2A'!$B$19),(F135)/(1+'[1]TABELA G2A'!$A$20),IF(AND((F135)&gt;='[1]TABELA G2A'!$C$19,(F135)&lt;'[1]TABELA G2A'!$D$19),(F135)/(1+'[1]TABELA G2A'!$C$20),IF(AND((F135)&gt;='[1]TABELA G2A'!$E$19,(F135)&lt;'[1]TABELA G2A'!$F$19),(F135)/(1+'[1]TABELA G2A'!$E$20),IF(AND((F135)&gt;='[1]TABELA G2A'!$G$19,(F135)&lt;'[1]TABELA G2A'!$H$19),(F135)/(1+'[1]TABELA G2A'!$G$20),IF(AND((F135)&gt;='[1]TABELA G2A'!$I$19,(F135)&lt;'[1]TABELA G2A'!$J$19),(F135)/(1+'[1]TABELA G2A'!$A$22),IF(AND((F135)&gt;='[1]TABELA G2A'!$A$21,(F135)&lt;'[1]TABELA G2A'!$B$21),(F135)/(1+'[1]TABELA G2A'!$B$22),IF(AND((F135)&gt;='[1]TABELA G2A'!$C$21,(F135)&lt;'[1]TABELA G2A'!$D$21),(F135)/(1+'[1]TABELA G2A'!$C$22),IF((F135)&gt;='[1]TABELA G2A'!$E$21,(F135)/(1+'[1]TABELA G2A'!$C$22),""))))))))))))))))))))</f>
        <v>0.81395348837209303</v>
      </c>
      <c r="H135" s="34">
        <f>IF('Venda-Chave-Troca'!$E135="G2A",G135*0.898-(0.4)-((0.15)*N135/O135),IF('Venda-Chave-Troca'!$E135="Gamivo",IF('Venda-Chave-Troca'!$F135&lt;4,(F135*0.95)-(0.1),(F135*0.901)-(0.45)),""))</f>
        <v>0.31593023255813957</v>
      </c>
      <c r="I135" s="34">
        <f>IF($E135="gamivo",IF($F135&gt;4,'Venda-Chave-Troca'!$G135+(-0.099*'Venda-Chave-Troca'!$G135)-(0.45),'Venda-Chave-Troca'!$G135-(0.05*'Venda-Chave-Troca'!$G135)-(0.1)),G135*0.898-(0.55))</f>
        <v>0.18093023255813956</v>
      </c>
      <c r="J135" s="35"/>
      <c r="K135" s="36" t="s">
        <v>396</v>
      </c>
      <c r="L135" s="34">
        <v>0.29562302721511124</v>
      </c>
      <c r="M135" s="37">
        <v>1</v>
      </c>
      <c r="N135" s="37">
        <v>1</v>
      </c>
      <c r="O135" s="37">
        <v>10</v>
      </c>
      <c r="P135" s="37">
        <v>0</v>
      </c>
      <c r="Q135" s="34">
        <f t="shared" si="4"/>
        <v>2.0307205343028323E-2</v>
      </c>
      <c r="R135" s="27">
        <f t="shared" si="5"/>
        <v>6.8692907769501002E-2</v>
      </c>
      <c r="S135" s="28">
        <v>44987</v>
      </c>
      <c r="T135" s="28">
        <v>45021</v>
      </c>
      <c r="U135" s="28">
        <v>45022</v>
      </c>
      <c r="V135" s="29" t="s">
        <v>397</v>
      </c>
      <c r="W135" s="29" t="s">
        <v>398</v>
      </c>
      <c r="X135" s="30"/>
      <c r="Y135" s="15"/>
    </row>
    <row r="136" spans="1:25" ht="19.350000000000001" customHeight="1">
      <c r="A136" s="17" t="s">
        <v>25</v>
      </c>
      <c r="B136" s="32" t="s">
        <v>399</v>
      </c>
      <c r="C136" s="32" t="s">
        <v>341</v>
      </c>
      <c r="D136" s="32"/>
      <c r="E136" s="21" t="s">
        <v>342</v>
      </c>
      <c r="F136" s="34">
        <v>1.05</v>
      </c>
      <c r="G136" s="34">
        <f>IF('Venda-Chave-Troca'!$E136="Gamivo",'Venda-Chave-Troca'!$F136,IF(AND((F136)&lt;'[1]TABELA G2A'!$A$15),F136,IF(AND((F136)&gt;='[1]TABELA G2A'!$A$15,(F136)&lt;'[1]TABELA G2A'!$B$15),(F136)/(1+'[1]TABELA G2A'!$A$16),IF(AND((F136)&gt;='[1]TABELA G2A'!$C$15,(F136)&lt;'[1]TABELA G2A'!$D$15),(F136)/(1+'[1]TABELA G2A'!$C$16),IF(AND((F136)&gt;='[1]TABELA G2A'!$E$15,(F136)&lt;'[1]TABELA G2A'!$F$15),(F136)/(1+'[1]TABELA G2A'!$E$16),IF(AND((F136)&gt;='[1]TABELA G2A'!$G$15,(F136)&lt;'[1]TABELA G2A'!$H$15),(F136)/(1+'[1]TABELA G2A'!$G$16),IF(AND((F136)&gt;='[1]TABELA G2A'!$I$15,(F136)&lt;'[1]TABELA G2A'!$J$15),(F136)/(1+'[1]TABELA G2A'!$I$16),IF(AND((F136)&gt;='[1]TABELA G2A'!$A$17,(F136)&lt;'[1]TABELA G2A'!$B$17),(F136)/(1+'[1]TABELA G2A'!$A$18),IF(AND((F136)&gt;='[1]TABELA G2A'!$C$17,(F136)&lt;'[1]TABELA G2A'!$D$17),(F136)/(1+'[1]TABELA G2A'!$C$18),IF(AND((F136)&gt;='[1]TABELA G2A'!$E$17,(F136)&lt;'[1]TABELA G2A'!$F$17),(F136)/(1+'[1]TABELA G2A'!$E$18),IF(AND((F136)&gt;='[1]TABELA G2A'!$G$17,(F136)&lt;'[1]TABELA G2A'!$H$17),(F136)/(1+'[1]TABELA G2A'!$G$18),IF(AND((F136)&gt;='[1]TABELA G2A'!$I$17,(F136)&lt;'[1]TABELA G2A'!$J$17),(F136)/(1+'[1]TABELA G2A'!$I$18),IF(AND((F136)&gt;='[1]TABELA G2A'!$A$19,(F136)&lt;'[1]TABELA G2A'!$B$19),(F136)/(1+'[1]TABELA G2A'!$A$20),IF(AND((F136)&gt;='[1]TABELA G2A'!$C$19,(F136)&lt;'[1]TABELA G2A'!$D$19),(F136)/(1+'[1]TABELA G2A'!$C$20),IF(AND((F136)&gt;='[1]TABELA G2A'!$E$19,(F136)&lt;'[1]TABELA G2A'!$F$19),(F136)/(1+'[1]TABELA G2A'!$E$20),IF(AND((F136)&gt;='[1]TABELA G2A'!$G$19,(F136)&lt;'[1]TABELA G2A'!$H$19),(F136)/(1+'[1]TABELA G2A'!$G$20),IF(AND((F136)&gt;='[1]TABELA G2A'!$I$19,(F136)&lt;'[1]TABELA G2A'!$J$19),(F136)/(1+'[1]TABELA G2A'!$A$22),IF(AND((F136)&gt;='[1]TABELA G2A'!$A$21,(F136)&lt;'[1]TABELA G2A'!$B$21),(F136)/(1+'[1]TABELA G2A'!$B$22),IF(AND((F136)&gt;='[1]TABELA G2A'!$C$21,(F136)&lt;'[1]TABELA G2A'!$D$21),(F136)/(1+'[1]TABELA G2A'!$C$22),IF((F136)&gt;='[1]TABELA G2A'!$E$21,(F136)/(1+'[1]TABELA G2A'!$C$22),""))))))))))))))))))))</f>
        <v>0.81395348837209303</v>
      </c>
      <c r="H136" s="34">
        <f>IF('Venda-Chave-Troca'!$E136="G2A",G136*0.898-(0.4)-((0.15)*N136/O136),IF('Venda-Chave-Troca'!$E136="Gamivo",IF('Venda-Chave-Troca'!$F136&lt;4,(F136*0.95)-(0.1),(F136*0.901)-(0.45)),""))</f>
        <v>0.31593023255813957</v>
      </c>
      <c r="I136" s="34">
        <f>IF($E136="gamivo",IF($F136&gt;4,'Venda-Chave-Troca'!$G136+(-0.099*'Venda-Chave-Troca'!$G136)-(0.45),'Venda-Chave-Troca'!$G136-(0.05*'Venda-Chave-Troca'!$G136)-(0.1)),G136*0.898-(0.55))</f>
        <v>0.18093023255813956</v>
      </c>
      <c r="J136" s="35"/>
      <c r="K136" s="36" t="s">
        <v>396</v>
      </c>
      <c r="L136" s="34">
        <v>0.29562302721511124</v>
      </c>
      <c r="M136" s="37">
        <v>1</v>
      </c>
      <c r="N136" s="37">
        <v>1</v>
      </c>
      <c r="O136" s="37">
        <v>10</v>
      </c>
      <c r="P136" s="37">
        <v>0</v>
      </c>
      <c r="Q136" s="34">
        <f t="shared" si="4"/>
        <v>2.0307205343028323E-2</v>
      </c>
      <c r="R136" s="27">
        <f t="shared" si="5"/>
        <v>6.8692907769501002E-2</v>
      </c>
      <c r="S136" s="28">
        <v>44987</v>
      </c>
      <c r="T136" s="28">
        <v>45021</v>
      </c>
      <c r="U136" s="28">
        <v>45022</v>
      </c>
      <c r="V136" s="29" t="s">
        <v>397</v>
      </c>
      <c r="W136" s="29" t="s">
        <v>398</v>
      </c>
      <c r="X136" s="30"/>
      <c r="Y136" s="15"/>
    </row>
    <row r="137" spans="1:25" ht="19.350000000000001" customHeight="1">
      <c r="A137" s="17" t="s">
        <v>25</v>
      </c>
      <c r="B137" s="32" t="s">
        <v>400</v>
      </c>
      <c r="C137" s="32" t="s">
        <v>341</v>
      </c>
      <c r="D137" s="32"/>
      <c r="E137" s="21" t="s">
        <v>342</v>
      </c>
      <c r="F137" s="34">
        <v>1.05</v>
      </c>
      <c r="G137" s="34">
        <f>IF('Venda-Chave-Troca'!$E137="Gamivo",'Venda-Chave-Troca'!$F137,IF(AND((F137)&lt;'[1]TABELA G2A'!$A$15),F137,IF(AND((F137)&gt;='[1]TABELA G2A'!$A$15,(F137)&lt;'[1]TABELA G2A'!$B$15),(F137)/(1+'[1]TABELA G2A'!$A$16),IF(AND((F137)&gt;='[1]TABELA G2A'!$C$15,(F137)&lt;'[1]TABELA G2A'!$D$15),(F137)/(1+'[1]TABELA G2A'!$C$16),IF(AND((F137)&gt;='[1]TABELA G2A'!$E$15,(F137)&lt;'[1]TABELA G2A'!$F$15),(F137)/(1+'[1]TABELA G2A'!$E$16),IF(AND((F137)&gt;='[1]TABELA G2A'!$G$15,(F137)&lt;'[1]TABELA G2A'!$H$15),(F137)/(1+'[1]TABELA G2A'!$G$16),IF(AND((F137)&gt;='[1]TABELA G2A'!$I$15,(F137)&lt;'[1]TABELA G2A'!$J$15),(F137)/(1+'[1]TABELA G2A'!$I$16),IF(AND((F137)&gt;='[1]TABELA G2A'!$A$17,(F137)&lt;'[1]TABELA G2A'!$B$17),(F137)/(1+'[1]TABELA G2A'!$A$18),IF(AND((F137)&gt;='[1]TABELA G2A'!$C$17,(F137)&lt;'[1]TABELA G2A'!$D$17),(F137)/(1+'[1]TABELA G2A'!$C$18),IF(AND((F137)&gt;='[1]TABELA G2A'!$E$17,(F137)&lt;'[1]TABELA G2A'!$F$17),(F137)/(1+'[1]TABELA G2A'!$E$18),IF(AND((F137)&gt;='[1]TABELA G2A'!$G$17,(F137)&lt;'[1]TABELA G2A'!$H$17),(F137)/(1+'[1]TABELA G2A'!$G$18),IF(AND((F137)&gt;='[1]TABELA G2A'!$I$17,(F137)&lt;'[1]TABELA G2A'!$J$17),(F137)/(1+'[1]TABELA G2A'!$I$18),IF(AND((F137)&gt;='[1]TABELA G2A'!$A$19,(F137)&lt;'[1]TABELA G2A'!$B$19),(F137)/(1+'[1]TABELA G2A'!$A$20),IF(AND((F137)&gt;='[1]TABELA G2A'!$C$19,(F137)&lt;'[1]TABELA G2A'!$D$19),(F137)/(1+'[1]TABELA G2A'!$C$20),IF(AND((F137)&gt;='[1]TABELA G2A'!$E$19,(F137)&lt;'[1]TABELA G2A'!$F$19),(F137)/(1+'[1]TABELA G2A'!$E$20),IF(AND((F137)&gt;='[1]TABELA G2A'!$G$19,(F137)&lt;'[1]TABELA G2A'!$H$19),(F137)/(1+'[1]TABELA G2A'!$G$20),IF(AND((F137)&gt;='[1]TABELA G2A'!$I$19,(F137)&lt;'[1]TABELA G2A'!$J$19),(F137)/(1+'[1]TABELA G2A'!$A$22),IF(AND((F137)&gt;='[1]TABELA G2A'!$A$21,(F137)&lt;'[1]TABELA G2A'!$B$21),(F137)/(1+'[1]TABELA G2A'!$B$22),IF(AND((F137)&gt;='[1]TABELA G2A'!$C$21,(F137)&lt;'[1]TABELA G2A'!$D$21),(F137)/(1+'[1]TABELA G2A'!$C$22),IF((F137)&gt;='[1]TABELA G2A'!$E$21,(F137)/(1+'[1]TABELA G2A'!$C$22),""))))))))))))))))))))</f>
        <v>0.81395348837209303</v>
      </c>
      <c r="H137" s="34">
        <f>IF('Venda-Chave-Troca'!$E137="G2A",G137*0.898-(0.4)-((0.15)*N137/O137),IF('Venda-Chave-Troca'!$E137="Gamivo",IF('Venda-Chave-Troca'!$F137&lt;4,(F137*0.95)-(0.1),(F137*0.901)-(0.45)),""))</f>
        <v>0.31593023255813957</v>
      </c>
      <c r="I137" s="34">
        <f>IF($E137="gamivo",IF($F137&gt;4,'Venda-Chave-Troca'!$G137+(-0.099*'Venda-Chave-Troca'!$G137)-(0.45),'Venda-Chave-Troca'!$G137-(0.05*'Venda-Chave-Troca'!$G137)-(0.1)),G137*0.898-(0.55))</f>
        <v>0.18093023255813956</v>
      </c>
      <c r="J137" s="35"/>
      <c r="K137" s="36" t="s">
        <v>401</v>
      </c>
      <c r="L137" s="34">
        <v>0.28240307101727447</v>
      </c>
      <c r="M137" s="37">
        <v>1</v>
      </c>
      <c r="N137" s="37">
        <v>1</v>
      </c>
      <c r="O137" s="37">
        <v>10</v>
      </c>
      <c r="P137" s="37">
        <v>0</v>
      </c>
      <c r="Q137" s="34">
        <f t="shared" si="4"/>
        <v>3.3527161540865102E-2</v>
      </c>
      <c r="R137" s="27">
        <f t="shared" si="5"/>
        <v>0.11872095236108202</v>
      </c>
      <c r="S137" s="28">
        <v>44998</v>
      </c>
      <c r="T137" s="28">
        <v>45021</v>
      </c>
      <c r="U137" s="28">
        <v>45023</v>
      </c>
      <c r="V137" s="29" t="s">
        <v>402</v>
      </c>
      <c r="W137" s="29" t="s">
        <v>403</v>
      </c>
      <c r="X137" s="30"/>
      <c r="Y137" s="15"/>
    </row>
    <row r="138" spans="1:25" ht="19.350000000000001" customHeight="1">
      <c r="A138" s="17" t="s">
        <v>25</v>
      </c>
      <c r="B138" s="32" t="s">
        <v>404</v>
      </c>
      <c r="C138" s="32" t="s">
        <v>341</v>
      </c>
      <c r="D138" s="32"/>
      <c r="E138" s="21" t="s">
        <v>342</v>
      </c>
      <c r="F138" s="34">
        <v>1.05</v>
      </c>
      <c r="G138" s="34">
        <f>IF('Venda-Chave-Troca'!$E138="Gamivo",'Venda-Chave-Troca'!$F138,IF(AND((F138)&lt;'[1]TABELA G2A'!$A$15),F138,IF(AND((F138)&gt;='[1]TABELA G2A'!$A$15,(F138)&lt;'[1]TABELA G2A'!$B$15),(F138)/(1+'[1]TABELA G2A'!$A$16),IF(AND((F138)&gt;='[1]TABELA G2A'!$C$15,(F138)&lt;'[1]TABELA G2A'!$D$15),(F138)/(1+'[1]TABELA G2A'!$C$16),IF(AND((F138)&gt;='[1]TABELA G2A'!$E$15,(F138)&lt;'[1]TABELA G2A'!$F$15),(F138)/(1+'[1]TABELA G2A'!$E$16),IF(AND((F138)&gt;='[1]TABELA G2A'!$G$15,(F138)&lt;'[1]TABELA G2A'!$H$15),(F138)/(1+'[1]TABELA G2A'!$G$16),IF(AND((F138)&gt;='[1]TABELA G2A'!$I$15,(F138)&lt;'[1]TABELA G2A'!$J$15),(F138)/(1+'[1]TABELA G2A'!$I$16),IF(AND((F138)&gt;='[1]TABELA G2A'!$A$17,(F138)&lt;'[1]TABELA G2A'!$B$17),(F138)/(1+'[1]TABELA G2A'!$A$18),IF(AND((F138)&gt;='[1]TABELA G2A'!$C$17,(F138)&lt;'[1]TABELA G2A'!$D$17),(F138)/(1+'[1]TABELA G2A'!$C$18),IF(AND((F138)&gt;='[1]TABELA G2A'!$E$17,(F138)&lt;'[1]TABELA G2A'!$F$17),(F138)/(1+'[1]TABELA G2A'!$E$18),IF(AND((F138)&gt;='[1]TABELA G2A'!$G$17,(F138)&lt;'[1]TABELA G2A'!$H$17),(F138)/(1+'[1]TABELA G2A'!$G$18),IF(AND((F138)&gt;='[1]TABELA G2A'!$I$17,(F138)&lt;'[1]TABELA G2A'!$J$17),(F138)/(1+'[1]TABELA G2A'!$I$18),IF(AND((F138)&gt;='[1]TABELA G2A'!$A$19,(F138)&lt;'[1]TABELA G2A'!$B$19),(F138)/(1+'[1]TABELA G2A'!$A$20),IF(AND((F138)&gt;='[1]TABELA G2A'!$C$19,(F138)&lt;'[1]TABELA G2A'!$D$19),(F138)/(1+'[1]TABELA G2A'!$C$20),IF(AND((F138)&gt;='[1]TABELA G2A'!$E$19,(F138)&lt;'[1]TABELA G2A'!$F$19),(F138)/(1+'[1]TABELA G2A'!$E$20),IF(AND((F138)&gt;='[1]TABELA G2A'!$G$19,(F138)&lt;'[1]TABELA G2A'!$H$19),(F138)/(1+'[1]TABELA G2A'!$G$20),IF(AND((F138)&gt;='[1]TABELA G2A'!$I$19,(F138)&lt;'[1]TABELA G2A'!$J$19),(F138)/(1+'[1]TABELA G2A'!$A$22),IF(AND((F138)&gt;='[1]TABELA G2A'!$A$21,(F138)&lt;'[1]TABELA G2A'!$B$21),(F138)/(1+'[1]TABELA G2A'!$B$22),IF(AND((F138)&gt;='[1]TABELA G2A'!$C$21,(F138)&lt;'[1]TABELA G2A'!$D$21),(F138)/(1+'[1]TABELA G2A'!$C$22),IF((F138)&gt;='[1]TABELA G2A'!$E$21,(F138)/(1+'[1]TABELA G2A'!$C$22),""))))))))))))))))))))</f>
        <v>0.81395348837209303</v>
      </c>
      <c r="H138" s="34">
        <f>IF('Venda-Chave-Troca'!$E138="G2A",G138*0.898-(0.4)-((0.15)*N138/O138),IF('Venda-Chave-Troca'!$E138="Gamivo",IF('Venda-Chave-Troca'!$F138&lt;4,(F138*0.95)-(0.1),(F138*0.901)-(0.45)),""))</f>
        <v>0.31593023255813957</v>
      </c>
      <c r="I138" s="34">
        <f>IF($E138="gamivo",IF($F138&gt;4,'Venda-Chave-Troca'!$G138+(-0.099*'Venda-Chave-Troca'!$G138)-(0.45),'Venda-Chave-Troca'!$G138-(0.05*'Venda-Chave-Troca'!$G138)-(0.1)),G138*0.898-(0.55))</f>
        <v>0.18093023255813956</v>
      </c>
      <c r="J138" s="35"/>
      <c r="K138" s="36" t="s">
        <v>405</v>
      </c>
      <c r="L138" s="34">
        <v>0.31072867756315009</v>
      </c>
      <c r="M138" s="37">
        <v>1</v>
      </c>
      <c r="N138" s="37">
        <v>1</v>
      </c>
      <c r="O138" s="37">
        <v>10</v>
      </c>
      <c r="P138" s="37">
        <v>0</v>
      </c>
      <c r="Q138" s="34">
        <f t="shared" si="4"/>
        <v>5.2015549949894768E-3</v>
      </c>
      <c r="R138" s="27">
        <f t="shared" si="5"/>
        <v>1.673986139863886E-2</v>
      </c>
      <c r="S138" s="28">
        <v>44998</v>
      </c>
      <c r="T138" s="28">
        <v>45021</v>
      </c>
      <c r="U138" s="28">
        <v>45023</v>
      </c>
      <c r="V138" s="29" t="s">
        <v>406</v>
      </c>
      <c r="W138" s="29" t="s">
        <v>407</v>
      </c>
      <c r="X138" s="30"/>
      <c r="Y138" s="15"/>
    </row>
    <row r="139" spans="1:25" ht="19.350000000000001" customHeight="1">
      <c r="A139" s="17" t="s">
        <v>25</v>
      </c>
      <c r="B139" s="32" t="s">
        <v>408</v>
      </c>
      <c r="C139" s="32" t="s">
        <v>341</v>
      </c>
      <c r="D139" s="32"/>
      <c r="E139" s="21" t="s">
        <v>342</v>
      </c>
      <c r="F139" s="34">
        <v>1.05</v>
      </c>
      <c r="G139" s="34">
        <f>IF('Venda-Chave-Troca'!$E139="Gamivo",'Venda-Chave-Troca'!$F139,IF(AND((F139)&lt;'[1]TABELA G2A'!$A$15),F139,IF(AND((F139)&gt;='[1]TABELA G2A'!$A$15,(F139)&lt;'[1]TABELA G2A'!$B$15),(F139)/(1+'[1]TABELA G2A'!$A$16),IF(AND((F139)&gt;='[1]TABELA G2A'!$C$15,(F139)&lt;'[1]TABELA G2A'!$D$15),(F139)/(1+'[1]TABELA G2A'!$C$16),IF(AND((F139)&gt;='[1]TABELA G2A'!$E$15,(F139)&lt;'[1]TABELA G2A'!$F$15),(F139)/(1+'[1]TABELA G2A'!$E$16),IF(AND((F139)&gt;='[1]TABELA G2A'!$G$15,(F139)&lt;'[1]TABELA G2A'!$H$15),(F139)/(1+'[1]TABELA G2A'!$G$16),IF(AND((F139)&gt;='[1]TABELA G2A'!$I$15,(F139)&lt;'[1]TABELA G2A'!$J$15),(F139)/(1+'[1]TABELA G2A'!$I$16),IF(AND((F139)&gt;='[1]TABELA G2A'!$A$17,(F139)&lt;'[1]TABELA G2A'!$B$17),(F139)/(1+'[1]TABELA G2A'!$A$18),IF(AND((F139)&gt;='[1]TABELA G2A'!$C$17,(F139)&lt;'[1]TABELA G2A'!$D$17),(F139)/(1+'[1]TABELA G2A'!$C$18),IF(AND((F139)&gt;='[1]TABELA G2A'!$E$17,(F139)&lt;'[1]TABELA G2A'!$F$17),(F139)/(1+'[1]TABELA G2A'!$E$18),IF(AND((F139)&gt;='[1]TABELA G2A'!$G$17,(F139)&lt;'[1]TABELA G2A'!$H$17),(F139)/(1+'[1]TABELA G2A'!$G$18),IF(AND((F139)&gt;='[1]TABELA G2A'!$I$17,(F139)&lt;'[1]TABELA G2A'!$J$17),(F139)/(1+'[1]TABELA G2A'!$I$18),IF(AND((F139)&gt;='[1]TABELA G2A'!$A$19,(F139)&lt;'[1]TABELA G2A'!$B$19),(F139)/(1+'[1]TABELA G2A'!$A$20),IF(AND((F139)&gt;='[1]TABELA G2A'!$C$19,(F139)&lt;'[1]TABELA G2A'!$D$19),(F139)/(1+'[1]TABELA G2A'!$C$20),IF(AND((F139)&gt;='[1]TABELA G2A'!$E$19,(F139)&lt;'[1]TABELA G2A'!$F$19),(F139)/(1+'[1]TABELA G2A'!$E$20),IF(AND((F139)&gt;='[1]TABELA G2A'!$G$19,(F139)&lt;'[1]TABELA G2A'!$H$19),(F139)/(1+'[1]TABELA G2A'!$G$20),IF(AND((F139)&gt;='[1]TABELA G2A'!$I$19,(F139)&lt;'[1]TABELA G2A'!$J$19),(F139)/(1+'[1]TABELA G2A'!$A$22),IF(AND((F139)&gt;='[1]TABELA G2A'!$A$21,(F139)&lt;'[1]TABELA G2A'!$B$21),(F139)/(1+'[1]TABELA G2A'!$B$22),IF(AND((F139)&gt;='[1]TABELA G2A'!$C$21,(F139)&lt;'[1]TABELA G2A'!$D$21),(F139)/(1+'[1]TABELA G2A'!$C$22),IF((F139)&gt;='[1]TABELA G2A'!$E$21,(F139)/(1+'[1]TABELA G2A'!$C$22),""))))))))))))))))))))</f>
        <v>0.81395348837209303</v>
      </c>
      <c r="H139" s="34">
        <f>IF('Venda-Chave-Troca'!$E139="G2A",G139*0.898-(0.4)-((0.15)*N139/O139),IF('Venda-Chave-Troca'!$E139="Gamivo",IF('Venda-Chave-Troca'!$F139&lt;4,(F139*0.95)-(0.1),(F139*0.901)-(0.45)),""))</f>
        <v>0.31593023255813957</v>
      </c>
      <c r="I139" s="34">
        <f>IF($E139="gamivo",IF($F139&gt;4,'Venda-Chave-Troca'!$G139+(-0.099*'Venda-Chave-Troca'!$G139)-(0.45),'Venda-Chave-Troca'!$G139-(0.05*'Venda-Chave-Troca'!$G139)-(0.1)),G139*0.898-(0.55))</f>
        <v>0.18093023255813956</v>
      </c>
      <c r="J139" s="35"/>
      <c r="K139" s="36" t="s">
        <v>409</v>
      </c>
      <c r="L139" s="34">
        <v>0.4198114478114478</v>
      </c>
      <c r="M139" s="37">
        <v>1</v>
      </c>
      <c r="N139" s="37">
        <v>1</v>
      </c>
      <c r="O139" s="37">
        <v>10</v>
      </c>
      <c r="P139" s="37">
        <v>0</v>
      </c>
      <c r="Q139" s="34">
        <f t="shared" si="4"/>
        <v>-0.10388121525330823</v>
      </c>
      <c r="R139" s="27">
        <f t="shared" si="5"/>
        <v>-0.24744731425229016</v>
      </c>
      <c r="S139" s="28">
        <v>44999</v>
      </c>
      <c r="T139" s="28">
        <v>45021</v>
      </c>
      <c r="U139" s="28">
        <v>45023</v>
      </c>
      <c r="V139" s="29" t="s">
        <v>410</v>
      </c>
      <c r="W139" s="29" t="s">
        <v>411</v>
      </c>
      <c r="X139" s="30"/>
      <c r="Y139" s="15"/>
    </row>
    <row r="140" spans="1:25" ht="19.350000000000001" customHeight="1">
      <c r="A140" s="17" t="s">
        <v>25</v>
      </c>
      <c r="B140" s="32" t="s">
        <v>412</v>
      </c>
      <c r="C140" s="32" t="s">
        <v>341</v>
      </c>
      <c r="D140" s="32"/>
      <c r="E140" s="21" t="s">
        <v>342</v>
      </c>
      <c r="F140" s="34">
        <v>1.05</v>
      </c>
      <c r="G140" s="34">
        <f>IF('Venda-Chave-Troca'!$E140="Gamivo",'Venda-Chave-Troca'!$F140,IF(AND((F140)&lt;'[1]TABELA G2A'!$A$15),F140,IF(AND((F140)&gt;='[1]TABELA G2A'!$A$15,(F140)&lt;'[1]TABELA G2A'!$B$15),(F140)/(1+'[1]TABELA G2A'!$A$16),IF(AND((F140)&gt;='[1]TABELA G2A'!$C$15,(F140)&lt;'[1]TABELA G2A'!$D$15),(F140)/(1+'[1]TABELA G2A'!$C$16),IF(AND((F140)&gt;='[1]TABELA G2A'!$E$15,(F140)&lt;'[1]TABELA G2A'!$F$15),(F140)/(1+'[1]TABELA G2A'!$E$16),IF(AND((F140)&gt;='[1]TABELA G2A'!$G$15,(F140)&lt;'[1]TABELA G2A'!$H$15),(F140)/(1+'[1]TABELA G2A'!$G$16),IF(AND((F140)&gt;='[1]TABELA G2A'!$I$15,(F140)&lt;'[1]TABELA G2A'!$J$15),(F140)/(1+'[1]TABELA G2A'!$I$16),IF(AND((F140)&gt;='[1]TABELA G2A'!$A$17,(F140)&lt;'[1]TABELA G2A'!$B$17),(F140)/(1+'[1]TABELA G2A'!$A$18),IF(AND((F140)&gt;='[1]TABELA G2A'!$C$17,(F140)&lt;'[1]TABELA G2A'!$D$17),(F140)/(1+'[1]TABELA G2A'!$C$18),IF(AND((F140)&gt;='[1]TABELA G2A'!$E$17,(F140)&lt;'[1]TABELA G2A'!$F$17),(F140)/(1+'[1]TABELA G2A'!$E$18),IF(AND((F140)&gt;='[1]TABELA G2A'!$G$17,(F140)&lt;'[1]TABELA G2A'!$H$17),(F140)/(1+'[1]TABELA G2A'!$G$18),IF(AND((F140)&gt;='[1]TABELA G2A'!$I$17,(F140)&lt;'[1]TABELA G2A'!$J$17),(F140)/(1+'[1]TABELA G2A'!$I$18),IF(AND((F140)&gt;='[1]TABELA G2A'!$A$19,(F140)&lt;'[1]TABELA G2A'!$B$19),(F140)/(1+'[1]TABELA G2A'!$A$20),IF(AND((F140)&gt;='[1]TABELA G2A'!$C$19,(F140)&lt;'[1]TABELA G2A'!$D$19),(F140)/(1+'[1]TABELA G2A'!$C$20),IF(AND((F140)&gt;='[1]TABELA G2A'!$E$19,(F140)&lt;'[1]TABELA G2A'!$F$19),(F140)/(1+'[1]TABELA G2A'!$E$20),IF(AND((F140)&gt;='[1]TABELA G2A'!$G$19,(F140)&lt;'[1]TABELA G2A'!$H$19),(F140)/(1+'[1]TABELA G2A'!$G$20),IF(AND((F140)&gt;='[1]TABELA G2A'!$I$19,(F140)&lt;'[1]TABELA G2A'!$J$19),(F140)/(1+'[1]TABELA G2A'!$A$22),IF(AND((F140)&gt;='[1]TABELA G2A'!$A$21,(F140)&lt;'[1]TABELA G2A'!$B$21),(F140)/(1+'[1]TABELA G2A'!$B$22),IF(AND((F140)&gt;='[1]TABELA G2A'!$C$21,(F140)&lt;'[1]TABELA G2A'!$D$21),(F140)/(1+'[1]TABELA G2A'!$C$22),IF((F140)&gt;='[1]TABELA G2A'!$E$21,(F140)/(1+'[1]TABELA G2A'!$C$22),""))))))))))))))))))))</f>
        <v>0.81395348837209303</v>
      </c>
      <c r="H140" s="34">
        <f>IF('Venda-Chave-Troca'!$E140="G2A",G140*0.898-(0.4)-((0.15)*N140/O140),IF('Venda-Chave-Troca'!$E140="Gamivo",IF('Venda-Chave-Troca'!$F140&lt;4,(F140*0.95)-(0.1),(F140*0.901)-(0.45)),""))</f>
        <v>0.31593023255813957</v>
      </c>
      <c r="I140" s="34">
        <f>IF($E140="gamivo",IF($F140&gt;4,'Venda-Chave-Troca'!$G140+(-0.099*'Venda-Chave-Troca'!$G140)-(0.45),'Venda-Chave-Troca'!$G140-(0.05*'Venda-Chave-Troca'!$G140)-(0.1)),G140*0.898-(0.55))</f>
        <v>0.18093023255813956</v>
      </c>
      <c r="J140" s="35"/>
      <c r="K140" s="36" t="s">
        <v>413</v>
      </c>
      <c r="L140" s="34">
        <v>0.21052659006935245</v>
      </c>
      <c r="M140" s="37">
        <v>1</v>
      </c>
      <c r="N140" s="37">
        <v>1</v>
      </c>
      <c r="O140" s="37">
        <v>10</v>
      </c>
      <c r="P140" s="37">
        <v>0</v>
      </c>
      <c r="Q140" s="34">
        <f t="shared" si="4"/>
        <v>0.10540364248878711</v>
      </c>
      <c r="R140" s="27">
        <f t="shared" si="5"/>
        <v>0.50066664953849604</v>
      </c>
      <c r="S140" s="28">
        <v>45008</v>
      </c>
      <c r="T140" s="28">
        <v>45021</v>
      </c>
      <c r="U140" s="28">
        <v>45024</v>
      </c>
      <c r="V140" s="29" t="s">
        <v>414</v>
      </c>
      <c r="W140" s="29" t="s">
        <v>415</v>
      </c>
      <c r="X140" s="30"/>
      <c r="Y140" s="15"/>
    </row>
    <row r="141" spans="1:25" ht="19.350000000000001" customHeight="1">
      <c r="A141" s="17" t="s">
        <v>25</v>
      </c>
      <c r="B141" s="32" t="s">
        <v>416</v>
      </c>
      <c r="C141" s="32" t="s">
        <v>341</v>
      </c>
      <c r="D141" s="32"/>
      <c r="E141" s="21" t="s">
        <v>342</v>
      </c>
      <c r="F141" s="34">
        <v>1.05</v>
      </c>
      <c r="G141" s="34">
        <f>IF('Venda-Chave-Troca'!$E141="Gamivo",'Venda-Chave-Troca'!$F141,IF(AND((F141)&lt;'[1]TABELA G2A'!$A$15),F141,IF(AND((F141)&gt;='[1]TABELA G2A'!$A$15,(F141)&lt;'[1]TABELA G2A'!$B$15),(F141)/(1+'[1]TABELA G2A'!$A$16),IF(AND((F141)&gt;='[1]TABELA G2A'!$C$15,(F141)&lt;'[1]TABELA G2A'!$D$15),(F141)/(1+'[1]TABELA G2A'!$C$16),IF(AND((F141)&gt;='[1]TABELA G2A'!$E$15,(F141)&lt;'[1]TABELA G2A'!$F$15),(F141)/(1+'[1]TABELA G2A'!$E$16),IF(AND((F141)&gt;='[1]TABELA G2A'!$G$15,(F141)&lt;'[1]TABELA G2A'!$H$15),(F141)/(1+'[1]TABELA G2A'!$G$16),IF(AND((F141)&gt;='[1]TABELA G2A'!$I$15,(F141)&lt;'[1]TABELA G2A'!$J$15),(F141)/(1+'[1]TABELA G2A'!$I$16),IF(AND((F141)&gt;='[1]TABELA G2A'!$A$17,(F141)&lt;'[1]TABELA G2A'!$B$17),(F141)/(1+'[1]TABELA G2A'!$A$18),IF(AND((F141)&gt;='[1]TABELA G2A'!$C$17,(F141)&lt;'[1]TABELA G2A'!$D$17),(F141)/(1+'[1]TABELA G2A'!$C$18),IF(AND((F141)&gt;='[1]TABELA G2A'!$E$17,(F141)&lt;'[1]TABELA G2A'!$F$17),(F141)/(1+'[1]TABELA G2A'!$E$18),IF(AND((F141)&gt;='[1]TABELA G2A'!$G$17,(F141)&lt;'[1]TABELA G2A'!$H$17),(F141)/(1+'[1]TABELA G2A'!$G$18),IF(AND((F141)&gt;='[1]TABELA G2A'!$I$17,(F141)&lt;'[1]TABELA G2A'!$J$17),(F141)/(1+'[1]TABELA G2A'!$I$18),IF(AND((F141)&gt;='[1]TABELA G2A'!$A$19,(F141)&lt;'[1]TABELA G2A'!$B$19),(F141)/(1+'[1]TABELA G2A'!$A$20),IF(AND((F141)&gt;='[1]TABELA G2A'!$C$19,(F141)&lt;'[1]TABELA G2A'!$D$19),(F141)/(1+'[1]TABELA G2A'!$C$20),IF(AND((F141)&gt;='[1]TABELA G2A'!$E$19,(F141)&lt;'[1]TABELA G2A'!$F$19),(F141)/(1+'[1]TABELA G2A'!$E$20),IF(AND((F141)&gt;='[1]TABELA G2A'!$G$19,(F141)&lt;'[1]TABELA G2A'!$H$19),(F141)/(1+'[1]TABELA G2A'!$G$20),IF(AND((F141)&gt;='[1]TABELA G2A'!$I$19,(F141)&lt;'[1]TABELA G2A'!$J$19),(F141)/(1+'[1]TABELA G2A'!$A$22),IF(AND((F141)&gt;='[1]TABELA G2A'!$A$21,(F141)&lt;'[1]TABELA G2A'!$B$21),(F141)/(1+'[1]TABELA G2A'!$B$22),IF(AND((F141)&gt;='[1]TABELA G2A'!$C$21,(F141)&lt;'[1]TABELA G2A'!$D$21),(F141)/(1+'[1]TABELA G2A'!$C$22),IF((F141)&gt;='[1]TABELA G2A'!$E$21,(F141)/(1+'[1]TABELA G2A'!$C$22),""))))))))))))))))))))</f>
        <v>0.81395348837209303</v>
      </c>
      <c r="H141" s="34">
        <f>IF('Venda-Chave-Troca'!$E141="G2A",G141*0.898-(0.4)-((0.15)*N141/O141),IF('Venda-Chave-Troca'!$E141="Gamivo",IF('Venda-Chave-Troca'!$F141&lt;4,(F141*0.95)-(0.1),(F141*0.901)-(0.45)),""))</f>
        <v>0.31593023255813957</v>
      </c>
      <c r="I141" s="34">
        <f>IF($E141="gamivo",IF($F141&gt;4,'Venda-Chave-Troca'!$G141+(-0.099*'Venda-Chave-Troca'!$G141)-(0.45),'Venda-Chave-Troca'!$G141-(0.05*'Venda-Chave-Troca'!$G141)-(0.1)),G141*0.898-(0.55))</f>
        <v>0.18093023255813956</v>
      </c>
      <c r="J141" s="35"/>
      <c r="K141" s="36" t="s">
        <v>413</v>
      </c>
      <c r="L141" s="34">
        <v>0.21052659006935245</v>
      </c>
      <c r="M141" s="37">
        <v>1</v>
      </c>
      <c r="N141" s="37">
        <v>1</v>
      </c>
      <c r="O141" s="37">
        <v>10</v>
      </c>
      <c r="P141" s="37">
        <v>0</v>
      </c>
      <c r="Q141" s="34">
        <f t="shared" si="4"/>
        <v>0.10540364248878711</v>
      </c>
      <c r="R141" s="27">
        <f t="shared" si="5"/>
        <v>0.50066664953849604</v>
      </c>
      <c r="S141" s="28">
        <v>45008</v>
      </c>
      <c r="T141" s="28">
        <v>45021</v>
      </c>
      <c r="U141" s="28">
        <v>45024</v>
      </c>
      <c r="V141" s="29" t="s">
        <v>414</v>
      </c>
      <c r="W141" s="29" t="s">
        <v>415</v>
      </c>
      <c r="X141" s="30"/>
      <c r="Y141" s="15"/>
    </row>
    <row r="142" spans="1:25" ht="19.350000000000001" customHeight="1">
      <c r="A142" s="17" t="s">
        <v>417</v>
      </c>
      <c r="B142" s="32" t="s">
        <v>418</v>
      </c>
      <c r="C142" s="32" t="s">
        <v>341</v>
      </c>
      <c r="D142" s="32"/>
      <c r="E142" s="21" t="s">
        <v>342</v>
      </c>
      <c r="F142" s="34">
        <v>1.05</v>
      </c>
      <c r="G142" s="34">
        <f>IF('Venda-Chave-Troca'!$E142="Gamivo",'Venda-Chave-Troca'!$F142,IF(AND((F142)&lt;'[1]TABELA G2A'!$A$15),F142,IF(AND((F142)&gt;='[1]TABELA G2A'!$A$15,(F142)&lt;'[1]TABELA G2A'!$B$15),(F142)/(1+'[1]TABELA G2A'!$A$16),IF(AND((F142)&gt;='[1]TABELA G2A'!$C$15,(F142)&lt;'[1]TABELA G2A'!$D$15),(F142)/(1+'[1]TABELA G2A'!$C$16),IF(AND((F142)&gt;='[1]TABELA G2A'!$E$15,(F142)&lt;'[1]TABELA G2A'!$F$15),(F142)/(1+'[1]TABELA G2A'!$E$16),IF(AND((F142)&gt;='[1]TABELA G2A'!$G$15,(F142)&lt;'[1]TABELA G2A'!$H$15),(F142)/(1+'[1]TABELA G2A'!$G$16),IF(AND((F142)&gt;='[1]TABELA G2A'!$I$15,(F142)&lt;'[1]TABELA G2A'!$J$15),(F142)/(1+'[1]TABELA G2A'!$I$16),IF(AND((F142)&gt;='[1]TABELA G2A'!$A$17,(F142)&lt;'[1]TABELA G2A'!$B$17),(F142)/(1+'[1]TABELA G2A'!$A$18),IF(AND((F142)&gt;='[1]TABELA G2A'!$C$17,(F142)&lt;'[1]TABELA G2A'!$D$17),(F142)/(1+'[1]TABELA G2A'!$C$18),IF(AND((F142)&gt;='[1]TABELA G2A'!$E$17,(F142)&lt;'[1]TABELA G2A'!$F$17),(F142)/(1+'[1]TABELA G2A'!$E$18),IF(AND((F142)&gt;='[1]TABELA G2A'!$G$17,(F142)&lt;'[1]TABELA G2A'!$H$17),(F142)/(1+'[1]TABELA G2A'!$G$18),IF(AND((F142)&gt;='[1]TABELA G2A'!$I$17,(F142)&lt;'[1]TABELA G2A'!$J$17),(F142)/(1+'[1]TABELA G2A'!$I$18),IF(AND((F142)&gt;='[1]TABELA G2A'!$A$19,(F142)&lt;'[1]TABELA G2A'!$B$19),(F142)/(1+'[1]TABELA G2A'!$A$20),IF(AND((F142)&gt;='[1]TABELA G2A'!$C$19,(F142)&lt;'[1]TABELA G2A'!$D$19),(F142)/(1+'[1]TABELA G2A'!$C$20),IF(AND((F142)&gt;='[1]TABELA G2A'!$E$19,(F142)&lt;'[1]TABELA G2A'!$F$19),(F142)/(1+'[1]TABELA G2A'!$E$20),IF(AND((F142)&gt;='[1]TABELA G2A'!$G$19,(F142)&lt;'[1]TABELA G2A'!$H$19),(F142)/(1+'[1]TABELA G2A'!$G$20),IF(AND((F142)&gt;='[1]TABELA G2A'!$I$19,(F142)&lt;'[1]TABELA G2A'!$J$19),(F142)/(1+'[1]TABELA G2A'!$A$22),IF(AND((F142)&gt;='[1]TABELA G2A'!$A$21,(F142)&lt;'[1]TABELA G2A'!$B$21),(F142)/(1+'[1]TABELA G2A'!$B$22),IF(AND((F142)&gt;='[1]TABELA G2A'!$C$21,(F142)&lt;'[1]TABELA G2A'!$D$21),(F142)/(1+'[1]TABELA G2A'!$C$22),IF((F142)&gt;='[1]TABELA G2A'!$E$21,(F142)/(1+'[1]TABELA G2A'!$C$22),""))))))))))))))))))))</f>
        <v>0.81395348837209303</v>
      </c>
      <c r="H142" s="34">
        <f>IF('Venda-Chave-Troca'!$E142="G2A",G142*0.898-(0.4)-((0.15)*N142/O142),IF('Venda-Chave-Troca'!$E142="Gamivo",IF('Venda-Chave-Troca'!$F142&lt;4,(F142*0.95)-(0.1),(F142*0.901)-(0.45)),""))</f>
        <v>0.31593023255813957</v>
      </c>
      <c r="I142" s="34">
        <f>IF($E142="gamivo",IF($F142&gt;4,'Venda-Chave-Troca'!$G142+(-0.099*'Venda-Chave-Troca'!$G142)-(0.45),'Venda-Chave-Troca'!$G142-(0.05*'Venda-Chave-Troca'!$G142)-(0.1)),G142*0.898-(0.55))</f>
        <v>0.18093023255813956</v>
      </c>
      <c r="J142" s="35"/>
      <c r="K142" s="36" t="s">
        <v>419</v>
      </c>
      <c r="L142" s="34">
        <v>0.20003020062869831</v>
      </c>
      <c r="M142" s="37">
        <v>1</v>
      </c>
      <c r="N142" s="37">
        <v>1</v>
      </c>
      <c r="O142" s="37">
        <v>10</v>
      </c>
      <c r="P142" s="37">
        <v>0</v>
      </c>
      <c r="Q142" s="34">
        <f t="shared" si="4"/>
        <v>0.11590003192944126</v>
      </c>
      <c r="R142" s="27">
        <f t="shared" si="5"/>
        <v>0.57941266651318402</v>
      </c>
      <c r="S142" s="28">
        <v>45000</v>
      </c>
      <c r="T142" s="28">
        <v>45021</v>
      </c>
      <c r="U142" s="28">
        <v>45025</v>
      </c>
      <c r="V142" s="29" t="s">
        <v>420</v>
      </c>
      <c r="W142" s="29" t="s">
        <v>421</v>
      </c>
      <c r="X142" s="30"/>
      <c r="Y142" s="15"/>
    </row>
    <row r="143" spans="1:25" ht="19.350000000000001" customHeight="1">
      <c r="A143" s="103" t="s">
        <v>25</v>
      </c>
      <c r="B143" s="104" t="s">
        <v>422</v>
      </c>
      <c r="C143" s="32" t="s">
        <v>341</v>
      </c>
      <c r="D143" s="32"/>
      <c r="E143" s="21" t="s">
        <v>342</v>
      </c>
      <c r="F143" s="34">
        <v>1.05</v>
      </c>
      <c r="G143" s="34">
        <f>IF('Venda-Chave-Troca'!$E143="Gamivo",'Venda-Chave-Troca'!$F143,IF(AND((F143)&lt;'[1]TABELA G2A'!$A$15),F143,IF(AND((F143)&gt;='[1]TABELA G2A'!$A$15,(F143)&lt;'[1]TABELA G2A'!$B$15),(F143)/(1+'[1]TABELA G2A'!$A$16),IF(AND((F143)&gt;='[1]TABELA G2A'!$C$15,(F143)&lt;'[1]TABELA G2A'!$D$15),(F143)/(1+'[1]TABELA G2A'!$C$16),IF(AND((F143)&gt;='[1]TABELA G2A'!$E$15,(F143)&lt;'[1]TABELA G2A'!$F$15),(F143)/(1+'[1]TABELA G2A'!$E$16),IF(AND((F143)&gt;='[1]TABELA G2A'!$G$15,(F143)&lt;'[1]TABELA G2A'!$H$15),(F143)/(1+'[1]TABELA G2A'!$G$16),IF(AND((F143)&gt;='[1]TABELA G2A'!$I$15,(F143)&lt;'[1]TABELA G2A'!$J$15),(F143)/(1+'[1]TABELA G2A'!$I$16),IF(AND((F143)&gt;='[1]TABELA G2A'!$A$17,(F143)&lt;'[1]TABELA G2A'!$B$17),(F143)/(1+'[1]TABELA G2A'!$A$18),IF(AND((F143)&gt;='[1]TABELA G2A'!$C$17,(F143)&lt;'[1]TABELA G2A'!$D$17),(F143)/(1+'[1]TABELA G2A'!$C$18),IF(AND((F143)&gt;='[1]TABELA G2A'!$E$17,(F143)&lt;'[1]TABELA G2A'!$F$17),(F143)/(1+'[1]TABELA G2A'!$E$18),IF(AND((F143)&gt;='[1]TABELA G2A'!$G$17,(F143)&lt;'[1]TABELA G2A'!$H$17),(F143)/(1+'[1]TABELA G2A'!$G$18),IF(AND((F143)&gt;='[1]TABELA G2A'!$I$17,(F143)&lt;'[1]TABELA G2A'!$J$17),(F143)/(1+'[1]TABELA G2A'!$I$18),IF(AND((F143)&gt;='[1]TABELA G2A'!$A$19,(F143)&lt;'[1]TABELA G2A'!$B$19),(F143)/(1+'[1]TABELA G2A'!$A$20),IF(AND((F143)&gt;='[1]TABELA G2A'!$C$19,(F143)&lt;'[1]TABELA G2A'!$D$19),(F143)/(1+'[1]TABELA G2A'!$C$20),IF(AND((F143)&gt;='[1]TABELA G2A'!$E$19,(F143)&lt;'[1]TABELA G2A'!$F$19),(F143)/(1+'[1]TABELA G2A'!$E$20),IF(AND((F143)&gt;='[1]TABELA G2A'!$G$19,(F143)&lt;'[1]TABELA G2A'!$H$19),(F143)/(1+'[1]TABELA G2A'!$G$20),IF(AND((F143)&gt;='[1]TABELA G2A'!$I$19,(F143)&lt;'[1]TABELA G2A'!$J$19),(F143)/(1+'[1]TABELA G2A'!$A$22),IF(AND((F143)&gt;='[1]TABELA G2A'!$A$21,(F143)&lt;'[1]TABELA G2A'!$B$21),(F143)/(1+'[1]TABELA G2A'!$B$22),IF(AND((F143)&gt;='[1]TABELA G2A'!$C$21,(F143)&lt;'[1]TABELA G2A'!$D$21),(F143)/(1+'[1]TABELA G2A'!$C$22),IF((F143)&gt;='[1]TABELA G2A'!$E$21,(F143)/(1+'[1]TABELA G2A'!$C$22),""))))))))))))))))))))</f>
        <v>0.81395348837209303</v>
      </c>
      <c r="H143" s="34">
        <f>IF('Venda-Chave-Troca'!$E143="G2A",G143*0.898-(0.4)-((0.15)*N143/O143),IF('Venda-Chave-Troca'!$E143="Gamivo",IF('Venda-Chave-Troca'!$F143&lt;4,(F143*0.95)-(0.1),(F143*0.901)-(0.45)),""))</f>
        <v>0.31593023255813957</v>
      </c>
      <c r="I143" s="34">
        <f>IF($E143="gamivo",IF($F143&gt;4,'Venda-Chave-Troca'!$G143+(-0.099*'Venda-Chave-Troca'!$G143)-(0.45),'Venda-Chave-Troca'!$G143-(0.05*'Venda-Chave-Troca'!$G143)-(0.1)),G143*0.898-(0.55))</f>
        <v>0.18093023255813956</v>
      </c>
      <c r="J143" s="105"/>
      <c r="K143" s="105" t="s">
        <v>423</v>
      </c>
      <c r="L143" s="34">
        <v>0.43052705784781259</v>
      </c>
      <c r="M143" s="37">
        <v>1</v>
      </c>
      <c r="N143" s="37">
        <v>1</v>
      </c>
      <c r="O143" s="37">
        <v>10</v>
      </c>
      <c r="P143" s="37">
        <v>0</v>
      </c>
      <c r="Q143" s="34">
        <f t="shared" si="4"/>
        <v>-0.11459682528967302</v>
      </c>
      <c r="R143" s="27">
        <f t="shared" si="5"/>
        <v>-0.26617798626301892</v>
      </c>
      <c r="S143" s="106">
        <v>45013</v>
      </c>
      <c r="T143" s="28">
        <v>45021</v>
      </c>
      <c r="U143" s="106">
        <v>45025</v>
      </c>
      <c r="V143" s="107" t="s">
        <v>424</v>
      </c>
      <c r="W143" s="29" t="s">
        <v>425</v>
      </c>
      <c r="X143" s="30"/>
      <c r="Y143" s="15"/>
    </row>
    <row r="144" spans="1:25" ht="19.350000000000001" customHeight="1">
      <c r="A144" s="17" t="s">
        <v>25</v>
      </c>
      <c r="B144" s="32" t="s">
        <v>426</v>
      </c>
      <c r="C144" s="32" t="s">
        <v>341</v>
      </c>
      <c r="D144" s="32"/>
      <c r="E144" s="21" t="s">
        <v>342</v>
      </c>
      <c r="F144" s="34">
        <v>1.05</v>
      </c>
      <c r="G144" s="34">
        <f>IF('Venda-Chave-Troca'!$E144="Gamivo",'Venda-Chave-Troca'!$F144,IF(AND((F144)&lt;'[1]TABELA G2A'!$A$15),F144,IF(AND((F144)&gt;='[1]TABELA G2A'!$A$15,(F144)&lt;'[1]TABELA G2A'!$B$15),(F144)/(1+'[1]TABELA G2A'!$A$16),IF(AND((F144)&gt;='[1]TABELA G2A'!$C$15,(F144)&lt;'[1]TABELA G2A'!$D$15),(F144)/(1+'[1]TABELA G2A'!$C$16),IF(AND((F144)&gt;='[1]TABELA G2A'!$E$15,(F144)&lt;'[1]TABELA G2A'!$F$15),(F144)/(1+'[1]TABELA G2A'!$E$16),IF(AND((F144)&gt;='[1]TABELA G2A'!$G$15,(F144)&lt;'[1]TABELA G2A'!$H$15),(F144)/(1+'[1]TABELA G2A'!$G$16),IF(AND((F144)&gt;='[1]TABELA G2A'!$I$15,(F144)&lt;'[1]TABELA G2A'!$J$15),(F144)/(1+'[1]TABELA G2A'!$I$16),IF(AND((F144)&gt;='[1]TABELA G2A'!$A$17,(F144)&lt;'[1]TABELA G2A'!$B$17),(F144)/(1+'[1]TABELA G2A'!$A$18),IF(AND((F144)&gt;='[1]TABELA G2A'!$C$17,(F144)&lt;'[1]TABELA G2A'!$D$17),(F144)/(1+'[1]TABELA G2A'!$C$18),IF(AND((F144)&gt;='[1]TABELA G2A'!$E$17,(F144)&lt;'[1]TABELA G2A'!$F$17),(F144)/(1+'[1]TABELA G2A'!$E$18),IF(AND((F144)&gt;='[1]TABELA G2A'!$G$17,(F144)&lt;'[1]TABELA G2A'!$H$17),(F144)/(1+'[1]TABELA G2A'!$G$18),IF(AND((F144)&gt;='[1]TABELA G2A'!$I$17,(F144)&lt;'[1]TABELA G2A'!$J$17),(F144)/(1+'[1]TABELA G2A'!$I$18),IF(AND((F144)&gt;='[1]TABELA G2A'!$A$19,(F144)&lt;'[1]TABELA G2A'!$B$19),(F144)/(1+'[1]TABELA G2A'!$A$20),IF(AND((F144)&gt;='[1]TABELA G2A'!$C$19,(F144)&lt;'[1]TABELA G2A'!$D$19),(F144)/(1+'[1]TABELA G2A'!$C$20),IF(AND((F144)&gt;='[1]TABELA G2A'!$E$19,(F144)&lt;'[1]TABELA G2A'!$F$19),(F144)/(1+'[1]TABELA G2A'!$E$20),IF(AND((F144)&gt;='[1]TABELA G2A'!$G$19,(F144)&lt;'[1]TABELA G2A'!$H$19),(F144)/(1+'[1]TABELA G2A'!$G$20),IF(AND((F144)&gt;='[1]TABELA G2A'!$I$19,(F144)&lt;'[1]TABELA G2A'!$J$19),(F144)/(1+'[1]TABELA G2A'!$A$22),IF(AND((F144)&gt;='[1]TABELA G2A'!$A$21,(F144)&lt;'[1]TABELA G2A'!$B$21),(F144)/(1+'[1]TABELA G2A'!$B$22),IF(AND((F144)&gt;='[1]TABELA G2A'!$C$21,(F144)&lt;'[1]TABELA G2A'!$D$21),(F144)/(1+'[1]TABELA G2A'!$C$22),IF((F144)&gt;='[1]TABELA G2A'!$E$21,(F144)/(1+'[1]TABELA G2A'!$C$22),""))))))))))))))))))))</f>
        <v>0.81395348837209303</v>
      </c>
      <c r="H144" s="34">
        <f>IF('Venda-Chave-Troca'!$E144="G2A",G144*0.898-(0.4)-((0.15)*N144/O144),IF('Venda-Chave-Troca'!$E144="Gamivo",IF('Venda-Chave-Troca'!$F144&lt;4,(F144*0.95)-(0.1),(F144*0.901)-(0.45)),""))</f>
        <v>0.31593023255813957</v>
      </c>
      <c r="I144" s="34">
        <f>IF($E144="gamivo",IF($F144&gt;4,'Venda-Chave-Troca'!$G144+(-0.099*'Venda-Chave-Troca'!$G144)-(0.45),'Venda-Chave-Troca'!$G144-(0.05*'Venda-Chave-Troca'!$G144)-(0.1)),G144*0.898-(0.55))</f>
        <v>0.18093023255813956</v>
      </c>
      <c r="J144" s="35"/>
      <c r="K144" s="36" t="s">
        <v>427</v>
      </c>
      <c r="L144" s="34">
        <v>0.35654223706176963</v>
      </c>
      <c r="M144" s="37">
        <v>1</v>
      </c>
      <c r="N144" s="37">
        <v>1</v>
      </c>
      <c r="O144" s="37">
        <v>10</v>
      </c>
      <c r="P144" s="37">
        <v>0</v>
      </c>
      <c r="Q144" s="34">
        <f t="shared" si="4"/>
        <v>-4.0612004503630061E-2</v>
      </c>
      <c r="R144" s="27">
        <f t="shared" si="5"/>
        <v>-0.11390517106278822</v>
      </c>
      <c r="S144" s="28">
        <v>45001</v>
      </c>
      <c r="T144" s="28">
        <v>45021</v>
      </c>
      <c r="U144" s="28">
        <v>45026</v>
      </c>
      <c r="V144" s="29" t="s">
        <v>428</v>
      </c>
      <c r="W144" s="29"/>
      <c r="X144" s="30"/>
      <c r="Y144" s="15"/>
    </row>
    <row r="145" spans="1:25" ht="19.350000000000001" customHeight="1">
      <c r="A145" s="17" t="s">
        <v>429</v>
      </c>
      <c r="B145" s="59" t="s">
        <v>430</v>
      </c>
      <c r="C145" s="59" t="s">
        <v>341</v>
      </c>
      <c r="D145" s="59"/>
      <c r="E145" s="21" t="s">
        <v>342</v>
      </c>
      <c r="F145" s="108">
        <v>1.29</v>
      </c>
      <c r="G145" s="108">
        <f>IF('Venda-Chave-Troca'!$E145="Gamivo",'Venda-Chave-Troca'!$F145,IF(AND((F145)&lt;'[1]TABELA G2A'!$A$15),F145,IF(AND((F145)&gt;='[1]TABELA G2A'!$A$15,(F145)&lt;'[1]TABELA G2A'!$B$15),(F145)/(1+'[1]TABELA G2A'!$A$16),IF(AND((F145)&gt;='[1]TABELA G2A'!$C$15,(F145)&lt;'[1]TABELA G2A'!$D$15),(F145)/(1+'[1]TABELA G2A'!$C$16),IF(AND((F145)&gt;='[1]TABELA G2A'!$E$15,(F145)&lt;'[1]TABELA G2A'!$F$15),(F145)/(1+'[1]TABELA G2A'!$E$16),IF(AND((F145)&gt;='[1]TABELA G2A'!$G$15,(F145)&lt;'[1]TABELA G2A'!$H$15),(F145)/(1+'[1]TABELA G2A'!$G$16),IF(AND((F145)&gt;='[1]TABELA G2A'!$I$15,(F145)&lt;'[1]TABELA G2A'!$J$15),(F145)/(1+'[1]TABELA G2A'!$I$16),IF(AND((F145)&gt;='[1]TABELA G2A'!$A$17,(F145)&lt;'[1]TABELA G2A'!$B$17),(F145)/(1+'[1]TABELA G2A'!$A$18),IF(AND((F145)&gt;='[1]TABELA G2A'!$C$17,(F145)&lt;'[1]TABELA G2A'!$D$17),(F145)/(1+'[1]TABELA G2A'!$C$18),IF(AND((F145)&gt;='[1]TABELA G2A'!$E$17,(F145)&lt;'[1]TABELA G2A'!$F$17),(F145)/(1+'[1]TABELA G2A'!$E$18),IF(AND((F145)&gt;='[1]TABELA G2A'!$G$17,(F145)&lt;'[1]TABELA G2A'!$H$17),(F145)/(1+'[1]TABELA G2A'!$G$18),IF(AND((F145)&gt;='[1]TABELA G2A'!$I$17,(F145)&lt;'[1]TABELA G2A'!$J$17),(F145)/(1+'[1]TABELA G2A'!$I$18),IF(AND((F145)&gt;='[1]TABELA G2A'!$A$19,(F145)&lt;'[1]TABELA G2A'!$B$19),(F145)/(1+'[1]TABELA G2A'!$A$20),IF(AND((F145)&gt;='[1]TABELA G2A'!$C$19,(F145)&lt;'[1]TABELA G2A'!$D$19),(F145)/(1+'[1]TABELA G2A'!$C$20),IF(AND((F145)&gt;='[1]TABELA G2A'!$E$19,(F145)&lt;'[1]TABELA G2A'!$F$19),(F145)/(1+'[1]TABELA G2A'!$E$20),IF(AND((F145)&gt;='[1]TABELA G2A'!$G$19,(F145)&lt;'[1]TABELA G2A'!$H$19),(F145)/(1+'[1]TABELA G2A'!$G$20),IF(AND((F145)&gt;='[1]TABELA G2A'!$I$19,(F145)&lt;'[1]TABELA G2A'!$J$19),(F145)/(1+'[1]TABELA G2A'!$A$22),IF(AND((F145)&gt;='[1]TABELA G2A'!$A$21,(F145)&lt;'[1]TABELA G2A'!$B$21),(F145)/(1+'[1]TABELA G2A'!$B$22),IF(AND((F145)&gt;='[1]TABELA G2A'!$C$21,(F145)&lt;'[1]TABELA G2A'!$D$21),(F145)/(1+'[1]TABELA G2A'!$C$22),IF((F145)&gt;='[1]TABELA G2A'!$E$21,(F145)/(1+'[1]TABELA G2A'!$C$22),""))))))))))))))))))))</f>
        <v>1</v>
      </c>
      <c r="H145" s="108">
        <f>IF('Venda-Chave-Troca'!$E145="G2A",G145*0.898-(0.4)-((0.15)*N145/O145),IF('Venda-Chave-Troca'!$E145="Gamivo",IF('Venda-Chave-Troca'!$F145&lt;4,(F145*0.95)-(0.1),(F145*0.901)-(0.45)),""))</f>
        <v>0.48299999999999998</v>
      </c>
      <c r="I145" s="108">
        <f>IF($E145="gamivo",IF($F145&gt;4,'Venda-Chave-Troca'!$G145+(-0.099*'Venda-Chave-Troca'!$G145)-(0.45),'Venda-Chave-Troca'!$G145-(0.05*'Venda-Chave-Troca'!$G145)-(0.1)),G145*0.898-(0.55))</f>
        <v>0.34799999999999998</v>
      </c>
      <c r="J145" s="109"/>
      <c r="K145" s="110" t="s">
        <v>431</v>
      </c>
      <c r="L145" s="108">
        <v>0.51567561643835613</v>
      </c>
      <c r="M145" s="111">
        <v>1</v>
      </c>
      <c r="N145" s="111">
        <v>1</v>
      </c>
      <c r="O145" s="111">
        <v>10</v>
      </c>
      <c r="P145" s="111">
        <v>0</v>
      </c>
      <c r="Q145" s="108">
        <f t="shared" si="4"/>
        <v>-3.2675616438356148E-2</v>
      </c>
      <c r="R145" s="27">
        <f t="shared" si="5"/>
        <v>-6.336467227990833E-2</v>
      </c>
      <c r="S145" s="28">
        <v>44994</v>
      </c>
      <c r="T145" s="28">
        <v>45105</v>
      </c>
      <c r="U145" s="28">
        <v>45106</v>
      </c>
      <c r="V145" s="29" t="s">
        <v>432</v>
      </c>
      <c r="W145" s="29" t="s">
        <v>433</v>
      </c>
      <c r="X145" s="30"/>
      <c r="Y145" s="15"/>
    </row>
    <row r="146" spans="1:25" ht="19.350000000000001" customHeight="1">
      <c r="A146" s="17" t="s">
        <v>434</v>
      </c>
      <c r="B146" s="32" t="s">
        <v>435</v>
      </c>
      <c r="C146" s="32" t="s">
        <v>341</v>
      </c>
      <c r="D146" s="32"/>
      <c r="E146" s="21" t="s">
        <v>342</v>
      </c>
      <c r="F146" s="34">
        <v>1.29</v>
      </c>
      <c r="G146" s="34">
        <f>IF('Venda-Chave-Troca'!$E146="Gamivo",'Venda-Chave-Troca'!$F146,IF(AND((F146)&lt;'[1]TABELA G2A'!$A$15),F146,IF(AND((F146)&gt;='[1]TABELA G2A'!$A$15,(F146)&lt;'[1]TABELA G2A'!$B$15),(F146)/(1+'[1]TABELA G2A'!$A$16),IF(AND((F146)&gt;='[1]TABELA G2A'!$C$15,(F146)&lt;'[1]TABELA G2A'!$D$15),(F146)/(1+'[1]TABELA G2A'!$C$16),IF(AND((F146)&gt;='[1]TABELA G2A'!$E$15,(F146)&lt;'[1]TABELA G2A'!$F$15),(F146)/(1+'[1]TABELA G2A'!$E$16),IF(AND((F146)&gt;='[1]TABELA G2A'!$G$15,(F146)&lt;'[1]TABELA G2A'!$H$15),(F146)/(1+'[1]TABELA G2A'!$G$16),IF(AND((F146)&gt;='[1]TABELA G2A'!$I$15,(F146)&lt;'[1]TABELA G2A'!$J$15),(F146)/(1+'[1]TABELA G2A'!$I$16),IF(AND((F146)&gt;='[1]TABELA G2A'!$A$17,(F146)&lt;'[1]TABELA G2A'!$B$17),(F146)/(1+'[1]TABELA G2A'!$A$18),IF(AND((F146)&gt;='[1]TABELA G2A'!$C$17,(F146)&lt;'[1]TABELA G2A'!$D$17),(F146)/(1+'[1]TABELA G2A'!$C$18),IF(AND((F146)&gt;='[1]TABELA G2A'!$E$17,(F146)&lt;'[1]TABELA G2A'!$F$17),(F146)/(1+'[1]TABELA G2A'!$E$18),IF(AND((F146)&gt;='[1]TABELA G2A'!$G$17,(F146)&lt;'[1]TABELA G2A'!$H$17),(F146)/(1+'[1]TABELA G2A'!$G$18),IF(AND((F146)&gt;='[1]TABELA G2A'!$I$17,(F146)&lt;'[1]TABELA G2A'!$J$17),(F146)/(1+'[1]TABELA G2A'!$I$18),IF(AND((F146)&gt;='[1]TABELA G2A'!$A$19,(F146)&lt;'[1]TABELA G2A'!$B$19),(F146)/(1+'[1]TABELA G2A'!$A$20),IF(AND((F146)&gt;='[1]TABELA G2A'!$C$19,(F146)&lt;'[1]TABELA G2A'!$D$19),(F146)/(1+'[1]TABELA G2A'!$C$20),IF(AND((F146)&gt;='[1]TABELA G2A'!$E$19,(F146)&lt;'[1]TABELA G2A'!$F$19),(F146)/(1+'[1]TABELA G2A'!$E$20),IF(AND((F146)&gt;='[1]TABELA G2A'!$G$19,(F146)&lt;'[1]TABELA G2A'!$H$19),(F146)/(1+'[1]TABELA G2A'!$G$20),IF(AND((F146)&gt;='[1]TABELA G2A'!$I$19,(F146)&lt;'[1]TABELA G2A'!$J$19),(F146)/(1+'[1]TABELA G2A'!$A$22),IF(AND((F146)&gt;='[1]TABELA G2A'!$A$21,(F146)&lt;'[1]TABELA G2A'!$B$21),(F146)/(1+'[1]TABELA G2A'!$B$22),IF(AND((F146)&gt;='[1]TABELA G2A'!$C$21,(F146)&lt;'[1]TABELA G2A'!$D$21),(F146)/(1+'[1]TABELA G2A'!$C$22),IF((F146)&gt;='[1]TABELA G2A'!$E$21,(F146)/(1+'[1]TABELA G2A'!$C$22),""))))))))))))))))))))</f>
        <v>1</v>
      </c>
      <c r="H146" s="34">
        <f>IF('Venda-Chave-Troca'!$E146="G2A",G146*0.898-(0.4)-((0.15)*N146/O146),IF('Venda-Chave-Troca'!$E146="Gamivo",IF('Venda-Chave-Troca'!$F146&lt;4,(F146*0.95)-(0.1),(F146*0.901)-(0.45)),""))</f>
        <v>0.48299999999999998</v>
      </c>
      <c r="I146" s="34">
        <f>IF($E146="gamivo",IF($F146&gt;4,'Venda-Chave-Troca'!$G146+(-0.099*'Venda-Chave-Troca'!$G146)-(0.45),'Venda-Chave-Troca'!$G146-(0.05*'Venda-Chave-Troca'!$G146)-(0.1)),G146*0.898-(0.55))</f>
        <v>0.34799999999999998</v>
      </c>
      <c r="J146" s="35"/>
      <c r="K146" s="36" t="s">
        <v>431</v>
      </c>
      <c r="L146" s="34">
        <v>0.51567561643835613</v>
      </c>
      <c r="M146" s="37">
        <v>1</v>
      </c>
      <c r="N146" s="37">
        <v>1</v>
      </c>
      <c r="O146" s="37">
        <v>10</v>
      </c>
      <c r="P146" s="37">
        <v>0</v>
      </c>
      <c r="Q146" s="34">
        <f t="shared" si="4"/>
        <v>-3.2675616438356148E-2</v>
      </c>
      <c r="R146" s="27">
        <f t="shared" si="5"/>
        <v>-6.336467227990833E-2</v>
      </c>
      <c r="S146" s="28">
        <v>44994</v>
      </c>
      <c r="T146" s="28">
        <v>45105</v>
      </c>
      <c r="U146" s="28">
        <v>45110</v>
      </c>
      <c r="V146" s="29" t="s">
        <v>432</v>
      </c>
      <c r="W146" s="29" t="s">
        <v>433</v>
      </c>
      <c r="X146" s="30"/>
      <c r="Y146" s="15"/>
    </row>
    <row r="147" spans="1:25" ht="19.350000000000001" customHeight="1">
      <c r="A147" s="17" t="s">
        <v>25</v>
      </c>
      <c r="B147" s="32" t="s">
        <v>436</v>
      </c>
      <c r="C147" s="32" t="s">
        <v>341</v>
      </c>
      <c r="D147" s="32"/>
      <c r="E147" s="21" t="s">
        <v>342</v>
      </c>
      <c r="F147" s="34">
        <v>1.29</v>
      </c>
      <c r="G147" s="34">
        <f>IF('Venda-Chave-Troca'!$E147="Gamivo",'Venda-Chave-Troca'!$F147,IF(AND((F147)&lt;'[1]TABELA G2A'!$A$15),F147,IF(AND((F147)&gt;='[1]TABELA G2A'!$A$15,(F147)&lt;'[1]TABELA G2A'!$B$15),(F147)/(1+'[1]TABELA G2A'!$A$16),IF(AND((F147)&gt;='[1]TABELA G2A'!$C$15,(F147)&lt;'[1]TABELA G2A'!$D$15),(F147)/(1+'[1]TABELA G2A'!$C$16),IF(AND((F147)&gt;='[1]TABELA G2A'!$E$15,(F147)&lt;'[1]TABELA G2A'!$F$15),(F147)/(1+'[1]TABELA G2A'!$E$16),IF(AND((F147)&gt;='[1]TABELA G2A'!$G$15,(F147)&lt;'[1]TABELA G2A'!$H$15),(F147)/(1+'[1]TABELA G2A'!$G$16),IF(AND((F147)&gt;='[1]TABELA G2A'!$I$15,(F147)&lt;'[1]TABELA G2A'!$J$15),(F147)/(1+'[1]TABELA G2A'!$I$16),IF(AND((F147)&gt;='[1]TABELA G2A'!$A$17,(F147)&lt;'[1]TABELA G2A'!$B$17),(F147)/(1+'[1]TABELA G2A'!$A$18),IF(AND((F147)&gt;='[1]TABELA G2A'!$C$17,(F147)&lt;'[1]TABELA G2A'!$D$17),(F147)/(1+'[1]TABELA G2A'!$C$18),IF(AND((F147)&gt;='[1]TABELA G2A'!$E$17,(F147)&lt;'[1]TABELA G2A'!$F$17),(F147)/(1+'[1]TABELA G2A'!$E$18),IF(AND((F147)&gt;='[1]TABELA G2A'!$G$17,(F147)&lt;'[1]TABELA G2A'!$H$17),(F147)/(1+'[1]TABELA G2A'!$G$18),IF(AND((F147)&gt;='[1]TABELA G2A'!$I$17,(F147)&lt;'[1]TABELA G2A'!$J$17),(F147)/(1+'[1]TABELA G2A'!$I$18),IF(AND((F147)&gt;='[1]TABELA G2A'!$A$19,(F147)&lt;'[1]TABELA G2A'!$B$19),(F147)/(1+'[1]TABELA G2A'!$A$20),IF(AND((F147)&gt;='[1]TABELA G2A'!$C$19,(F147)&lt;'[1]TABELA G2A'!$D$19),(F147)/(1+'[1]TABELA G2A'!$C$20),IF(AND((F147)&gt;='[1]TABELA G2A'!$E$19,(F147)&lt;'[1]TABELA G2A'!$F$19),(F147)/(1+'[1]TABELA G2A'!$E$20),IF(AND((F147)&gt;='[1]TABELA G2A'!$G$19,(F147)&lt;'[1]TABELA G2A'!$H$19),(F147)/(1+'[1]TABELA G2A'!$G$20),IF(AND((F147)&gt;='[1]TABELA G2A'!$I$19,(F147)&lt;'[1]TABELA G2A'!$J$19),(F147)/(1+'[1]TABELA G2A'!$A$22),IF(AND((F147)&gt;='[1]TABELA G2A'!$A$21,(F147)&lt;'[1]TABELA G2A'!$B$21),(F147)/(1+'[1]TABELA G2A'!$B$22),IF(AND((F147)&gt;='[1]TABELA G2A'!$C$21,(F147)&lt;'[1]TABELA G2A'!$D$21),(F147)/(1+'[1]TABELA G2A'!$C$22),IF((F147)&gt;='[1]TABELA G2A'!$E$21,(F147)/(1+'[1]TABELA G2A'!$C$22),""))))))))))))))))))))</f>
        <v>1</v>
      </c>
      <c r="H147" s="34">
        <f>IF('Venda-Chave-Troca'!$E147="G2A",G147*0.898-(0.4)-((0.15)*N147/O147),IF('Venda-Chave-Troca'!$E147="Gamivo",IF('Venda-Chave-Troca'!$F147&lt;4,(F147*0.95)-(0.1),(F147*0.901)-(0.45)),""))</f>
        <v>0.48299999999999998</v>
      </c>
      <c r="I147" s="34">
        <f>IF($E147="gamivo",IF($F147&gt;4,'Venda-Chave-Troca'!$G147+(-0.099*'Venda-Chave-Troca'!$G147)-(0.45),'Venda-Chave-Troca'!$G147-(0.05*'Venda-Chave-Troca'!$G147)-(0.1)),G147*0.898-(0.55))</f>
        <v>0.34799999999999998</v>
      </c>
      <c r="J147" s="35"/>
      <c r="K147" s="36" t="s">
        <v>437</v>
      </c>
      <c r="L147" s="34">
        <v>0.21019323862401451</v>
      </c>
      <c r="M147" s="37">
        <v>1</v>
      </c>
      <c r="N147" s="37">
        <v>1</v>
      </c>
      <c r="O147" s="37">
        <v>10</v>
      </c>
      <c r="P147" s="37">
        <v>0</v>
      </c>
      <c r="Q147" s="34">
        <f t="shared" si="4"/>
        <v>0.27280676137598547</v>
      </c>
      <c r="R147" s="27">
        <f t="shared" si="5"/>
        <v>1.2978855226831134</v>
      </c>
      <c r="S147" s="28">
        <v>45007</v>
      </c>
      <c r="T147" s="28">
        <v>45105</v>
      </c>
      <c r="U147" s="28">
        <v>45115</v>
      </c>
      <c r="V147" s="29" t="s">
        <v>438</v>
      </c>
      <c r="W147" s="29" t="s">
        <v>439</v>
      </c>
      <c r="X147" s="30"/>
      <c r="Y147" s="15"/>
    </row>
    <row r="148" spans="1:25" ht="19.350000000000001" customHeight="1">
      <c r="A148" s="17" t="s">
        <v>25</v>
      </c>
      <c r="B148" s="32" t="s">
        <v>440</v>
      </c>
      <c r="C148" s="32" t="s">
        <v>341</v>
      </c>
      <c r="D148" s="32"/>
      <c r="E148" s="21" t="s">
        <v>342</v>
      </c>
      <c r="F148" s="34">
        <v>1.29</v>
      </c>
      <c r="G148" s="34">
        <f>IF('Venda-Chave-Troca'!$E148="Gamivo",'Venda-Chave-Troca'!$F148,IF(AND((F148)&lt;'[1]TABELA G2A'!$A$15),F148,IF(AND((F148)&gt;='[1]TABELA G2A'!$A$15,(F148)&lt;'[1]TABELA G2A'!$B$15),(F148)/(1+'[1]TABELA G2A'!$A$16),IF(AND((F148)&gt;='[1]TABELA G2A'!$C$15,(F148)&lt;'[1]TABELA G2A'!$D$15),(F148)/(1+'[1]TABELA G2A'!$C$16),IF(AND((F148)&gt;='[1]TABELA G2A'!$E$15,(F148)&lt;'[1]TABELA G2A'!$F$15),(F148)/(1+'[1]TABELA G2A'!$E$16),IF(AND((F148)&gt;='[1]TABELA G2A'!$G$15,(F148)&lt;'[1]TABELA G2A'!$H$15),(F148)/(1+'[1]TABELA G2A'!$G$16),IF(AND((F148)&gt;='[1]TABELA G2A'!$I$15,(F148)&lt;'[1]TABELA G2A'!$J$15),(F148)/(1+'[1]TABELA G2A'!$I$16),IF(AND((F148)&gt;='[1]TABELA G2A'!$A$17,(F148)&lt;'[1]TABELA G2A'!$B$17),(F148)/(1+'[1]TABELA G2A'!$A$18),IF(AND((F148)&gt;='[1]TABELA G2A'!$C$17,(F148)&lt;'[1]TABELA G2A'!$D$17),(F148)/(1+'[1]TABELA G2A'!$C$18),IF(AND((F148)&gt;='[1]TABELA G2A'!$E$17,(F148)&lt;'[1]TABELA G2A'!$F$17),(F148)/(1+'[1]TABELA G2A'!$E$18),IF(AND((F148)&gt;='[1]TABELA G2A'!$G$17,(F148)&lt;'[1]TABELA G2A'!$H$17),(F148)/(1+'[1]TABELA G2A'!$G$18),IF(AND((F148)&gt;='[1]TABELA G2A'!$I$17,(F148)&lt;'[1]TABELA G2A'!$J$17),(F148)/(1+'[1]TABELA G2A'!$I$18),IF(AND((F148)&gt;='[1]TABELA G2A'!$A$19,(F148)&lt;'[1]TABELA G2A'!$B$19),(F148)/(1+'[1]TABELA G2A'!$A$20),IF(AND((F148)&gt;='[1]TABELA G2A'!$C$19,(F148)&lt;'[1]TABELA G2A'!$D$19),(F148)/(1+'[1]TABELA G2A'!$C$20),IF(AND((F148)&gt;='[1]TABELA G2A'!$E$19,(F148)&lt;'[1]TABELA G2A'!$F$19),(F148)/(1+'[1]TABELA G2A'!$E$20),IF(AND((F148)&gt;='[1]TABELA G2A'!$G$19,(F148)&lt;'[1]TABELA G2A'!$H$19),(F148)/(1+'[1]TABELA G2A'!$G$20),IF(AND((F148)&gt;='[1]TABELA G2A'!$I$19,(F148)&lt;'[1]TABELA G2A'!$J$19),(F148)/(1+'[1]TABELA G2A'!$A$22),IF(AND((F148)&gt;='[1]TABELA G2A'!$A$21,(F148)&lt;'[1]TABELA G2A'!$B$21),(F148)/(1+'[1]TABELA G2A'!$B$22),IF(AND((F148)&gt;='[1]TABELA G2A'!$C$21,(F148)&lt;'[1]TABELA G2A'!$D$21),(F148)/(1+'[1]TABELA G2A'!$C$22),IF((F148)&gt;='[1]TABELA G2A'!$E$21,(F148)/(1+'[1]TABELA G2A'!$C$22),""))))))))))))))))))))</f>
        <v>1</v>
      </c>
      <c r="H148" s="34">
        <f>IF('Venda-Chave-Troca'!$E148="G2A",G148*0.898-(0.4)-((0.15)*N148/O148),IF('Venda-Chave-Troca'!$E148="Gamivo",IF('Venda-Chave-Troca'!$F148&lt;4,(F148*0.95)-(0.1),(F148*0.901)-(0.45)),""))</f>
        <v>0.48299999999999998</v>
      </c>
      <c r="I148" s="34">
        <f>IF($E148="gamivo",IF($F148&gt;4,'Venda-Chave-Troca'!$G148+(-0.099*'Venda-Chave-Troca'!$G148)-(0.45),'Venda-Chave-Troca'!$G148-(0.05*'Venda-Chave-Troca'!$G148)-(0.1)),G148*0.898-(0.55))</f>
        <v>0.34799999999999998</v>
      </c>
      <c r="J148" s="35"/>
      <c r="K148" s="36" t="s">
        <v>441</v>
      </c>
      <c r="L148" s="34">
        <v>0.21304574692996261</v>
      </c>
      <c r="M148" s="37">
        <v>1</v>
      </c>
      <c r="N148" s="37">
        <v>1</v>
      </c>
      <c r="O148" s="37">
        <v>10</v>
      </c>
      <c r="P148" s="37">
        <v>0</v>
      </c>
      <c r="Q148" s="34">
        <f t="shared" si="4"/>
        <v>0.2699542530700374</v>
      </c>
      <c r="R148" s="27">
        <f t="shared" si="5"/>
        <v>1.2671187149245606</v>
      </c>
      <c r="S148" s="28">
        <v>45008</v>
      </c>
      <c r="T148" s="28">
        <v>45105</v>
      </c>
      <c r="U148" s="28">
        <v>45116</v>
      </c>
      <c r="V148" s="29" t="s">
        <v>442</v>
      </c>
      <c r="W148" s="29" t="s">
        <v>443</v>
      </c>
      <c r="X148" s="30"/>
      <c r="Y148" s="15"/>
    </row>
    <row r="149" spans="1:25" ht="19.350000000000001" customHeight="1">
      <c r="A149" s="17" t="s">
        <v>25</v>
      </c>
      <c r="B149" s="32" t="s">
        <v>444</v>
      </c>
      <c r="C149" s="32" t="s">
        <v>341</v>
      </c>
      <c r="D149" s="32"/>
      <c r="E149" s="21" t="s">
        <v>342</v>
      </c>
      <c r="F149" s="34">
        <v>1.29</v>
      </c>
      <c r="G149" s="34">
        <f>IF('Venda-Chave-Troca'!$E149="Gamivo",'Venda-Chave-Troca'!$F149,IF(AND((F149)&lt;'[1]TABELA G2A'!$A$15),F149,IF(AND((F149)&gt;='[1]TABELA G2A'!$A$15,(F149)&lt;'[1]TABELA G2A'!$B$15),(F149)/(1+'[1]TABELA G2A'!$A$16),IF(AND((F149)&gt;='[1]TABELA G2A'!$C$15,(F149)&lt;'[1]TABELA G2A'!$D$15),(F149)/(1+'[1]TABELA G2A'!$C$16),IF(AND((F149)&gt;='[1]TABELA G2A'!$E$15,(F149)&lt;'[1]TABELA G2A'!$F$15),(F149)/(1+'[1]TABELA G2A'!$E$16),IF(AND((F149)&gt;='[1]TABELA G2A'!$G$15,(F149)&lt;'[1]TABELA G2A'!$H$15),(F149)/(1+'[1]TABELA G2A'!$G$16),IF(AND((F149)&gt;='[1]TABELA G2A'!$I$15,(F149)&lt;'[1]TABELA G2A'!$J$15),(F149)/(1+'[1]TABELA G2A'!$I$16),IF(AND((F149)&gt;='[1]TABELA G2A'!$A$17,(F149)&lt;'[1]TABELA G2A'!$B$17),(F149)/(1+'[1]TABELA G2A'!$A$18),IF(AND((F149)&gt;='[1]TABELA G2A'!$C$17,(F149)&lt;'[1]TABELA G2A'!$D$17),(F149)/(1+'[1]TABELA G2A'!$C$18),IF(AND((F149)&gt;='[1]TABELA G2A'!$E$17,(F149)&lt;'[1]TABELA G2A'!$F$17),(F149)/(1+'[1]TABELA G2A'!$E$18),IF(AND((F149)&gt;='[1]TABELA G2A'!$G$17,(F149)&lt;'[1]TABELA G2A'!$H$17),(F149)/(1+'[1]TABELA G2A'!$G$18),IF(AND((F149)&gt;='[1]TABELA G2A'!$I$17,(F149)&lt;'[1]TABELA G2A'!$J$17),(F149)/(1+'[1]TABELA G2A'!$I$18),IF(AND((F149)&gt;='[1]TABELA G2A'!$A$19,(F149)&lt;'[1]TABELA G2A'!$B$19),(F149)/(1+'[1]TABELA G2A'!$A$20),IF(AND((F149)&gt;='[1]TABELA G2A'!$C$19,(F149)&lt;'[1]TABELA G2A'!$D$19),(F149)/(1+'[1]TABELA G2A'!$C$20),IF(AND((F149)&gt;='[1]TABELA G2A'!$E$19,(F149)&lt;'[1]TABELA G2A'!$F$19),(F149)/(1+'[1]TABELA G2A'!$E$20),IF(AND((F149)&gt;='[1]TABELA G2A'!$G$19,(F149)&lt;'[1]TABELA G2A'!$H$19),(F149)/(1+'[1]TABELA G2A'!$G$20),IF(AND((F149)&gt;='[1]TABELA G2A'!$I$19,(F149)&lt;'[1]TABELA G2A'!$J$19),(F149)/(1+'[1]TABELA G2A'!$A$22),IF(AND((F149)&gt;='[1]TABELA G2A'!$A$21,(F149)&lt;'[1]TABELA G2A'!$B$21),(F149)/(1+'[1]TABELA G2A'!$B$22),IF(AND((F149)&gt;='[1]TABELA G2A'!$C$21,(F149)&lt;'[1]TABELA G2A'!$D$21),(F149)/(1+'[1]TABELA G2A'!$C$22),IF((F149)&gt;='[1]TABELA G2A'!$E$21,(F149)/(1+'[1]TABELA G2A'!$C$22),""))))))))))))))))))))</f>
        <v>1</v>
      </c>
      <c r="H149" s="34">
        <f>IF('Venda-Chave-Troca'!$E149="G2A",G149*0.898-(0.4)-((0.15)*N149/O149),IF('Venda-Chave-Troca'!$E149="Gamivo",IF('Venda-Chave-Troca'!$F149&lt;4,(F149*0.95)-(0.1),(F149*0.901)-(0.45)),""))</f>
        <v>0.48299999999999998</v>
      </c>
      <c r="I149" s="34">
        <f>IF($E149="gamivo",IF($F149&gt;4,'Venda-Chave-Troca'!$G149+(-0.099*'Venda-Chave-Troca'!$G149)-(0.45),'Venda-Chave-Troca'!$G149-(0.05*'Venda-Chave-Troca'!$G149)-(0.1)),G149*0.898-(0.55))</f>
        <v>0.34799999999999998</v>
      </c>
      <c r="J149" s="35"/>
      <c r="K149" s="36" t="s">
        <v>445</v>
      </c>
      <c r="L149" s="34">
        <v>0.21734793463827351</v>
      </c>
      <c r="M149" s="37">
        <v>1</v>
      </c>
      <c r="N149" s="37">
        <v>1</v>
      </c>
      <c r="O149" s="37">
        <v>10</v>
      </c>
      <c r="P149" s="37">
        <v>0</v>
      </c>
      <c r="Q149" s="34">
        <f t="shared" si="4"/>
        <v>0.26565206536172647</v>
      </c>
      <c r="R149" s="27">
        <f t="shared" si="5"/>
        <v>1.222243339021575</v>
      </c>
      <c r="S149" s="28">
        <v>45009</v>
      </c>
      <c r="T149" s="28">
        <v>45105</v>
      </c>
      <c r="U149" s="28">
        <v>45116</v>
      </c>
      <c r="V149" s="29" t="s">
        <v>446</v>
      </c>
      <c r="W149" s="29" t="s">
        <v>447</v>
      </c>
      <c r="X149" s="30"/>
      <c r="Y149" s="15"/>
    </row>
    <row r="150" spans="1:25" ht="19.350000000000001" customHeight="1">
      <c r="A150" s="17" t="s">
        <v>448</v>
      </c>
      <c r="B150" s="32" t="s">
        <v>449</v>
      </c>
      <c r="C150" s="32" t="s">
        <v>341</v>
      </c>
      <c r="D150" s="32"/>
      <c r="E150" s="21" t="s">
        <v>342</v>
      </c>
      <c r="F150" s="34">
        <v>1.29</v>
      </c>
      <c r="G150" s="34">
        <f>IF('Venda-Chave-Troca'!$E150="Gamivo",'Venda-Chave-Troca'!$F150,IF(AND((F150)&lt;'[1]TABELA G2A'!$A$15),F150,IF(AND((F150)&gt;='[1]TABELA G2A'!$A$15,(F150)&lt;'[1]TABELA G2A'!$B$15),(F150)/(1+'[1]TABELA G2A'!$A$16),IF(AND((F150)&gt;='[1]TABELA G2A'!$C$15,(F150)&lt;'[1]TABELA G2A'!$D$15),(F150)/(1+'[1]TABELA G2A'!$C$16),IF(AND((F150)&gt;='[1]TABELA G2A'!$E$15,(F150)&lt;'[1]TABELA G2A'!$F$15),(F150)/(1+'[1]TABELA G2A'!$E$16),IF(AND((F150)&gt;='[1]TABELA G2A'!$G$15,(F150)&lt;'[1]TABELA G2A'!$H$15),(F150)/(1+'[1]TABELA G2A'!$G$16),IF(AND((F150)&gt;='[1]TABELA G2A'!$I$15,(F150)&lt;'[1]TABELA G2A'!$J$15),(F150)/(1+'[1]TABELA G2A'!$I$16),IF(AND((F150)&gt;='[1]TABELA G2A'!$A$17,(F150)&lt;'[1]TABELA G2A'!$B$17),(F150)/(1+'[1]TABELA G2A'!$A$18),IF(AND((F150)&gt;='[1]TABELA G2A'!$C$17,(F150)&lt;'[1]TABELA G2A'!$D$17),(F150)/(1+'[1]TABELA G2A'!$C$18),IF(AND((F150)&gt;='[1]TABELA G2A'!$E$17,(F150)&lt;'[1]TABELA G2A'!$F$17),(F150)/(1+'[1]TABELA G2A'!$E$18),IF(AND((F150)&gt;='[1]TABELA G2A'!$G$17,(F150)&lt;'[1]TABELA G2A'!$H$17),(F150)/(1+'[1]TABELA G2A'!$G$18),IF(AND((F150)&gt;='[1]TABELA G2A'!$I$17,(F150)&lt;'[1]TABELA G2A'!$J$17),(F150)/(1+'[1]TABELA G2A'!$I$18),IF(AND((F150)&gt;='[1]TABELA G2A'!$A$19,(F150)&lt;'[1]TABELA G2A'!$B$19),(F150)/(1+'[1]TABELA G2A'!$A$20),IF(AND((F150)&gt;='[1]TABELA G2A'!$C$19,(F150)&lt;'[1]TABELA G2A'!$D$19),(F150)/(1+'[1]TABELA G2A'!$C$20),IF(AND((F150)&gt;='[1]TABELA G2A'!$E$19,(F150)&lt;'[1]TABELA G2A'!$F$19),(F150)/(1+'[1]TABELA G2A'!$E$20),IF(AND((F150)&gt;='[1]TABELA G2A'!$G$19,(F150)&lt;'[1]TABELA G2A'!$H$19),(F150)/(1+'[1]TABELA G2A'!$G$20),IF(AND((F150)&gt;='[1]TABELA G2A'!$I$19,(F150)&lt;'[1]TABELA G2A'!$J$19),(F150)/(1+'[1]TABELA G2A'!$A$22),IF(AND((F150)&gt;='[1]TABELA G2A'!$A$21,(F150)&lt;'[1]TABELA G2A'!$B$21),(F150)/(1+'[1]TABELA G2A'!$B$22),IF(AND((F150)&gt;='[1]TABELA G2A'!$C$21,(F150)&lt;'[1]TABELA G2A'!$D$21),(F150)/(1+'[1]TABELA G2A'!$C$22),IF((F150)&gt;='[1]TABELA G2A'!$E$21,(F150)/(1+'[1]TABELA G2A'!$C$22),""))))))))))))))))))))</f>
        <v>1</v>
      </c>
      <c r="H150" s="34">
        <f>IF('Venda-Chave-Troca'!$E150="G2A",G150*0.898-(0.4)-((0.15)*N150/O150),IF('Venda-Chave-Troca'!$E150="Gamivo",IF('Venda-Chave-Troca'!$F150&lt;4,(F150*0.95)-(0.1),(F150*0.901)-(0.45)),""))</f>
        <v>0.48299999999999998</v>
      </c>
      <c r="I150" s="34">
        <f>IF($E150="gamivo",IF($F150&gt;4,'Venda-Chave-Troca'!$G150+(-0.099*'Venda-Chave-Troca'!$G150)-(0.45),'Venda-Chave-Troca'!$G150-(0.05*'Venda-Chave-Troca'!$G150)-(0.1)),G150*0.898-(0.55))</f>
        <v>0.34799999999999998</v>
      </c>
      <c r="J150" s="35"/>
      <c r="K150" s="36" t="s">
        <v>450</v>
      </c>
      <c r="L150" s="34">
        <v>0.3443643825157473</v>
      </c>
      <c r="M150" s="37">
        <v>1</v>
      </c>
      <c r="N150" s="37">
        <v>1</v>
      </c>
      <c r="O150" s="37">
        <v>10</v>
      </c>
      <c r="P150" s="37">
        <v>0</v>
      </c>
      <c r="Q150" s="34">
        <f t="shared" si="4"/>
        <v>0.13863561748425268</v>
      </c>
      <c r="R150" s="27">
        <f t="shared" si="5"/>
        <v>0.40258407815422975</v>
      </c>
      <c r="S150" s="28">
        <v>45044</v>
      </c>
      <c r="T150" s="28">
        <v>45105</v>
      </c>
      <c r="U150" s="28">
        <v>45117</v>
      </c>
      <c r="V150" s="29" t="s">
        <v>451</v>
      </c>
      <c r="W150" s="29" t="s">
        <v>452</v>
      </c>
      <c r="X150" s="30"/>
      <c r="Y150" s="15"/>
    </row>
    <row r="151" spans="1:25" ht="19.350000000000001" customHeight="1">
      <c r="A151" s="17" t="s">
        <v>25</v>
      </c>
      <c r="B151" s="32" t="s">
        <v>453</v>
      </c>
      <c r="C151" s="32" t="s">
        <v>341</v>
      </c>
      <c r="D151" s="32"/>
      <c r="E151" s="21" t="s">
        <v>342</v>
      </c>
      <c r="F151" s="34">
        <v>1.29</v>
      </c>
      <c r="G151" s="34">
        <f>IF('Venda-Chave-Troca'!$E151="Gamivo",'Venda-Chave-Troca'!$F151,IF(AND((F151)&lt;'[1]TABELA G2A'!$A$15),F151,IF(AND((F151)&gt;='[1]TABELA G2A'!$A$15,(F151)&lt;'[1]TABELA G2A'!$B$15),(F151)/(1+'[1]TABELA G2A'!$A$16),IF(AND((F151)&gt;='[1]TABELA G2A'!$C$15,(F151)&lt;'[1]TABELA G2A'!$D$15),(F151)/(1+'[1]TABELA G2A'!$C$16),IF(AND((F151)&gt;='[1]TABELA G2A'!$E$15,(F151)&lt;'[1]TABELA G2A'!$F$15),(F151)/(1+'[1]TABELA G2A'!$E$16),IF(AND((F151)&gt;='[1]TABELA G2A'!$G$15,(F151)&lt;'[1]TABELA G2A'!$H$15),(F151)/(1+'[1]TABELA G2A'!$G$16),IF(AND((F151)&gt;='[1]TABELA G2A'!$I$15,(F151)&lt;'[1]TABELA G2A'!$J$15),(F151)/(1+'[1]TABELA G2A'!$I$16),IF(AND((F151)&gt;='[1]TABELA G2A'!$A$17,(F151)&lt;'[1]TABELA G2A'!$B$17),(F151)/(1+'[1]TABELA G2A'!$A$18),IF(AND((F151)&gt;='[1]TABELA G2A'!$C$17,(F151)&lt;'[1]TABELA G2A'!$D$17),(F151)/(1+'[1]TABELA G2A'!$C$18),IF(AND((F151)&gt;='[1]TABELA G2A'!$E$17,(F151)&lt;'[1]TABELA G2A'!$F$17),(F151)/(1+'[1]TABELA G2A'!$E$18),IF(AND((F151)&gt;='[1]TABELA G2A'!$G$17,(F151)&lt;'[1]TABELA G2A'!$H$17),(F151)/(1+'[1]TABELA G2A'!$G$18),IF(AND((F151)&gt;='[1]TABELA G2A'!$I$17,(F151)&lt;'[1]TABELA G2A'!$J$17),(F151)/(1+'[1]TABELA G2A'!$I$18),IF(AND((F151)&gt;='[1]TABELA G2A'!$A$19,(F151)&lt;'[1]TABELA G2A'!$B$19),(F151)/(1+'[1]TABELA G2A'!$A$20),IF(AND((F151)&gt;='[1]TABELA G2A'!$C$19,(F151)&lt;'[1]TABELA G2A'!$D$19),(F151)/(1+'[1]TABELA G2A'!$C$20),IF(AND((F151)&gt;='[1]TABELA G2A'!$E$19,(F151)&lt;'[1]TABELA G2A'!$F$19),(F151)/(1+'[1]TABELA G2A'!$E$20),IF(AND((F151)&gt;='[1]TABELA G2A'!$G$19,(F151)&lt;'[1]TABELA G2A'!$H$19),(F151)/(1+'[1]TABELA G2A'!$G$20),IF(AND((F151)&gt;='[1]TABELA G2A'!$I$19,(F151)&lt;'[1]TABELA G2A'!$J$19),(F151)/(1+'[1]TABELA G2A'!$A$22),IF(AND((F151)&gt;='[1]TABELA G2A'!$A$21,(F151)&lt;'[1]TABELA G2A'!$B$21),(F151)/(1+'[1]TABELA G2A'!$B$22),IF(AND((F151)&gt;='[1]TABELA G2A'!$C$21,(F151)&lt;'[1]TABELA G2A'!$D$21),(F151)/(1+'[1]TABELA G2A'!$C$22),IF((F151)&gt;='[1]TABELA G2A'!$E$21,(F151)/(1+'[1]TABELA G2A'!$C$22),""))))))))))))))))))))</f>
        <v>1</v>
      </c>
      <c r="H151" s="34">
        <f>IF('Venda-Chave-Troca'!$E151="G2A",G151*0.898-(0.4)-((0.15)*N151/O151),IF('Venda-Chave-Troca'!$E151="Gamivo",IF('Venda-Chave-Troca'!$F151&lt;4,(F151*0.95)-(0.1),(F151*0.901)-(0.45)),""))</f>
        <v>0.48299999999999998</v>
      </c>
      <c r="I151" s="34">
        <f>IF($E151="gamivo",IF($F151&gt;4,'Venda-Chave-Troca'!$G151+(-0.099*'Venda-Chave-Troca'!$G151)-(0.45),'Venda-Chave-Troca'!$G151-(0.05*'Venda-Chave-Troca'!$G151)-(0.1)),G151*0.898-(0.55))</f>
        <v>0.34799999999999998</v>
      </c>
      <c r="J151" s="35"/>
      <c r="K151" s="36" t="s">
        <v>454</v>
      </c>
      <c r="L151" s="34">
        <v>0.31846484165324745</v>
      </c>
      <c r="M151" s="37">
        <v>1</v>
      </c>
      <c r="N151" s="37">
        <v>1</v>
      </c>
      <c r="O151" s="37">
        <v>10</v>
      </c>
      <c r="P151" s="37">
        <v>0</v>
      </c>
      <c r="Q151" s="34">
        <f t="shared" si="4"/>
        <v>0.16453515834675253</v>
      </c>
      <c r="R151" s="27">
        <f t="shared" si="5"/>
        <v>0.51665093544581153</v>
      </c>
      <c r="S151" s="28">
        <v>45053</v>
      </c>
      <c r="T151" s="28">
        <v>45105</v>
      </c>
      <c r="U151" s="28">
        <v>45122</v>
      </c>
      <c r="V151" s="29" t="s">
        <v>455</v>
      </c>
      <c r="W151" s="29" t="s">
        <v>456</v>
      </c>
      <c r="X151" s="30"/>
      <c r="Y151" s="15"/>
    </row>
    <row r="152" spans="1:25" ht="19.350000000000001" customHeight="1">
      <c r="A152" s="17" t="s">
        <v>457</v>
      </c>
      <c r="B152" s="32" t="s">
        <v>458</v>
      </c>
      <c r="C152" s="32" t="s">
        <v>341</v>
      </c>
      <c r="D152" s="32"/>
      <c r="E152" s="21" t="s">
        <v>342</v>
      </c>
      <c r="F152" s="34">
        <v>1.29</v>
      </c>
      <c r="G152" s="34">
        <f>IF('Venda-Chave-Troca'!$E152="Gamivo",'Venda-Chave-Troca'!$F152,IF(AND((F152)&lt;'[1]TABELA G2A'!$A$15),F152,IF(AND((F152)&gt;='[1]TABELA G2A'!$A$15,(F152)&lt;'[1]TABELA G2A'!$B$15),(F152)/(1+'[1]TABELA G2A'!$A$16),IF(AND((F152)&gt;='[1]TABELA G2A'!$C$15,(F152)&lt;'[1]TABELA G2A'!$D$15),(F152)/(1+'[1]TABELA G2A'!$C$16),IF(AND((F152)&gt;='[1]TABELA G2A'!$E$15,(F152)&lt;'[1]TABELA G2A'!$F$15),(F152)/(1+'[1]TABELA G2A'!$E$16),IF(AND((F152)&gt;='[1]TABELA G2A'!$G$15,(F152)&lt;'[1]TABELA G2A'!$H$15),(F152)/(1+'[1]TABELA G2A'!$G$16),IF(AND((F152)&gt;='[1]TABELA G2A'!$I$15,(F152)&lt;'[1]TABELA G2A'!$J$15),(F152)/(1+'[1]TABELA G2A'!$I$16),IF(AND((F152)&gt;='[1]TABELA G2A'!$A$17,(F152)&lt;'[1]TABELA G2A'!$B$17),(F152)/(1+'[1]TABELA G2A'!$A$18),IF(AND((F152)&gt;='[1]TABELA G2A'!$C$17,(F152)&lt;'[1]TABELA G2A'!$D$17),(F152)/(1+'[1]TABELA G2A'!$C$18),IF(AND((F152)&gt;='[1]TABELA G2A'!$E$17,(F152)&lt;'[1]TABELA G2A'!$F$17),(F152)/(1+'[1]TABELA G2A'!$E$18),IF(AND((F152)&gt;='[1]TABELA G2A'!$G$17,(F152)&lt;'[1]TABELA G2A'!$H$17),(F152)/(1+'[1]TABELA G2A'!$G$18),IF(AND((F152)&gt;='[1]TABELA G2A'!$I$17,(F152)&lt;'[1]TABELA G2A'!$J$17),(F152)/(1+'[1]TABELA G2A'!$I$18),IF(AND((F152)&gt;='[1]TABELA G2A'!$A$19,(F152)&lt;'[1]TABELA G2A'!$B$19),(F152)/(1+'[1]TABELA G2A'!$A$20),IF(AND((F152)&gt;='[1]TABELA G2A'!$C$19,(F152)&lt;'[1]TABELA G2A'!$D$19),(F152)/(1+'[1]TABELA G2A'!$C$20),IF(AND((F152)&gt;='[1]TABELA G2A'!$E$19,(F152)&lt;'[1]TABELA G2A'!$F$19),(F152)/(1+'[1]TABELA G2A'!$E$20),IF(AND((F152)&gt;='[1]TABELA G2A'!$G$19,(F152)&lt;'[1]TABELA G2A'!$H$19),(F152)/(1+'[1]TABELA G2A'!$G$20),IF(AND((F152)&gt;='[1]TABELA G2A'!$I$19,(F152)&lt;'[1]TABELA G2A'!$J$19),(F152)/(1+'[1]TABELA G2A'!$A$22),IF(AND((F152)&gt;='[1]TABELA G2A'!$A$21,(F152)&lt;'[1]TABELA G2A'!$B$21),(F152)/(1+'[1]TABELA G2A'!$B$22),IF(AND((F152)&gt;='[1]TABELA G2A'!$C$21,(F152)&lt;'[1]TABELA G2A'!$D$21),(F152)/(1+'[1]TABELA G2A'!$C$22),IF((F152)&gt;='[1]TABELA G2A'!$E$21,(F152)/(1+'[1]TABELA G2A'!$C$22),""))))))))))))))))))))</f>
        <v>1</v>
      </c>
      <c r="H152" s="34">
        <f>IF('Venda-Chave-Troca'!$E152="G2A",G152*0.898-(0.4)-((0.15)*N152/O152),IF('Venda-Chave-Troca'!$E152="Gamivo",IF('Venda-Chave-Troca'!$F152&lt;4,(F152*0.95)-(0.1),(F152*0.901)-(0.45)),""))</f>
        <v>0.48299999999999998</v>
      </c>
      <c r="I152" s="34">
        <f>IF($E152="gamivo",IF($F152&gt;4,'Venda-Chave-Troca'!$G152+(-0.099*'Venda-Chave-Troca'!$G152)-(0.45),'Venda-Chave-Troca'!$G152-(0.05*'Venda-Chave-Troca'!$G152)-(0.1)),G152*0.898-(0.55))</f>
        <v>0.34799999999999998</v>
      </c>
      <c r="J152" s="35" t="s">
        <v>459</v>
      </c>
      <c r="K152" s="36" t="s">
        <v>460</v>
      </c>
      <c r="L152" s="34">
        <v>0.23757120207552612</v>
      </c>
      <c r="M152" s="37">
        <v>1</v>
      </c>
      <c r="N152" s="37">
        <v>1</v>
      </c>
      <c r="O152" s="37">
        <v>10</v>
      </c>
      <c r="P152" s="37">
        <v>0</v>
      </c>
      <c r="Q152" s="34">
        <f t="shared" si="4"/>
        <v>0.24542879792447386</v>
      </c>
      <c r="R152" s="27">
        <f t="shared" si="5"/>
        <v>1.0330746983653756</v>
      </c>
      <c r="S152" s="28">
        <v>45061</v>
      </c>
      <c r="T152" s="28">
        <v>45105</v>
      </c>
      <c r="U152" s="28">
        <v>45122</v>
      </c>
      <c r="V152" s="29" t="s">
        <v>461</v>
      </c>
      <c r="W152" s="29" t="s">
        <v>462</v>
      </c>
      <c r="X152" s="30"/>
      <c r="Y152" s="15"/>
    </row>
    <row r="153" spans="1:25" ht="19.350000000000001" customHeight="1">
      <c r="A153" s="17" t="s">
        <v>25</v>
      </c>
      <c r="B153" s="32" t="s">
        <v>463</v>
      </c>
      <c r="C153" s="32" t="s">
        <v>341</v>
      </c>
      <c r="D153" s="32"/>
      <c r="E153" s="21" t="s">
        <v>342</v>
      </c>
      <c r="F153" s="34">
        <v>1.29</v>
      </c>
      <c r="G153" s="34">
        <f>IF('Venda-Chave-Troca'!$E153="Gamivo",'Venda-Chave-Troca'!$F153,IF(AND((F153)&lt;'[1]TABELA G2A'!$A$15),F153,IF(AND((F153)&gt;='[1]TABELA G2A'!$A$15,(F153)&lt;'[1]TABELA G2A'!$B$15),(F153)/(1+'[1]TABELA G2A'!$A$16),IF(AND((F153)&gt;='[1]TABELA G2A'!$C$15,(F153)&lt;'[1]TABELA G2A'!$D$15),(F153)/(1+'[1]TABELA G2A'!$C$16),IF(AND((F153)&gt;='[1]TABELA G2A'!$E$15,(F153)&lt;'[1]TABELA G2A'!$F$15),(F153)/(1+'[1]TABELA G2A'!$E$16),IF(AND((F153)&gt;='[1]TABELA G2A'!$G$15,(F153)&lt;'[1]TABELA G2A'!$H$15),(F153)/(1+'[1]TABELA G2A'!$G$16),IF(AND((F153)&gt;='[1]TABELA G2A'!$I$15,(F153)&lt;'[1]TABELA G2A'!$J$15),(F153)/(1+'[1]TABELA G2A'!$I$16),IF(AND((F153)&gt;='[1]TABELA G2A'!$A$17,(F153)&lt;'[1]TABELA G2A'!$B$17),(F153)/(1+'[1]TABELA G2A'!$A$18),IF(AND((F153)&gt;='[1]TABELA G2A'!$C$17,(F153)&lt;'[1]TABELA G2A'!$D$17),(F153)/(1+'[1]TABELA G2A'!$C$18),IF(AND((F153)&gt;='[1]TABELA G2A'!$E$17,(F153)&lt;'[1]TABELA G2A'!$F$17),(F153)/(1+'[1]TABELA G2A'!$E$18),IF(AND((F153)&gt;='[1]TABELA G2A'!$G$17,(F153)&lt;'[1]TABELA G2A'!$H$17),(F153)/(1+'[1]TABELA G2A'!$G$18),IF(AND((F153)&gt;='[1]TABELA G2A'!$I$17,(F153)&lt;'[1]TABELA G2A'!$J$17),(F153)/(1+'[1]TABELA G2A'!$I$18),IF(AND((F153)&gt;='[1]TABELA G2A'!$A$19,(F153)&lt;'[1]TABELA G2A'!$B$19),(F153)/(1+'[1]TABELA G2A'!$A$20),IF(AND((F153)&gt;='[1]TABELA G2A'!$C$19,(F153)&lt;'[1]TABELA G2A'!$D$19),(F153)/(1+'[1]TABELA G2A'!$C$20),IF(AND((F153)&gt;='[1]TABELA G2A'!$E$19,(F153)&lt;'[1]TABELA G2A'!$F$19),(F153)/(1+'[1]TABELA G2A'!$E$20),IF(AND((F153)&gt;='[1]TABELA G2A'!$G$19,(F153)&lt;'[1]TABELA G2A'!$H$19),(F153)/(1+'[1]TABELA G2A'!$G$20),IF(AND((F153)&gt;='[1]TABELA G2A'!$I$19,(F153)&lt;'[1]TABELA G2A'!$J$19),(F153)/(1+'[1]TABELA G2A'!$A$22),IF(AND((F153)&gt;='[1]TABELA G2A'!$A$21,(F153)&lt;'[1]TABELA G2A'!$B$21),(F153)/(1+'[1]TABELA G2A'!$B$22),IF(AND((F153)&gt;='[1]TABELA G2A'!$C$21,(F153)&lt;'[1]TABELA G2A'!$D$21),(F153)/(1+'[1]TABELA G2A'!$C$22),IF((F153)&gt;='[1]TABELA G2A'!$E$21,(F153)/(1+'[1]TABELA G2A'!$C$22),""))))))))))))))))))))</f>
        <v>1</v>
      </c>
      <c r="H153" s="34">
        <f>IF('Venda-Chave-Troca'!$E153="G2A",G153*0.898-(0.4)-((0.15)*N153/O153),IF('Venda-Chave-Troca'!$E153="Gamivo",IF('Venda-Chave-Troca'!$F153&lt;4,(F153*0.95)-(0.1),(F153*0.901)-(0.45)),""))</f>
        <v>0.48299999999999998</v>
      </c>
      <c r="I153" s="34">
        <f>IF($E153="gamivo",IF($F153&gt;4,'Venda-Chave-Troca'!$G153+(-0.099*'Venda-Chave-Troca'!$G153)-(0.45),'Venda-Chave-Troca'!$G153-(0.05*'Venda-Chave-Troca'!$G153)-(0.1)),G153*0.898-(0.55))</f>
        <v>0.34799999999999998</v>
      </c>
      <c r="J153" s="35"/>
      <c r="K153" s="36" t="s">
        <v>464</v>
      </c>
      <c r="L153" s="34">
        <v>0.23765</v>
      </c>
      <c r="M153" s="37">
        <v>1</v>
      </c>
      <c r="N153" s="37">
        <v>1</v>
      </c>
      <c r="O153" s="37">
        <v>10</v>
      </c>
      <c r="P153" s="37">
        <v>0</v>
      </c>
      <c r="Q153" s="34">
        <f t="shared" si="4"/>
        <v>0.24534999999999998</v>
      </c>
      <c r="R153" s="27">
        <f t="shared" si="5"/>
        <v>1.0324005891016199</v>
      </c>
      <c r="S153" s="28">
        <v>45068</v>
      </c>
      <c r="T153" s="28">
        <v>45105</v>
      </c>
      <c r="U153" s="28">
        <v>45123</v>
      </c>
      <c r="V153" s="29" t="s">
        <v>465</v>
      </c>
      <c r="W153" s="29" t="s">
        <v>466</v>
      </c>
      <c r="X153" s="30"/>
      <c r="Y153" s="15"/>
    </row>
    <row r="154" spans="1:25" ht="19.350000000000001" customHeight="1">
      <c r="A154" s="17" t="s">
        <v>25</v>
      </c>
      <c r="B154" s="32" t="s">
        <v>467</v>
      </c>
      <c r="C154" s="32" t="s">
        <v>341</v>
      </c>
      <c r="D154" s="32"/>
      <c r="E154" s="21" t="s">
        <v>342</v>
      </c>
      <c r="F154" s="34">
        <v>1.29</v>
      </c>
      <c r="G154" s="34">
        <f>IF('Venda-Chave-Troca'!$E154="Gamivo",'Venda-Chave-Troca'!$F154,IF(AND((F154)&lt;'[1]TABELA G2A'!$A$15),F154,IF(AND((F154)&gt;='[1]TABELA G2A'!$A$15,(F154)&lt;'[1]TABELA G2A'!$B$15),(F154)/(1+'[1]TABELA G2A'!$A$16),IF(AND((F154)&gt;='[1]TABELA G2A'!$C$15,(F154)&lt;'[1]TABELA G2A'!$D$15),(F154)/(1+'[1]TABELA G2A'!$C$16),IF(AND((F154)&gt;='[1]TABELA G2A'!$E$15,(F154)&lt;'[1]TABELA G2A'!$F$15),(F154)/(1+'[1]TABELA G2A'!$E$16),IF(AND((F154)&gt;='[1]TABELA G2A'!$G$15,(F154)&lt;'[1]TABELA G2A'!$H$15),(F154)/(1+'[1]TABELA G2A'!$G$16),IF(AND((F154)&gt;='[1]TABELA G2A'!$I$15,(F154)&lt;'[1]TABELA G2A'!$J$15),(F154)/(1+'[1]TABELA G2A'!$I$16),IF(AND((F154)&gt;='[1]TABELA G2A'!$A$17,(F154)&lt;'[1]TABELA G2A'!$B$17),(F154)/(1+'[1]TABELA G2A'!$A$18),IF(AND((F154)&gt;='[1]TABELA G2A'!$C$17,(F154)&lt;'[1]TABELA G2A'!$D$17),(F154)/(1+'[1]TABELA G2A'!$C$18),IF(AND((F154)&gt;='[1]TABELA G2A'!$E$17,(F154)&lt;'[1]TABELA G2A'!$F$17),(F154)/(1+'[1]TABELA G2A'!$E$18),IF(AND((F154)&gt;='[1]TABELA G2A'!$G$17,(F154)&lt;'[1]TABELA G2A'!$H$17),(F154)/(1+'[1]TABELA G2A'!$G$18),IF(AND((F154)&gt;='[1]TABELA G2A'!$I$17,(F154)&lt;'[1]TABELA G2A'!$J$17),(F154)/(1+'[1]TABELA G2A'!$I$18),IF(AND((F154)&gt;='[1]TABELA G2A'!$A$19,(F154)&lt;'[1]TABELA G2A'!$B$19),(F154)/(1+'[1]TABELA G2A'!$A$20),IF(AND((F154)&gt;='[1]TABELA G2A'!$C$19,(F154)&lt;'[1]TABELA G2A'!$D$19),(F154)/(1+'[1]TABELA G2A'!$C$20),IF(AND((F154)&gt;='[1]TABELA G2A'!$E$19,(F154)&lt;'[1]TABELA G2A'!$F$19),(F154)/(1+'[1]TABELA G2A'!$E$20),IF(AND((F154)&gt;='[1]TABELA G2A'!$G$19,(F154)&lt;'[1]TABELA G2A'!$H$19),(F154)/(1+'[1]TABELA G2A'!$G$20),IF(AND((F154)&gt;='[1]TABELA G2A'!$I$19,(F154)&lt;'[1]TABELA G2A'!$J$19),(F154)/(1+'[1]TABELA G2A'!$A$22),IF(AND((F154)&gt;='[1]TABELA G2A'!$A$21,(F154)&lt;'[1]TABELA G2A'!$B$21),(F154)/(1+'[1]TABELA G2A'!$B$22),IF(AND((F154)&gt;='[1]TABELA G2A'!$C$21,(F154)&lt;'[1]TABELA G2A'!$D$21),(F154)/(1+'[1]TABELA G2A'!$C$22),IF((F154)&gt;='[1]TABELA G2A'!$E$21,(F154)/(1+'[1]TABELA G2A'!$C$22),""))))))))))))))))))))</f>
        <v>1</v>
      </c>
      <c r="H154" s="34">
        <f>IF('Venda-Chave-Troca'!$E154="G2A",G154*0.898-(0.4)-((0.15)*N154/O154),IF('Venda-Chave-Troca'!$E154="Gamivo",IF('Venda-Chave-Troca'!$F154&lt;4,(F154*0.95)-(0.1),(F154*0.901)-(0.45)),""))</f>
        <v>0.48299999999999998</v>
      </c>
      <c r="I154" s="34">
        <f>IF($E154="gamivo",IF($F154&gt;4,'Venda-Chave-Troca'!$G154+(-0.099*'Venda-Chave-Troca'!$G154)-(0.45),'Venda-Chave-Troca'!$G154-(0.05*'Venda-Chave-Troca'!$G154)-(0.1)),G154*0.898-(0.55))</f>
        <v>0.34799999999999998</v>
      </c>
      <c r="J154" s="35"/>
      <c r="K154" s="36" t="s">
        <v>468</v>
      </c>
      <c r="L154" s="34">
        <v>0.34295395308427451</v>
      </c>
      <c r="M154" s="37">
        <v>1</v>
      </c>
      <c r="N154" s="37">
        <v>1</v>
      </c>
      <c r="O154" s="37">
        <v>10</v>
      </c>
      <c r="P154" s="37">
        <v>0</v>
      </c>
      <c r="Q154" s="34">
        <f t="shared" si="4"/>
        <v>0.14004604691572548</v>
      </c>
      <c r="R154" s="27">
        <f t="shared" si="5"/>
        <v>0.40835233318133463</v>
      </c>
      <c r="S154" s="28">
        <v>45071</v>
      </c>
      <c r="T154" s="28">
        <v>45105</v>
      </c>
      <c r="U154" s="28">
        <v>45123</v>
      </c>
      <c r="V154" s="29" t="s">
        <v>469</v>
      </c>
      <c r="W154" s="29" t="s">
        <v>470</v>
      </c>
      <c r="X154" s="30"/>
      <c r="Y154" s="15"/>
    </row>
    <row r="155" spans="1:25" ht="19.350000000000001" customHeight="1">
      <c r="A155" s="17" t="s">
        <v>25</v>
      </c>
      <c r="B155" s="18" t="s">
        <v>471</v>
      </c>
      <c r="C155" s="32" t="s">
        <v>341</v>
      </c>
      <c r="D155" s="32"/>
      <c r="E155" s="61" t="s">
        <v>27</v>
      </c>
      <c r="F155" s="34">
        <v>0.77</v>
      </c>
      <c r="G155" s="34">
        <f>IF('Venda-Chave-Troca'!$E155="Gamivo",'Venda-Chave-Troca'!$F155,IF(AND((F155)&lt;'[1]TABELA G2A'!$A$15),F155,IF(AND((F155)&gt;='[1]TABELA G2A'!$A$15,(F155)&lt;'[1]TABELA G2A'!$B$15),(F155)/(1+'[1]TABELA G2A'!$A$16),IF(AND((F155)&gt;='[1]TABELA G2A'!$C$15,(F155)&lt;'[1]TABELA G2A'!$D$15),(F155)/(1+'[1]TABELA G2A'!$C$16),IF(AND((F155)&gt;='[1]TABELA G2A'!$E$15,(F155)&lt;'[1]TABELA G2A'!$F$15),(F155)/(1+'[1]TABELA G2A'!$E$16),IF(AND((F155)&gt;='[1]TABELA G2A'!$G$15,(F155)&lt;'[1]TABELA G2A'!$H$15),(F155)/(1+'[1]TABELA G2A'!$G$16),IF(AND((F155)&gt;='[1]TABELA G2A'!$I$15,(F155)&lt;'[1]TABELA G2A'!$J$15),(F155)/(1+'[1]TABELA G2A'!$I$16),IF(AND((F155)&gt;='[1]TABELA G2A'!$A$17,(F155)&lt;'[1]TABELA G2A'!$B$17),(F155)/(1+'[1]TABELA G2A'!$A$18),IF(AND((F155)&gt;='[1]TABELA G2A'!$C$17,(F155)&lt;'[1]TABELA G2A'!$D$17),(F155)/(1+'[1]TABELA G2A'!$C$18),IF(AND((F155)&gt;='[1]TABELA G2A'!$E$17,(F155)&lt;'[1]TABELA G2A'!$F$17),(F155)/(1+'[1]TABELA G2A'!$E$18),IF(AND((F155)&gt;='[1]TABELA G2A'!$G$17,(F155)&lt;'[1]TABELA G2A'!$H$17),(F155)/(1+'[1]TABELA G2A'!$G$18),IF(AND((F155)&gt;='[1]TABELA G2A'!$I$17,(F155)&lt;'[1]TABELA G2A'!$J$17),(F155)/(1+'[1]TABELA G2A'!$I$18),IF(AND((F155)&gt;='[1]TABELA G2A'!$A$19,(F155)&lt;'[1]TABELA G2A'!$B$19),(F155)/(1+'[1]TABELA G2A'!$A$20),IF(AND((F155)&gt;='[1]TABELA G2A'!$C$19,(F155)&lt;'[1]TABELA G2A'!$D$19),(F155)/(1+'[1]TABELA G2A'!$C$20),IF(AND((F155)&gt;='[1]TABELA G2A'!$E$19,(F155)&lt;'[1]TABELA G2A'!$F$19),(F155)/(1+'[1]TABELA G2A'!$E$20),IF(AND((F155)&gt;='[1]TABELA G2A'!$G$19,(F155)&lt;'[1]TABELA G2A'!$H$19),(F155)/(1+'[1]TABELA G2A'!$G$20),IF(AND((F155)&gt;='[1]TABELA G2A'!$I$19,(F155)&lt;'[1]TABELA G2A'!$J$19),(F155)/(1+'[1]TABELA G2A'!$A$22),IF(AND((F155)&gt;='[1]TABELA G2A'!$A$21,(F155)&lt;'[1]TABELA G2A'!$B$21),(F155)/(1+'[1]TABELA G2A'!$B$22),IF(AND((F155)&gt;='[1]TABELA G2A'!$C$21,(F155)&lt;'[1]TABELA G2A'!$D$21),(F155)/(1+'[1]TABELA G2A'!$C$22),IF((F155)&gt;='[1]TABELA G2A'!$E$21,(F155)/(1+'[1]TABELA G2A'!$C$22),""))))))))))))))))))))</f>
        <v>0.77</v>
      </c>
      <c r="H155" s="34">
        <f>IF('Venda-Chave-Troca'!$E155="G2A",G155*0.898-(0.4)-((0.15)*N155/O155),IF('Venda-Chave-Troca'!$E155="Gamivo",IF('Venda-Chave-Troca'!$F155&lt;4,(F155*0.95)-(0.1),(F155*0.901)-(0.45)),""))</f>
        <v>0.63149999999999995</v>
      </c>
      <c r="I155" s="34">
        <f>IF($E155="gamivo",IF($F155&gt;4,'Venda-Chave-Troca'!$G155+(-0.099*'Venda-Chave-Troca'!$G155)-(0.45),'Venda-Chave-Troca'!$G155-(0.05*'Venda-Chave-Troca'!$G155)-(0.1)),G155*0.898-(0.55))</f>
        <v>0.63150000000000006</v>
      </c>
      <c r="J155" s="35"/>
      <c r="K155" s="36" t="s">
        <v>472</v>
      </c>
      <c r="L155" s="34">
        <v>0.30476090383604831</v>
      </c>
      <c r="M155" s="37">
        <v>1</v>
      </c>
      <c r="N155" s="37">
        <v>0</v>
      </c>
      <c r="O155" s="37">
        <v>10</v>
      </c>
      <c r="P155" s="37">
        <v>0</v>
      </c>
      <c r="Q155" s="34">
        <f t="shared" si="4"/>
        <v>0.32673909616395164</v>
      </c>
      <c r="R155" s="27">
        <f t="shared" si="5"/>
        <v>1.0721161804262362</v>
      </c>
      <c r="S155" s="28">
        <v>44987</v>
      </c>
      <c r="T155" s="28">
        <v>45124</v>
      </c>
      <c r="U155" s="28">
        <v>45126</v>
      </c>
      <c r="V155" s="29" t="s">
        <v>473</v>
      </c>
      <c r="W155" s="29" t="s">
        <v>474</v>
      </c>
      <c r="X155" s="30"/>
      <c r="Y155" s="15"/>
    </row>
    <row r="156" spans="1:25" ht="19.350000000000001" customHeight="1">
      <c r="A156" s="17" t="s">
        <v>25</v>
      </c>
      <c r="B156" s="18" t="s">
        <v>475</v>
      </c>
      <c r="C156" s="32" t="s">
        <v>341</v>
      </c>
      <c r="D156" s="32"/>
      <c r="E156" s="61" t="s">
        <v>27</v>
      </c>
      <c r="F156" s="34">
        <v>0.77</v>
      </c>
      <c r="G156" s="34">
        <f>IF('Venda-Chave-Troca'!$E156="Gamivo",'Venda-Chave-Troca'!$F156,IF(AND((F156)&lt;'[1]TABELA G2A'!$A$15),F156,IF(AND((F156)&gt;='[1]TABELA G2A'!$A$15,(F156)&lt;'[1]TABELA G2A'!$B$15),(F156)/(1+'[1]TABELA G2A'!$A$16),IF(AND((F156)&gt;='[1]TABELA G2A'!$C$15,(F156)&lt;'[1]TABELA G2A'!$D$15),(F156)/(1+'[1]TABELA G2A'!$C$16),IF(AND((F156)&gt;='[1]TABELA G2A'!$E$15,(F156)&lt;'[1]TABELA G2A'!$F$15),(F156)/(1+'[1]TABELA G2A'!$E$16),IF(AND((F156)&gt;='[1]TABELA G2A'!$G$15,(F156)&lt;'[1]TABELA G2A'!$H$15),(F156)/(1+'[1]TABELA G2A'!$G$16),IF(AND((F156)&gt;='[1]TABELA G2A'!$I$15,(F156)&lt;'[1]TABELA G2A'!$J$15),(F156)/(1+'[1]TABELA G2A'!$I$16),IF(AND((F156)&gt;='[1]TABELA G2A'!$A$17,(F156)&lt;'[1]TABELA G2A'!$B$17),(F156)/(1+'[1]TABELA G2A'!$A$18),IF(AND((F156)&gt;='[1]TABELA G2A'!$C$17,(F156)&lt;'[1]TABELA G2A'!$D$17),(F156)/(1+'[1]TABELA G2A'!$C$18),IF(AND((F156)&gt;='[1]TABELA G2A'!$E$17,(F156)&lt;'[1]TABELA G2A'!$F$17),(F156)/(1+'[1]TABELA G2A'!$E$18),IF(AND((F156)&gt;='[1]TABELA G2A'!$G$17,(F156)&lt;'[1]TABELA G2A'!$H$17),(F156)/(1+'[1]TABELA G2A'!$G$18),IF(AND((F156)&gt;='[1]TABELA G2A'!$I$17,(F156)&lt;'[1]TABELA G2A'!$J$17),(F156)/(1+'[1]TABELA G2A'!$I$18),IF(AND((F156)&gt;='[1]TABELA G2A'!$A$19,(F156)&lt;'[1]TABELA G2A'!$B$19),(F156)/(1+'[1]TABELA G2A'!$A$20),IF(AND((F156)&gt;='[1]TABELA G2A'!$C$19,(F156)&lt;'[1]TABELA G2A'!$D$19),(F156)/(1+'[1]TABELA G2A'!$C$20),IF(AND((F156)&gt;='[1]TABELA G2A'!$E$19,(F156)&lt;'[1]TABELA G2A'!$F$19),(F156)/(1+'[1]TABELA G2A'!$E$20),IF(AND((F156)&gt;='[1]TABELA G2A'!$G$19,(F156)&lt;'[1]TABELA G2A'!$H$19),(F156)/(1+'[1]TABELA G2A'!$G$20),IF(AND((F156)&gt;='[1]TABELA G2A'!$I$19,(F156)&lt;'[1]TABELA G2A'!$J$19),(F156)/(1+'[1]TABELA G2A'!$A$22),IF(AND((F156)&gt;='[1]TABELA G2A'!$A$21,(F156)&lt;'[1]TABELA G2A'!$B$21),(F156)/(1+'[1]TABELA G2A'!$B$22),IF(AND((F156)&gt;='[1]TABELA G2A'!$C$21,(F156)&lt;'[1]TABELA G2A'!$D$21),(F156)/(1+'[1]TABELA G2A'!$C$22),IF((F156)&gt;='[1]TABELA G2A'!$E$21,(F156)/(1+'[1]TABELA G2A'!$C$22),""))))))))))))))))))))</f>
        <v>0.77</v>
      </c>
      <c r="H156" s="34">
        <f>IF('Venda-Chave-Troca'!$E156="G2A",G156*0.898-(0.4)-((0.15)*N156/O156),IF('Venda-Chave-Troca'!$E156="Gamivo",IF('Venda-Chave-Troca'!$F156&lt;4,(F156*0.95)-(0.1),(F156*0.901)-(0.45)),""))</f>
        <v>0.63149999999999995</v>
      </c>
      <c r="I156" s="34">
        <f>IF($E156="gamivo",IF($F156&gt;4,'Venda-Chave-Troca'!$G156+(-0.099*'Venda-Chave-Troca'!$G156)-(0.45),'Venda-Chave-Troca'!$G156-(0.05*'Venda-Chave-Troca'!$G156)-(0.1)),G156*0.898-(0.55))</f>
        <v>0.63150000000000006</v>
      </c>
      <c r="J156" s="35"/>
      <c r="K156" s="36" t="s">
        <v>472</v>
      </c>
      <c r="L156" s="34">
        <v>0.30476090383604831</v>
      </c>
      <c r="M156" s="37">
        <v>1</v>
      </c>
      <c r="N156" s="37">
        <v>0</v>
      </c>
      <c r="O156" s="37">
        <v>10</v>
      </c>
      <c r="P156" s="37">
        <v>0</v>
      </c>
      <c r="Q156" s="34">
        <f t="shared" si="4"/>
        <v>0.32673909616395164</v>
      </c>
      <c r="R156" s="27">
        <f t="shared" si="5"/>
        <v>1.0721161804262362</v>
      </c>
      <c r="S156" s="28">
        <v>44987</v>
      </c>
      <c r="T156" s="28">
        <v>45124</v>
      </c>
      <c r="U156" s="28">
        <v>45126</v>
      </c>
      <c r="V156" s="29" t="s">
        <v>473</v>
      </c>
      <c r="W156" s="29" t="s">
        <v>474</v>
      </c>
      <c r="X156" s="30"/>
      <c r="Y156" s="15"/>
    </row>
    <row r="157" spans="1:25" ht="19.350000000000001" customHeight="1">
      <c r="A157" s="17" t="s">
        <v>25</v>
      </c>
      <c r="B157" s="18" t="s">
        <v>476</v>
      </c>
      <c r="C157" s="32" t="s">
        <v>341</v>
      </c>
      <c r="D157" s="32"/>
      <c r="E157" s="61" t="s">
        <v>27</v>
      </c>
      <c r="F157" s="34">
        <v>0.77</v>
      </c>
      <c r="G157" s="34">
        <f>IF('Venda-Chave-Troca'!$E157="Gamivo",'Venda-Chave-Troca'!$F157,IF(AND((F157)&lt;'[1]TABELA G2A'!$A$15),F157,IF(AND((F157)&gt;='[1]TABELA G2A'!$A$15,(F157)&lt;'[1]TABELA G2A'!$B$15),(F157)/(1+'[1]TABELA G2A'!$A$16),IF(AND((F157)&gt;='[1]TABELA G2A'!$C$15,(F157)&lt;'[1]TABELA G2A'!$D$15),(F157)/(1+'[1]TABELA G2A'!$C$16),IF(AND((F157)&gt;='[1]TABELA G2A'!$E$15,(F157)&lt;'[1]TABELA G2A'!$F$15),(F157)/(1+'[1]TABELA G2A'!$E$16),IF(AND((F157)&gt;='[1]TABELA G2A'!$G$15,(F157)&lt;'[1]TABELA G2A'!$H$15),(F157)/(1+'[1]TABELA G2A'!$G$16),IF(AND((F157)&gt;='[1]TABELA G2A'!$I$15,(F157)&lt;'[1]TABELA G2A'!$J$15),(F157)/(1+'[1]TABELA G2A'!$I$16),IF(AND((F157)&gt;='[1]TABELA G2A'!$A$17,(F157)&lt;'[1]TABELA G2A'!$B$17),(F157)/(1+'[1]TABELA G2A'!$A$18),IF(AND((F157)&gt;='[1]TABELA G2A'!$C$17,(F157)&lt;'[1]TABELA G2A'!$D$17),(F157)/(1+'[1]TABELA G2A'!$C$18),IF(AND((F157)&gt;='[1]TABELA G2A'!$E$17,(F157)&lt;'[1]TABELA G2A'!$F$17),(F157)/(1+'[1]TABELA G2A'!$E$18),IF(AND((F157)&gt;='[1]TABELA G2A'!$G$17,(F157)&lt;'[1]TABELA G2A'!$H$17),(F157)/(1+'[1]TABELA G2A'!$G$18),IF(AND((F157)&gt;='[1]TABELA G2A'!$I$17,(F157)&lt;'[1]TABELA G2A'!$J$17),(F157)/(1+'[1]TABELA G2A'!$I$18),IF(AND((F157)&gt;='[1]TABELA G2A'!$A$19,(F157)&lt;'[1]TABELA G2A'!$B$19),(F157)/(1+'[1]TABELA G2A'!$A$20),IF(AND((F157)&gt;='[1]TABELA G2A'!$C$19,(F157)&lt;'[1]TABELA G2A'!$D$19),(F157)/(1+'[1]TABELA G2A'!$C$20),IF(AND((F157)&gt;='[1]TABELA G2A'!$E$19,(F157)&lt;'[1]TABELA G2A'!$F$19),(F157)/(1+'[1]TABELA G2A'!$E$20),IF(AND((F157)&gt;='[1]TABELA G2A'!$G$19,(F157)&lt;'[1]TABELA G2A'!$H$19),(F157)/(1+'[1]TABELA G2A'!$G$20),IF(AND((F157)&gt;='[1]TABELA G2A'!$I$19,(F157)&lt;'[1]TABELA G2A'!$J$19),(F157)/(1+'[1]TABELA G2A'!$A$22),IF(AND((F157)&gt;='[1]TABELA G2A'!$A$21,(F157)&lt;'[1]TABELA G2A'!$B$21),(F157)/(1+'[1]TABELA G2A'!$B$22),IF(AND((F157)&gt;='[1]TABELA G2A'!$C$21,(F157)&lt;'[1]TABELA G2A'!$D$21),(F157)/(1+'[1]TABELA G2A'!$C$22),IF((F157)&gt;='[1]TABELA G2A'!$E$21,(F157)/(1+'[1]TABELA G2A'!$C$22),""))))))))))))))))))))</f>
        <v>0.77</v>
      </c>
      <c r="H157" s="34">
        <f>IF('Venda-Chave-Troca'!$E157="G2A",G157*0.898-(0.4)-((0.15)*N157/O157),IF('Venda-Chave-Troca'!$E157="Gamivo",IF('Venda-Chave-Troca'!$F157&lt;4,(F157*0.95)-(0.1),(F157*0.901)-(0.45)),""))</f>
        <v>0.63149999999999995</v>
      </c>
      <c r="I157" s="34">
        <f>IF($E157="gamivo",IF($F157&gt;4,'Venda-Chave-Troca'!$G157+(-0.099*'Venda-Chave-Troca'!$G157)-(0.45),'Venda-Chave-Troca'!$G157-(0.05*'Venda-Chave-Troca'!$G157)-(0.1)),G157*0.898-(0.55))</f>
        <v>0.63150000000000006</v>
      </c>
      <c r="J157" s="35"/>
      <c r="K157" s="36" t="s">
        <v>472</v>
      </c>
      <c r="L157" s="34">
        <v>0.30476090383604831</v>
      </c>
      <c r="M157" s="37">
        <v>1</v>
      </c>
      <c r="N157" s="37">
        <v>0</v>
      </c>
      <c r="O157" s="37">
        <v>10</v>
      </c>
      <c r="P157" s="37">
        <v>0</v>
      </c>
      <c r="Q157" s="34">
        <f t="shared" si="4"/>
        <v>0.32673909616395164</v>
      </c>
      <c r="R157" s="27">
        <f t="shared" si="5"/>
        <v>1.0721161804262362</v>
      </c>
      <c r="S157" s="28">
        <v>44987</v>
      </c>
      <c r="T157" s="28">
        <v>45124</v>
      </c>
      <c r="U157" s="28">
        <v>45126</v>
      </c>
      <c r="V157" s="29" t="s">
        <v>473</v>
      </c>
      <c r="W157" s="29" t="s">
        <v>474</v>
      </c>
      <c r="X157" s="30"/>
      <c r="Y157" s="15"/>
    </row>
    <row r="158" spans="1:25" ht="19.350000000000001" customHeight="1">
      <c r="A158" s="17" t="s">
        <v>25</v>
      </c>
      <c r="B158" s="18" t="s">
        <v>477</v>
      </c>
      <c r="C158" s="32" t="s">
        <v>341</v>
      </c>
      <c r="D158" s="32"/>
      <c r="E158" s="61" t="s">
        <v>27</v>
      </c>
      <c r="F158" s="34">
        <v>0.77</v>
      </c>
      <c r="G158" s="34">
        <f>IF('Venda-Chave-Troca'!$E158="Gamivo",'Venda-Chave-Troca'!$F158,IF(AND((F158)&lt;'[1]TABELA G2A'!$A$15),F158,IF(AND((F158)&gt;='[1]TABELA G2A'!$A$15,(F158)&lt;'[1]TABELA G2A'!$B$15),(F158)/(1+'[1]TABELA G2A'!$A$16),IF(AND((F158)&gt;='[1]TABELA G2A'!$C$15,(F158)&lt;'[1]TABELA G2A'!$D$15),(F158)/(1+'[1]TABELA G2A'!$C$16),IF(AND((F158)&gt;='[1]TABELA G2A'!$E$15,(F158)&lt;'[1]TABELA G2A'!$F$15),(F158)/(1+'[1]TABELA G2A'!$E$16),IF(AND((F158)&gt;='[1]TABELA G2A'!$G$15,(F158)&lt;'[1]TABELA G2A'!$H$15),(F158)/(1+'[1]TABELA G2A'!$G$16),IF(AND((F158)&gt;='[1]TABELA G2A'!$I$15,(F158)&lt;'[1]TABELA G2A'!$J$15),(F158)/(1+'[1]TABELA G2A'!$I$16),IF(AND((F158)&gt;='[1]TABELA G2A'!$A$17,(F158)&lt;'[1]TABELA G2A'!$B$17),(F158)/(1+'[1]TABELA G2A'!$A$18),IF(AND((F158)&gt;='[1]TABELA G2A'!$C$17,(F158)&lt;'[1]TABELA G2A'!$D$17),(F158)/(1+'[1]TABELA G2A'!$C$18),IF(AND((F158)&gt;='[1]TABELA G2A'!$E$17,(F158)&lt;'[1]TABELA G2A'!$F$17),(F158)/(1+'[1]TABELA G2A'!$E$18),IF(AND((F158)&gt;='[1]TABELA G2A'!$G$17,(F158)&lt;'[1]TABELA G2A'!$H$17),(F158)/(1+'[1]TABELA G2A'!$G$18),IF(AND((F158)&gt;='[1]TABELA G2A'!$I$17,(F158)&lt;'[1]TABELA G2A'!$J$17),(F158)/(1+'[1]TABELA G2A'!$I$18),IF(AND((F158)&gt;='[1]TABELA G2A'!$A$19,(F158)&lt;'[1]TABELA G2A'!$B$19),(F158)/(1+'[1]TABELA G2A'!$A$20),IF(AND((F158)&gt;='[1]TABELA G2A'!$C$19,(F158)&lt;'[1]TABELA G2A'!$D$19),(F158)/(1+'[1]TABELA G2A'!$C$20),IF(AND((F158)&gt;='[1]TABELA G2A'!$E$19,(F158)&lt;'[1]TABELA G2A'!$F$19),(F158)/(1+'[1]TABELA G2A'!$E$20),IF(AND((F158)&gt;='[1]TABELA G2A'!$G$19,(F158)&lt;'[1]TABELA G2A'!$H$19),(F158)/(1+'[1]TABELA G2A'!$G$20),IF(AND((F158)&gt;='[1]TABELA G2A'!$I$19,(F158)&lt;'[1]TABELA G2A'!$J$19),(F158)/(1+'[1]TABELA G2A'!$A$22),IF(AND((F158)&gt;='[1]TABELA G2A'!$A$21,(F158)&lt;'[1]TABELA G2A'!$B$21),(F158)/(1+'[1]TABELA G2A'!$B$22),IF(AND((F158)&gt;='[1]TABELA G2A'!$C$21,(F158)&lt;'[1]TABELA G2A'!$D$21),(F158)/(1+'[1]TABELA G2A'!$C$22),IF((F158)&gt;='[1]TABELA G2A'!$E$21,(F158)/(1+'[1]TABELA G2A'!$C$22),""))))))))))))))))))))</f>
        <v>0.77</v>
      </c>
      <c r="H158" s="34">
        <f>IF('Venda-Chave-Troca'!$E158="G2A",G158*0.898-(0.4)-((0.15)*N158/O158),IF('Venda-Chave-Troca'!$E158="Gamivo",IF('Venda-Chave-Troca'!$F158&lt;4,(F158*0.95)-(0.1),(F158*0.901)-(0.45)),""))</f>
        <v>0.63149999999999995</v>
      </c>
      <c r="I158" s="34">
        <f>IF($E158="gamivo",IF($F158&gt;4,'Venda-Chave-Troca'!$G158+(-0.099*'Venda-Chave-Troca'!$G158)-(0.45),'Venda-Chave-Troca'!$G158-(0.05*'Venda-Chave-Troca'!$G158)-(0.1)),G158*0.898-(0.55))</f>
        <v>0.63150000000000006</v>
      </c>
      <c r="J158" s="35"/>
      <c r="K158" s="36" t="s">
        <v>478</v>
      </c>
      <c r="L158" s="34">
        <v>0.2974765916202487</v>
      </c>
      <c r="M158" s="37">
        <v>1</v>
      </c>
      <c r="N158" s="37">
        <v>0</v>
      </c>
      <c r="O158" s="37">
        <v>10</v>
      </c>
      <c r="P158" s="37">
        <v>0</v>
      </c>
      <c r="Q158" s="34">
        <f t="shared" si="4"/>
        <v>0.33402340837975125</v>
      </c>
      <c r="R158" s="27">
        <f t="shared" si="5"/>
        <v>1.1228561096536878</v>
      </c>
      <c r="S158" s="28">
        <v>44988</v>
      </c>
      <c r="T158" s="28">
        <v>45124</v>
      </c>
      <c r="U158" s="28">
        <v>45126</v>
      </c>
      <c r="V158" s="29" t="s">
        <v>479</v>
      </c>
      <c r="W158" s="29" t="s">
        <v>480</v>
      </c>
      <c r="X158" s="30"/>
      <c r="Y158" s="15"/>
    </row>
    <row r="159" spans="1:25" ht="19.350000000000001" customHeight="1">
      <c r="A159" s="17" t="s">
        <v>25</v>
      </c>
      <c r="B159" s="18" t="s">
        <v>481</v>
      </c>
      <c r="C159" s="32" t="s">
        <v>341</v>
      </c>
      <c r="D159" s="32"/>
      <c r="E159" s="61" t="s">
        <v>27</v>
      </c>
      <c r="F159" s="34">
        <v>0.77</v>
      </c>
      <c r="G159" s="34">
        <f>IF('Venda-Chave-Troca'!$E159="Gamivo",'Venda-Chave-Troca'!$F159,IF(AND((F159)&lt;'[1]TABELA G2A'!$A$15),F159,IF(AND((F159)&gt;='[1]TABELA G2A'!$A$15,(F159)&lt;'[1]TABELA G2A'!$B$15),(F159)/(1+'[1]TABELA G2A'!$A$16),IF(AND((F159)&gt;='[1]TABELA G2A'!$C$15,(F159)&lt;'[1]TABELA G2A'!$D$15),(F159)/(1+'[1]TABELA G2A'!$C$16),IF(AND((F159)&gt;='[1]TABELA G2A'!$E$15,(F159)&lt;'[1]TABELA G2A'!$F$15),(F159)/(1+'[1]TABELA G2A'!$E$16),IF(AND((F159)&gt;='[1]TABELA G2A'!$G$15,(F159)&lt;'[1]TABELA G2A'!$H$15),(F159)/(1+'[1]TABELA G2A'!$G$16),IF(AND((F159)&gt;='[1]TABELA G2A'!$I$15,(F159)&lt;'[1]TABELA G2A'!$J$15),(F159)/(1+'[1]TABELA G2A'!$I$16),IF(AND((F159)&gt;='[1]TABELA G2A'!$A$17,(F159)&lt;'[1]TABELA G2A'!$B$17),(F159)/(1+'[1]TABELA G2A'!$A$18),IF(AND((F159)&gt;='[1]TABELA G2A'!$C$17,(F159)&lt;'[1]TABELA G2A'!$D$17),(F159)/(1+'[1]TABELA G2A'!$C$18),IF(AND((F159)&gt;='[1]TABELA G2A'!$E$17,(F159)&lt;'[1]TABELA G2A'!$F$17),(F159)/(1+'[1]TABELA G2A'!$E$18),IF(AND((F159)&gt;='[1]TABELA G2A'!$G$17,(F159)&lt;'[1]TABELA G2A'!$H$17),(F159)/(1+'[1]TABELA G2A'!$G$18),IF(AND((F159)&gt;='[1]TABELA G2A'!$I$17,(F159)&lt;'[1]TABELA G2A'!$J$17),(F159)/(1+'[1]TABELA G2A'!$I$18),IF(AND((F159)&gt;='[1]TABELA G2A'!$A$19,(F159)&lt;'[1]TABELA G2A'!$B$19),(F159)/(1+'[1]TABELA G2A'!$A$20),IF(AND((F159)&gt;='[1]TABELA G2A'!$C$19,(F159)&lt;'[1]TABELA G2A'!$D$19),(F159)/(1+'[1]TABELA G2A'!$C$20),IF(AND((F159)&gt;='[1]TABELA G2A'!$E$19,(F159)&lt;'[1]TABELA G2A'!$F$19),(F159)/(1+'[1]TABELA G2A'!$E$20),IF(AND((F159)&gt;='[1]TABELA G2A'!$G$19,(F159)&lt;'[1]TABELA G2A'!$H$19),(F159)/(1+'[1]TABELA G2A'!$G$20),IF(AND((F159)&gt;='[1]TABELA G2A'!$I$19,(F159)&lt;'[1]TABELA G2A'!$J$19),(F159)/(1+'[1]TABELA G2A'!$A$22),IF(AND((F159)&gt;='[1]TABELA G2A'!$A$21,(F159)&lt;'[1]TABELA G2A'!$B$21),(F159)/(1+'[1]TABELA G2A'!$B$22),IF(AND((F159)&gt;='[1]TABELA G2A'!$C$21,(F159)&lt;'[1]TABELA G2A'!$D$21),(F159)/(1+'[1]TABELA G2A'!$C$22),IF((F159)&gt;='[1]TABELA G2A'!$E$21,(F159)/(1+'[1]TABELA G2A'!$C$22),""))))))))))))))))))))</f>
        <v>0.77</v>
      </c>
      <c r="H159" s="34">
        <f>IF('Venda-Chave-Troca'!$E159="G2A",G159*0.898-(0.4)-((0.15)*N159/O159),IF('Venda-Chave-Troca'!$E159="Gamivo",IF('Venda-Chave-Troca'!$F159&lt;4,(F159*0.95)-(0.1),(F159*0.901)-(0.45)),""))</f>
        <v>0.63149999999999995</v>
      </c>
      <c r="I159" s="34">
        <f>IF($E159="gamivo",IF($F159&gt;4,'Venda-Chave-Troca'!$G159+(-0.099*'Venda-Chave-Troca'!$G159)-(0.45),'Venda-Chave-Troca'!$G159-(0.05*'Venda-Chave-Troca'!$G159)-(0.1)),G159*0.898-(0.55))</f>
        <v>0.63150000000000006</v>
      </c>
      <c r="J159" s="35"/>
      <c r="K159" s="36" t="s">
        <v>482</v>
      </c>
      <c r="L159" s="34">
        <v>0.32237478295712568</v>
      </c>
      <c r="M159" s="37">
        <v>1</v>
      </c>
      <c r="N159" s="37">
        <v>0</v>
      </c>
      <c r="O159" s="37">
        <v>10</v>
      </c>
      <c r="P159" s="37">
        <v>0</v>
      </c>
      <c r="Q159" s="34">
        <f t="shared" si="4"/>
        <v>0.30912521704287427</v>
      </c>
      <c r="R159" s="27">
        <f t="shared" si="5"/>
        <v>0.9589001168369502</v>
      </c>
      <c r="S159" s="28">
        <v>44988</v>
      </c>
      <c r="T159" s="28">
        <v>45124</v>
      </c>
      <c r="U159" s="28">
        <v>45126</v>
      </c>
      <c r="V159" s="29" t="s">
        <v>483</v>
      </c>
      <c r="W159" s="29" t="s">
        <v>484</v>
      </c>
      <c r="X159" s="30"/>
      <c r="Y159" s="15"/>
    </row>
    <row r="160" spans="1:25" ht="19.350000000000001" customHeight="1">
      <c r="A160" s="17" t="s">
        <v>25</v>
      </c>
      <c r="B160" s="18" t="s">
        <v>485</v>
      </c>
      <c r="C160" s="32" t="s">
        <v>341</v>
      </c>
      <c r="D160" s="32"/>
      <c r="E160" s="61" t="s">
        <v>27</v>
      </c>
      <c r="F160" s="34">
        <v>0.77</v>
      </c>
      <c r="G160" s="34">
        <f>IF('Venda-Chave-Troca'!$E160="Gamivo",'Venda-Chave-Troca'!$F160,IF(AND((F160)&lt;'[1]TABELA G2A'!$A$15),F160,IF(AND((F160)&gt;='[1]TABELA G2A'!$A$15,(F160)&lt;'[1]TABELA G2A'!$B$15),(F160)/(1+'[1]TABELA G2A'!$A$16),IF(AND((F160)&gt;='[1]TABELA G2A'!$C$15,(F160)&lt;'[1]TABELA G2A'!$D$15),(F160)/(1+'[1]TABELA G2A'!$C$16),IF(AND((F160)&gt;='[1]TABELA G2A'!$E$15,(F160)&lt;'[1]TABELA G2A'!$F$15),(F160)/(1+'[1]TABELA G2A'!$E$16),IF(AND((F160)&gt;='[1]TABELA G2A'!$G$15,(F160)&lt;'[1]TABELA G2A'!$H$15),(F160)/(1+'[1]TABELA G2A'!$G$16),IF(AND((F160)&gt;='[1]TABELA G2A'!$I$15,(F160)&lt;'[1]TABELA G2A'!$J$15),(F160)/(1+'[1]TABELA G2A'!$I$16),IF(AND((F160)&gt;='[1]TABELA G2A'!$A$17,(F160)&lt;'[1]TABELA G2A'!$B$17),(F160)/(1+'[1]TABELA G2A'!$A$18),IF(AND((F160)&gt;='[1]TABELA G2A'!$C$17,(F160)&lt;'[1]TABELA G2A'!$D$17),(F160)/(1+'[1]TABELA G2A'!$C$18),IF(AND((F160)&gt;='[1]TABELA G2A'!$E$17,(F160)&lt;'[1]TABELA G2A'!$F$17),(F160)/(1+'[1]TABELA G2A'!$E$18),IF(AND((F160)&gt;='[1]TABELA G2A'!$G$17,(F160)&lt;'[1]TABELA G2A'!$H$17),(F160)/(1+'[1]TABELA G2A'!$G$18),IF(AND((F160)&gt;='[1]TABELA G2A'!$I$17,(F160)&lt;'[1]TABELA G2A'!$J$17),(F160)/(1+'[1]TABELA G2A'!$I$18),IF(AND((F160)&gt;='[1]TABELA G2A'!$A$19,(F160)&lt;'[1]TABELA G2A'!$B$19),(F160)/(1+'[1]TABELA G2A'!$A$20),IF(AND((F160)&gt;='[1]TABELA G2A'!$C$19,(F160)&lt;'[1]TABELA G2A'!$D$19),(F160)/(1+'[1]TABELA G2A'!$C$20),IF(AND((F160)&gt;='[1]TABELA G2A'!$E$19,(F160)&lt;'[1]TABELA G2A'!$F$19),(F160)/(1+'[1]TABELA G2A'!$E$20),IF(AND((F160)&gt;='[1]TABELA G2A'!$G$19,(F160)&lt;'[1]TABELA G2A'!$H$19),(F160)/(1+'[1]TABELA G2A'!$G$20),IF(AND((F160)&gt;='[1]TABELA G2A'!$I$19,(F160)&lt;'[1]TABELA G2A'!$J$19),(F160)/(1+'[1]TABELA G2A'!$A$22),IF(AND((F160)&gt;='[1]TABELA G2A'!$A$21,(F160)&lt;'[1]TABELA G2A'!$B$21),(F160)/(1+'[1]TABELA G2A'!$B$22),IF(AND((F160)&gt;='[1]TABELA G2A'!$C$21,(F160)&lt;'[1]TABELA G2A'!$D$21),(F160)/(1+'[1]TABELA G2A'!$C$22),IF((F160)&gt;='[1]TABELA G2A'!$E$21,(F160)/(1+'[1]TABELA G2A'!$C$22),""))))))))))))))))))))</f>
        <v>0.77</v>
      </c>
      <c r="H160" s="34">
        <f>IF('Venda-Chave-Troca'!$E160="G2A",G160*0.898-(0.4)-((0.15)*N160/O160),IF('Venda-Chave-Troca'!$E160="Gamivo",IF('Venda-Chave-Troca'!$F160&lt;4,(F160*0.95)-(0.1),(F160*0.901)-(0.45)),""))</f>
        <v>0.63149999999999995</v>
      </c>
      <c r="I160" s="34">
        <f>IF($E160="gamivo",IF($F160&gt;4,'Venda-Chave-Troca'!$G160+(-0.099*'Venda-Chave-Troca'!$G160)-(0.45),'Venda-Chave-Troca'!$G160-(0.05*'Venda-Chave-Troca'!$G160)-(0.1)),G160*0.898-(0.55))</f>
        <v>0.63150000000000006</v>
      </c>
      <c r="J160" s="35"/>
      <c r="K160" s="36" t="s">
        <v>482</v>
      </c>
      <c r="L160" s="34">
        <v>0.32237478295712568</v>
      </c>
      <c r="M160" s="37">
        <v>1</v>
      </c>
      <c r="N160" s="37">
        <v>0</v>
      </c>
      <c r="O160" s="37">
        <v>10</v>
      </c>
      <c r="P160" s="37">
        <v>0</v>
      </c>
      <c r="Q160" s="34">
        <f t="shared" si="4"/>
        <v>0.30912521704287427</v>
      </c>
      <c r="R160" s="27">
        <f t="shared" si="5"/>
        <v>0.9589001168369502</v>
      </c>
      <c r="S160" s="28">
        <v>44988</v>
      </c>
      <c r="T160" s="28">
        <v>45124</v>
      </c>
      <c r="U160" s="28">
        <v>45126</v>
      </c>
      <c r="V160" s="29" t="s">
        <v>483</v>
      </c>
      <c r="W160" s="29" t="s">
        <v>484</v>
      </c>
      <c r="X160" s="30"/>
      <c r="Y160" s="15"/>
    </row>
    <row r="161" spans="1:25" ht="19.350000000000001" customHeight="1">
      <c r="A161" s="17" t="s">
        <v>25</v>
      </c>
      <c r="B161" s="18" t="s">
        <v>486</v>
      </c>
      <c r="C161" s="32" t="s">
        <v>341</v>
      </c>
      <c r="D161" s="32"/>
      <c r="E161" s="61" t="s">
        <v>27</v>
      </c>
      <c r="F161" s="34">
        <v>0.77</v>
      </c>
      <c r="G161" s="34">
        <f>IF('Venda-Chave-Troca'!$E161="Gamivo",'Venda-Chave-Troca'!$F161,IF(AND((F161)&lt;'[1]TABELA G2A'!$A$15),F161,IF(AND((F161)&gt;='[1]TABELA G2A'!$A$15,(F161)&lt;'[1]TABELA G2A'!$B$15),(F161)/(1+'[1]TABELA G2A'!$A$16),IF(AND((F161)&gt;='[1]TABELA G2A'!$C$15,(F161)&lt;'[1]TABELA G2A'!$D$15),(F161)/(1+'[1]TABELA G2A'!$C$16),IF(AND((F161)&gt;='[1]TABELA G2A'!$E$15,(F161)&lt;'[1]TABELA G2A'!$F$15),(F161)/(1+'[1]TABELA G2A'!$E$16),IF(AND((F161)&gt;='[1]TABELA G2A'!$G$15,(F161)&lt;'[1]TABELA G2A'!$H$15),(F161)/(1+'[1]TABELA G2A'!$G$16),IF(AND((F161)&gt;='[1]TABELA G2A'!$I$15,(F161)&lt;'[1]TABELA G2A'!$J$15),(F161)/(1+'[1]TABELA G2A'!$I$16),IF(AND((F161)&gt;='[1]TABELA G2A'!$A$17,(F161)&lt;'[1]TABELA G2A'!$B$17),(F161)/(1+'[1]TABELA G2A'!$A$18),IF(AND((F161)&gt;='[1]TABELA G2A'!$C$17,(F161)&lt;'[1]TABELA G2A'!$D$17),(F161)/(1+'[1]TABELA G2A'!$C$18),IF(AND((F161)&gt;='[1]TABELA G2A'!$E$17,(F161)&lt;'[1]TABELA G2A'!$F$17),(F161)/(1+'[1]TABELA G2A'!$E$18),IF(AND((F161)&gt;='[1]TABELA G2A'!$G$17,(F161)&lt;'[1]TABELA G2A'!$H$17),(F161)/(1+'[1]TABELA G2A'!$G$18),IF(AND((F161)&gt;='[1]TABELA G2A'!$I$17,(F161)&lt;'[1]TABELA G2A'!$J$17),(F161)/(1+'[1]TABELA G2A'!$I$18),IF(AND((F161)&gt;='[1]TABELA G2A'!$A$19,(F161)&lt;'[1]TABELA G2A'!$B$19),(F161)/(1+'[1]TABELA G2A'!$A$20),IF(AND((F161)&gt;='[1]TABELA G2A'!$C$19,(F161)&lt;'[1]TABELA G2A'!$D$19),(F161)/(1+'[1]TABELA G2A'!$C$20),IF(AND((F161)&gt;='[1]TABELA G2A'!$E$19,(F161)&lt;'[1]TABELA G2A'!$F$19),(F161)/(1+'[1]TABELA G2A'!$E$20),IF(AND((F161)&gt;='[1]TABELA G2A'!$G$19,(F161)&lt;'[1]TABELA G2A'!$H$19),(F161)/(1+'[1]TABELA G2A'!$G$20),IF(AND((F161)&gt;='[1]TABELA G2A'!$I$19,(F161)&lt;'[1]TABELA G2A'!$J$19),(F161)/(1+'[1]TABELA G2A'!$A$22),IF(AND((F161)&gt;='[1]TABELA G2A'!$A$21,(F161)&lt;'[1]TABELA G2A'!$B$21),(F161)/(1+'[1]TABELA G2A'!$B$22),IF(AND((F161)&gt;='[1]TABELA G2A'!$C$21,(F161)&lt;'[1]TABELA G2A'!$D$21),(F161)/(1+'[1]TABELA G2A'!$C$22),IF((F161)&gt;='[1]TABELA G2A'!$E$21,(F161)/(1+'[1]TABELA G2A'!$C$22),""))))))))))))))))))))</f>
        <v>0.77</v>
      </c>
      <c r="H161" s="34">
        <f>IF('Venda-Chave-Troca'!$E161="G2A",G161*0.898-(0.4)-((0.15)*N161/O161),IF('Venda-Chave-Troca'!$E161="Gamivo",IF('Venda-Chave-Troca'!$F161&lt;4,(F161*0.95)-(0.1),(F161*0.901)-(0.45)),""))</f>
        <v>0.63149999999999995</v>
      </c>
      <c r="I161" s="34">
        <f>IF($E161="gamivo",IF($F161&gt;4,'Venda-Chave-Troca'!$G161+(-0.099*'Venda-Chave-Troca'!$G161)-(0.45),'Venda-Chave-Troca'!$G161-(0.05*'Venda-Chave-Troca'!$G161)-(0.1)),G161*0.898-(0.55))</f>
        <v>0.63150000000000006</v>
      </c>
      <c r="J161" s="35"/>
      <c r="K161" s="36" t="s">
        <v>482</v>
      </c>
      <c r="L161" s="34">
        <v>0.32237478295712568</v>
      </c>
      <c r="M161" s="37">
        <v>1</v>
      </c>
      <c r="N161" s="37">
        <v>0</v>
      </c>
      <c r="O161" s="37">
        <v>10</v>
      </c>
      <c r="P161" s="37">
        <v>0</v>
      </c>
      <c r="Q161" s="34">
        <f t="shared" si="4"/>
        <v>0.30912521704287427</v>
      </c>
      <c r="R161" s="27">
        <f t="shared" si="5"/>
        <v>0.9589001168369502</v>
      </c>
      <c r="S161" s="28">
        <v>44988</v>
      </c>
      <c r="T161" s="28">
        <v>45124</v>
      </c>
      <c r="U161" s="28">
        <v>45126</v>
      </c>
      <c r="V161" s="29" t="s">
        <v>479</v>
      </c>
      <c r="W161" s="29" t="s">
        <v>480</v>
      </c>
      <c r="X161" s="30"/>
      <c r="Y161" s="15"/>
    </row>
    <row r="162" spans="1:25" ht="19.350000000000001" customHeight="1">
      <c r="A162" s="17" t="s">
        <v>25</v>
      </c>
      <c r="B162" s="18" t="s">
        <v>487</v>
      </c>
      <c r="C162" s="32" t="s">
        <v>341</v>
      </c>
      <c r="D162" s="32"/>
      <c r="E162" s="61" t="s">
        <v>27</v>
      </c>
      <c r="F162" s="34">
        <v>0.77</v>
      </c>
      <c r="G162" s="34">
        <f>IF('Venda-Chave-Troca'!$E162="Gamivo",'Venda-Chave-Troca'!$F162,IF(AND((F162)&lt;'[1]TABELA G2A'!$A$15),F162,IF(AND((F162)&gt;='[1]TABELA G2A'!$A$15,(F162)&lt;'[1]TABELA G2A'!$B$15),(F162)/(1+'[1]TABELA G2A'!$A$16),IF(AND((F162)&gt;='[1]TABELA G2A'!$C$15,(F162)&lt;'[1]TABELA G2A'!$D$15),(F162)/(1+'[1]TABELA G2A'!$C$16),IF(AND((F162)&gt;='[1]TABELA G2A'!$E$15,(F162)&lt;'[1]TABELA G2A'!$F$15),(F162)/(1+'[1]TABELA G2A'!$E$16),IF(AND((F162)&gt;='[1]TABELA G2A'!$G$15,(F162)&lt;'[1]TABELA G2A'!$H$15),(F162)/(1+'[1]TABELA G2A'!$G$16),IF(AND((F162)&gt;='[1]TABELA G2A'!$I$15,(F162)&lt;'[1]TABELA G2A'!$J$15),(F162)/(1+'[1]TABELA G2A'!$I$16),IF(AND((F162)&gt;='[1]TABELA G2A'!$A$17,(F162)&lt;'[1]TABELA G2A'!$B$17),(F162)/(1+'[1]TABELA G2A'!$A$18),IF(AND((F162)&gt;='[1]TABELA G2A'!$C$17,(F162)&lt;'[1]TABELA G2A'!$D$17),(F162)/(1+'[1]TABELA G2A'!$C$18),IF(AND((F162)&gt;='[1]TABELA G2A'!$E$17,(F162)&lt;'[1]TABELA G2A'!$F$17),(F162)/(1+'[1]TABELA G2A'!$E$18),IF(AND((F162)&gt;='[1]TABELA G2A'!$G$17,(F162)&lt;'[1]TABELA G2A'!$H$17),(F162)/(1+'[1]TABELA G2A'!$G$18),IF(AND((F162)&gt;='[1]TABELA G2A'!$I$17,(F162)&lt;'[1]TABELA G2A'!$J$17),(F162)/(1+'[1]TABELA G2A'!$I$18),IF(AND((F162)&gt;='[1]TABELA G2A'!$A$19,(F162)&lt;'[1]TABELA G2A'!$B$19),(F162)/(1+'[1]TABELA G2A'!$A$20),IF(AND((F162)&gt;='[1]TABELA G2A'!$C$19,(F162)&lt;'[1]TABELA G2A'!$D$19),(F162)/(1+'[1]TABELA G2A'!$C$20),IF(AND((F162)&gt;='[1]TABELA G2A'!$E$19,(F162)&lt;'[1]TABELA G2A'!$F$19),(F162)/(1+'[1]TABELA G2A'!$E$20),IF(AND((F162)&gt;='[1]TABELA G2A'!$G$19,(F162)&lt;'[1]TABELA G2A'!$H$19),(F162)/(1+'[1]TABELA G2A'!$G$20),IF(AND((F162)&gt;='[1]TABELA G2A'!$I$19,(F162)&lt;'[1]TABELA G2A'!$J$19),(F162)/(1+'[1]TABELA G2A'!$A$22),IF(AND((F162)&gt;='[1]TABELA G2A'!$A$21,(F162)&lt;'[1]TABELA G2A'!$B$21),(F162)/(1+'[1]TABELA G2A'!$B$22),IF(AND((F162)&gt;='[1]TABELA G2A'!$C$21,(F162)&lt;'[1]TABELA G2A'!$D$21),(F162)/(1+'[1]TABELA G2A'!$C$22),IF((F162)&gt;='[1]TABELA G2A'!$E$21,(F162)/(1+'[1]TABELA G2A'!$C$22),""))))))))))))))))))))</f>
        <v>0.77</v>
      </c>
      <c r="H162" s="34">
        <f>IF('Venda-Chave-Troca'!$E162="G2A",G162*0.898-(0.4)-((0.15)*N162/O162),IF('Venda-Chave-Troca'!$E162="Gamivo",IF('Venda-Chave-Troca'!$F162&lt;4,(F162*0.95)-(0.1),(F162*0.901)-(0.45)),""))</f>
        <v>0.63149999999999995</v>
      </c>
      <c r="I162" s="34">
        <f>IF($E162="gamivo",IF($F162&gt;4,'Venda-Chave-Troca'!$G162+(-0.099*'Venda-Chave-Troca'!$G162)-(0.45),'Venda-Chave-Troca'!$G162-(0.05*'Venda-Chave-Troca'!$G162)-(0.1)),G162*0.898-(0.55))</f>
        <v>0.63150000000000006</v>
      </c>
      <c r="J162" s="35"/>
      <c r="K162" s="36" t="s">
        <v>488</v>
      </c>
      <c r="L162" s="34">
        <v>0.31321152192605334</v>
      </c>
      <c r="M162" s="37">
        <v>1</v>
      </c>
      <c r="N162" s="37">
        <v>0</v>
      </c>
      <c r="O162" s="37">
        <v>10</v>
      </c>
      <c r="P162" s="37">
        <v>0</v>
      </c>
      <c r="Q162" s="34">
        <f t="shared" si="4"/>
        <v>0.31828847807394661</v>
      </c>
      <c r="R162" s="27">
        <f t="shared" si="5"/>
        <v>1.0162093530808611</v>
      </c>
      <c r="S162" s="28">
        <v>44988</v>
      </c>
      <c r="T162" s="28">
        <v>45124</v>
      </c>
      <c r="U162" s="28">
        <v>45126</v>
      </c>
      <c r="V162" s="29" t="s">
        <v>489</v>
      </c>
      <c r="W162" s="29"/>
      <c r="X162" s="30"/>
      <c r="Y162" s="15"/>
    </row>
    <row r="163" spans="1:25" ht="19.350000000000001" customHeight="1">
      <c r="A163" s="17" t="s">
        <v>25</v>
      </c>
      <c r="B163" s="18" t="s">
        <v>490</v>
      </c>
      <c r="C163" s="32" t="s">
        <v>341</v>
      </c>
      <c r="D163" s="32"/>
      <c r="E163" s="61" t="s">
        <v>27</v>
      </c>
      <c r="F163" s="34">
        <v>0.77</v>
      </c>
      <c r="G163" s="34">
        <f>IF('Venda-Chave-Troca'!$E163="Gamivo",'Venda-Chave-Troca'!$F163,IF(AND((F163)&lt;'[1]TABELA G2A'!$A$15),F163,IF(AND((F163)&gt;='[1]TABELA G2A'!$A$15,(F163)&lt;'[1]TABELA G2A'!$B$15),(F163)/(1+'[1]TABELA G2A'!$A$16),IF(AND((F163)&gt;='[1]TABELA G2A'!$C$15,(F163)&lt;'[1]TABELA G2A'!$D$15),(F163)/(1+'[1]TABELA G2A'!$C$16),IF(AND((F163)&gt;='[1]TABELA G2A'!$E$15,(F163)&lt;'[1]TABELA G2A'!$F$15),(F163)/(1+'[1]TABELA G2A'!$E$16),IF(AND((F163)&gt;='[1]TABELA G2A'!$G$15,(F163)&lt;'[1]TABELA G2A'!$H$15),(F163)/(1+'[1]TABELA G2A'!$G$16),IF(AND((F163)&gt;='[1]TABELA G2A'!$I$15,(F163)&lt;'[1]TABELA G2A'!$J$15),(F163)/(1+'[1]TABELA G2A'!$I$16),IF(AND((F163)&gt;='[1]TABELA G2A'!$A$17,(F163)&lt;'[1]TABELA G2A'!$B$17),(F163)/(1+'[1]TABELA G2A'!$A$18),IF(AND((F163)&gt;='[1]TABELA G2A'!$C$17,(F163)&lt;'[1]TABELA G2A'!$D$17),(F163)/(1+'[1]TABELA G2A'!$C$18),IF(AND((F163)&gt;='[1]TABELA G2A'!$E$17,(F163)&lt;'[1]TABELA G2A'!$F$17),(F163)/(1+'[1]TABELA G2A'!$E$18),IF(AND((F163)&gt;='[1]TABELA G2A'!$G$17,(F163)&lt;'[1]TABELA G2A'!$H$17),(F163)/(1+'[1]TABELA G2A'!$G$18),IF(AND((F163)&gt;='[1]TABELA G2A'!$I$17,(F163)&lt;'[1]TABELA G2A'!$J$17),(F163)/(1+'[1]TABELA G2A'!$I$18),IF(AND((F163)&gt;='[1]TABELA G2A'!$A$19,(F163)&lt;'[1]TABELA G2A'!$B$19),(F163)/(1+'[1]TABELA G2A'!$A$20),IF(AND((F163)&gt;='[1]TABELA G2A'!$C$19,(F163)&lt;'[1]TABELA G2A'!$D$19),(F163)/(1+'[1]TABELA G2A'!$C$20),IF(AND((F163)&gt;='[1]TABELA G2A'!$E$19,(F163)&lt;'[1]TABELA G2A'!$F$19),(F163)/(1+'[1]TABELA G2A'!$E$20),IF(AND((F163)&gt;='[1]TABELA G2A'!$G$19,(F163)&lt;'[1]TABELA G2A'!$H$19),(F163)/(1+'[1]TABELA G2A'!$G$20),IF(AND((F163)&gt;='[1]TABELA G2A'!$I$19,(F163)&lt;'[1]TABELA G2A'!$J$19),(F163)/(1+'[1]TABELA G2A'!$A$22),IF(AND((F163)&gt;='[1]TABELA G2A'!$A$21,(F163)&lt;'[1]TABELA G2A'!$B$21),(F163)/(1+'[1]TABELA G2A'!$B$22),IF(AND((F163)&gt;='[1]TABELA G2A'!$C$21,(F163)&lt;'[1]TABELA G2A'!$D$21),(F163)/(1+'[1]TABELA G2A'!$C$22),IF((F163)&gt;='[1]TABELA G2A'!$E$21,(F163)/(1+'[1]TABELA G2A'!$C$22),""))))))))))))))))))))</f>
        <v>0.77</v>
      </c>
      <c r="H163" s="34">
        <f>IF('Venda-Chave-Troca'!$E163="G2A",G163*0.898-(0.4)-((0.15)*N163/O163),IF('Venda-Chave-Troca'!$E163="Gamivo",IF('Venda-Chave-Troca'!$F163&lt;4,(F163*0.95)-(0.1),(F163*0.901)-(0.45)),""))</f>
        <v>0.63149999999999995</v>
      </c>
      <c r="I163" s="34">
        <f>IF($E163="gamivo",IF($F163&gt;4,'Venda-Chave-Troca'!$G163+(-0.099*'Venda-Chave-Troca'!$G163)-(0.45),'Venda-Chave-Troca'!$G163-(0.05*'Venda-Chave-Troca'!$G163)-(0.1)),G163*0.898-(0.55))</f>
        <v>0.63150000000000006</v>
      </c>
      <c r="J163" s="35"/>
      <c r="K163" s="36" t="s">
        <v>365</v>
      </c>
      <c r="L163" s="34">
        <v>0.31558701749699475</v>
      </c>
      <c r="M163" s="37">
        <v>1</v>
      </c>
      <c r="N163" s="37">
        <v>0</v>
      </c>
      <c r="O163" s="37">
        <v>10</v>
      </c>
      <c r="P163" s="37">
        <v>0</v>
      </c>
      <c r="Q163" s="34">
        <f t="shared" si="4"/>
        <v>0.3159129825030052</v>
      </c>
      <c r="R163" s="27">
        <f t="shared" si="5"/>
        <v>1.0010328847130525</v>
      </c>
      <c r="S163" s="28">
        <v>44988</v>
      </c>
      <c r="T163" s="28">
        <v>45124</v>
      </c>
      <c r="U163" s="28">
        <v>45126</v>
      </c>
      <c r="V163" s="29" t="s">
        <v>491</v>
      </c>
      <c r="W163" s="29" t="s">
        <v>492</v>
      </c>
      <c r="X163" s="30"/>
      <c r="Y163" s="15"/>
    </row>
    <row r="164" spans="1:25" ht="19.350000000000001" customHeight="1">
      <c r="A164" s="17" t="s">
        <v>25</v>
      </c>
      <c r="B164" s="18" t="s">
        <v>493</v>
      </c>
      <c r="C164" s="32" t="s">
        <v>341</v>
      </c>
      <c r="D164" s="32"/>
      <c r="E164" s="61" t="s">
        <v>27</v>
      </c>
      <c r="F164" s="34">
        <v>0.77</v>
      </c>
      <c r="G164" s="34">
        <f>IF('Venda-Chave-Troca'!$E164="Gamivo",'Venda-Chave-Troca'!$F164,IF(AND((F164)&lt;'[1]TABELA G2A'!$A$15),F164,IF(AND((F164)&gt;='[1]TABELA G2A'!$A$15,(F164)&lt;'[1]TABELA G2A'!$B$15),(F164)/(1+'[1]TABELA G2A'!$A$16),IF(AND((F164)&gt;='[1]TABELA G2A'!$C$15,(F164)&lt;'[1]TABELA G2A'!$D$15),(F164)/(1+'[1]TABELA G2A'!$C$16),IF(AND((F164)&gt;='[1]TABELA G2A'!$E$15,(F164)&lt;'[1]TABELA G2A'!$F$15),(F164)/(1+'[1]TABELA G2A'!$E$16),IF(AND((F164)&gt;='[1]TABELA G2A'!$G$15,(F164)&lt;'[1]TABELA G2A'!$H$15),(F164)/(1+'[1]TABELA G2A'!$G$16),IF(AND((F164)&gt;='[1]TABELA G2A'!$I$15,(F164)&lt;'[1]TABELA G2A'!$J$15),(F164)/(1+'[1]TABELA G2A'!$I$16),IF(AND((F164)&gt;='[1]TABELA G2A'!$A$17,(F164)&lt;'[1]TABELA G2A'!$B$17),(F164)/(1+'[1]TABELA G2A'!$A$18),IF(AND((F164)&gt;='[1]TABELA G2A'!$C$17,(F164)&lt;'[1]TABELA G2A'!$D$17),(F164)/(1+'[1]TABELA G2A'!$C$18),IF(AND((F164)&gt;='[1]TABELA G2A'!$E$17,(F164)&lt;'[1]TABELA G2A'!$F$17),(F164)/(1+'[1]TABELA G2A'!$E$18),IF(AND((F164)&gt;='[1]TABELA G2A'!$G$17,(F164)&lt;'[1]TABELA G2A'!$H$17),(F164)/(1+'[1]TABELA G2A'!$G$18),IF(AND((F164)&gt;='[1]TABELA G2A'!$I$17,(F164)&lt;'[1]TABELA G2A'!$J$17),(F164)/(1+'[1]TABELA G2A'!$I$18),IF(AND((F164)&gt;='[1]TABELA G2A'!$A$19,(F164)&lt;'[1]TABELA G2A'!$B$19),(F164)/(1+'[1]TABELA G2A'!$A$20),IF(AND((F164)&gt;='[1]TABELA G2A'!$C$19,(F164)&lt;'[1]TABELA G2A'!$D$19),(F164)/(1+'[1]TABELA G2A'!$C$20),IF(AND((F164)&gt;='[1]TABELA G2A'!$E$19,(F164)&lt;'[1]TABELA G2A'!$F$19),(F164)/(1+'[1]TABELA G2A'!$E$20),IF(AND((F164)&gt;='[1]TABELA G2A'!$G$19,(F164)&lt;'[1]TABELA G2A'!$H$19),(F164)/(1+'[1]TABELA G2A'!$G$20),IF(AND((F164)&gt;='[1]TABELA G2A'!$I$19,(F164)&lt;'[1]TABELA G2A'!$J$19),(F164)/(1+'[1]TABELA G2A'!$A$22),IF(AND((F164)&gt;='[1]TABELA G2A'!$A$21,(F164)&lt;'[1]TABELA G2A'!$B$21),(F164)/(1+'[1]TABELA G2A'!$B$22),IF(AND((F164)&gt;='[1]TABELA G2A'!$C$21,(F164)&lt;'[1]TABELA G2A'!$D$21),(F164)/(1+'[1]TABELA G2A'!$C$22),IF((F164)&gt;='[1]TABELA G2A'!$E$21,(F164)/(1+'[1]TABELA G2A'!$C$22),""))))))))))))))))))))</f>
        <v>0.77</v>
      </c>
      <c r="H164" s="34">
        <f>IF('Venda-Chave-Troca'!$E164="G2A",G164*0.898-(0.4)-((0.15)*N164/O164),IF('Venda-Chave-Troca'!$E164="Gamivo",IF('Venda-Chave-Troca'!$F164&lt;4,(F164*0.95)-(0.1),(F164*0.901)-(0.45)),""))</f>
        <v>0.63149999999999995</v>
      </c>
      <c r="I164" s="34">
        <f>IF($E164="gamivo",IF($F164&gt;4,'Venda-Chave-Troca'!$G164+(-0.099*'Venda-Chave-Troca'!$G164)-(0.45),'Venda-Chave-Troca'!$G164-(0.05*'Venda-Chave-Troca'!$G164)-(0.1)),G164*0.898-(0.55))</f>
        <v>0.63150000000000006</v>
      </c>
      <c r="J164" s="35"/>
      <c r="K164" s="36" t="s">
        <v>494</v>
      </c>
      <c r="L164" s="34">
        <v>0.3132339663203153</v>
      </c>
      <c r="M164" s="37">
        <v>1</v>
      </c>
      <c r="N164" s="37">
        <v>0</v>
      </c>
      <c r="O164" s="37">
        <v>10</v>
      </c>
      <c r="P164" s="37">
        <v>0</v>
      </c>
      <c r="Q164" s="34">
        <f t="shared" si="4"/>
        <v>0.31826603367968465</v>
      </c>
      <c r="R164" s="27">
        <f t="shared" si="5"/>
        <v>1.0160648840816437</v>
      </c>
      <c r="S164" s="28">
        <v>44988</v>
      </c>
      <c r="T164" s="28">
        <v>45124</v>
      </c>
      <c r="U164" s="28">
        <v>45128</v>
      </c>
      <c r="V164" s="29" t="s">
        <v>495</v>
      </c>
      <c r="W164" s="29" t="s">
        <v>496</v>
      </c>
      <c r="X164" s="30"/>
      <c r="Y164" s="15"/>
    </row>
    <row r="165" spans="1:25" ht="19.350000000000001" customHeight="1">
      <c r="A165" s="17" t="s">
        <v>25</v>
      </c>
      <c r="B165" s="18" t="s">
        <v>497</v>
      </c>
      <c r="C165" s="32" t="s">
        <v>341</v>
      </c>
      <c r="D165" s="32"/>
      <c r="E165" s="21" t="s">
        <v>342</v>
      </c>
      <c r="F165" s="34">
        <v>1.3</v>
      </c>
      <c r="G165" s="34">
        <f>IF('Venda-Chave-Troca'!$E165="Gamivo",'Venda-Chave-Troca'!$F165,IF(AND((F165)&lt;'[1]TABELA G2A'!$A$15),F165,IF(AND((F165)&gt;='[1]TABELA G2A'!$A$15,(F165)&lt;'[1]TABELA G2A'!$B$15),(F165)/(1+'[1]TABELA G2A'!$A$16),IF(AND((F165)&gt;='[1]TABELA G2A'!$C$15,(F165)&lt;'[1]TABELA G2A'!$D$15),(F165)/(1+'[1]TABELA G2A'!$C$16),IF(AND((F165)&gt;='[1]TABELA G2A'!$E$15,(F165)&lt;'[1]TABELA G2A'!$F$15),(F165)/(1+'[1]TABELA G2A'!$E$16),IF(AND((F165)&gt;='[1]TABELA G2A'!$G$15,(F165)&lt;'[1]TABELA G2A'!$H$15),(F165)/(1+'[1]TABELA G2A'!$G$16),IF(AND((F165)&gt;='[1]TABELA G2A'!$I$15,(F165)&lt;'[1]TABELA G2A'!$J$15),(F165)/(1+'[1]TABELA G2A'!$I$16),IF(AND((F165)&gt;='[1]TABELA G2A'!$A$17,(F165)&lt;'[1]TABELA G2A'!$B$17),(F165)/(1+'[1]TABELA G2A'!$A$18),IF(AND((F165)&gt;='[1]TABELA G2A'!$C$17,(F165)&lt;'[1]TABELA G2A'!$D$17),(F165)/(1+'[1]TABELA G2A'!$C$18),IF(AND((F165)&gt;='[1]TABELA G2A'!$E$17,(F165)&lt;'[1]TABELA G2A'!$F$17),(F165)/(1+'[1]TABELA G2A'!$E$18),IF(AND((F165)&gt;='[1]TABELA G2A'!$G$17,(F165)&lt;'[1]TABELA G2A'!$H$17),(F165)/(1+'[1]TABELA G2A'!$G$18),IF(AND((F165)&gt;='[1]TABELA G2A'!$I$17,(F165)&lt;'[1]TABELA G2A'!$J$17),(F165)/(1+'[1]TABELA G2A'!$I$18),IF(AND((F165)&gt;='[1]TABELA G2A'!$A$19,(F165)&lt;'[1]TABELA G2A'!$B$19),(F165)/(1+'[1]TABELA G2A'!$A$20),IF(AND((F165)&gt;='[1]TABELA G2A'!$C$19,(F165)&lt;'[1]TABELA G2A'!$D$19),(F165)/(1+'[1]TABELA G2A'!$C$20),IF(AND((F165)&gt;='[1]TABELA G2A'!$E$19,(F165)&lt;'[1]TABELA G2A'!$F$19),(F165)/(1+'[1]TABELA G2A'!$E$20),IF(AND((F165)&gt;='[1]TABELA G2A'!$G$19,(F165)&lt;'[1]TABELA G2A'!$H$19),(F165)/(1+'[1]TABELA G2A'!$G$20),IF(AND((F165)&gt;='[1]TABELA G2A'!$I$19,(F165)&lt;'[1]TABELA G2A'!$J$19),(F165)/(1+'[1]TABELA G2A'!$A$22),IF(AND((F165)&gt;='[1]TABELA G2A'!$A$21,(F165)&lt;'[1]TABELA G2A'!$B$21),(F165)/(1+'[1]TABELA G2A'!$B$22),IF(AND((F165)&gt;='[1]TABELA G2A'!$C$21,(F165)&lt;'[1]TABELA G2A'!$D$21),(F165)/(1+'[1]TABELA G2A'!$C$22),IF((F165)&gt;='[1]TABELA G2A'!$E$21,(F165)/(1+'[1]TABELA G2A'!$C$22),""))))))))))))))))))))</f>
        <v>1.0077519379844961</v>
      </c>
      <c r="H165" s="34">
        <f>IF('Venda-Chave-Troca'!$E165="G2A",G165*0.898-(0.4)-((0.15)*N165/O165),IF('Venda-Chave-Troca'!$E165="Gamivo",IF('Venda-Chave-Troca'!$F165&lt;4,(F165*0.95)-(0.1),(F165*0.901)-(0.45)),""))</f>
        <v>0.48996124031007748</v>
      </c>
      <c r="I165" s="34">
        <f>IF($E165="gamivo",IF($F165&gt;4,'Venda-Chave-Troca'!$G165+(-0.099*'Venda-Chave-Troca'!$G165)-(0.45),'Venda-Chave-Troca'!$G165-(0.05*'Venda-Chave-Troca'!$G165)-(0.1)),G165*0.898-(0.55))</f>
        <v>0.35496124031007747</v>
      </c>
      <c r="J165" s="35"/>
      <c r="K165" s="36" t="s">
        <v>498</v>
      </c>
      <c r="L165" s="34">
        <v>0.2539138942029851</v>
      </c>
      <c r="M165" s="37">
        <v>1</v>
      </c>
      <c r="N165" s="37">
        <v>1</v>
      </c>
      <c r="O165" s="37">
        <v>10</v>
      </c>
      <c r="P165" s="37">
        <v>0</v>
      </c>
      <c r="Q165" s="34">
        <f t="shared" si="4"/>
        <v>0.23604734610709238</v>
      </c>
      <c r="R165" s="27">
        <f t="shared" si="5"/>
        <v>0.92963540592382965</v>
      </c>
      <c r="S165" s="28">
        <v>44987</v>
      </c>
      <c r="T165" s="28">
        <v>45125</v>
      </c>
      <c r="U165" s="28">
        <v>45125</v>
      </c>
      <c r="V165" s="29" t="s">
        <v>406</v>
      </c>
      <c r="W165" s="29" t="s">
        <v>407</v>
      </c>
      <c r="X165" s="30"/>
      <c r="Y165" s="15"/>
    </row>
    <row r="166" spans="1:25" ht="19.350000000000001" customHeight="1">
      <c r="A166" s="17" t="s">
        <v>25</v>
      </c>
      <c r="B166" s="18" t="s">
        <v>499</v>
      </c>
      <c r="C166" s="32" t="s">
        <v>341</v>
      </c>
      <c r="D166" s="32"/>
      <c r="E166" s="21" t="s">
        <v>342</v>
      </c>
      <c r="F166" s="34">
        <v>1.3</v>
      </c>
      <c r="G166" s="34">
        <f>IF('Venda-Chave-Troca'!$E166="Gamivo",'Venda-Chave-Troca'!$F166,IF(AND((F166)&lt;'[1]TABELA G2A'!$A$15),F166,IF(AND((F166)&gt;='[1]TABELA G2A'!$A$15,(F166)&lt;'[1]TABELA G2A'!$B$15),(F166)/(1+'[1]TABELA G2A'!$A$16),IF(AND((F166)&gt;='[1]TABELA G2A'!$C$15,(F166)&lt;'[1]TABELA G2A'!$D$15),(F166)/(1+'[1]TABELA G2A'!$C$16),IF(AND((F166)&gt;='[1]TABELA G2A'!$E$15,(F166)&lt;'[1]TABELA G2A'!$F$15),(F166)/(1+'[1]TABELA G2A'!$E$16),IF(AND((F166)&gt;='[1]TABELA G2A'!$G$15,(F166)&lt;'[1]TABELA G2A'!$H$15),(F166)/(1+'[1]TABELA G2A'!$G$16),IF(AND((F166)&gt;='[1]TABELA G2A'!$I$15,(F166)&lt;'[1]TABELA G2A'!$J$15),(F166)/(1+'[1]TABELA G2A'!$I$16),IF(AND((F166)&gt;='[1]TABELA G2A'!$A$17,(F166)&lt;'[1]TABELA G2A'!$B$17),(F166)/(1+'[1]TABELA G2A'!$A$18),IF(AND((F166)&gt;='[1]TABELA G2A'!$C$17,(F166)&lt;'[1]TABELA G2A'!$D$17),(F166)/(1+'[1]TABELA G2A'!$C$18),IF(AND((F166)&gt;='[1]TABELA G2A'!$E$17,(F166)&lt;'[1]TABELA G2A'!$F$17),(F166)/(1+'[1]TABELA G2A'!$E$18),IF(AND((F166)&gt;='[1]TABELA G2A'!$G$17,(F166)&lt;'[1]TABELA G2A'!$H$17),(F166)/(1+'[1]TABELA G2A'!$G$18),IF(AND((F166)&gt;='[1]TABELA G2A'!$I$17,(F166)&lt;'[1]TABELA G2A'!$J$17),(F166)/(1+'[1]TABELA G2A'!$I$18),IF(AND((F166)&gt;='[1]TABELA G2A'!$A$19,(F166)&lt;'[1]TABELA G2A'!$B$19),(F166)/(1+'[1]TABELA G2A'!$A$20),IF(AND((F166)&gt;='[1]TABELA G2A'!$C$19,(F166)&lt;'[1]TABELA G2A'!$D$19),(F166)/(1+'[1]TABELA G2A'!$C$20),IF(AND((F166)&gt;='[1]TABELA G2A'!$E$19,(F166)&lt;'[1]TABELA G2A'!$F$19),(F166)/(1+'[1]TABELA G2A'!$E$20),IF(AND((F166)&gt;='[1]TABELA G2A'!$G$19,(F166)&lt;'[1]TABELA G2A'!$H$19),(F166)/(1+'[1]TABELA G2A'!$G$20),IF(AND((F166)&gt;='[1]TABELA G2A'!$I$19,(F166)&lt;'[1]TABELA G2A'!$J$19),(F166)/(1+'[1]TABELA G2A'!$A$22),IF(AND((F166)&gt;='[1]TABELA G2A'!$A$21,(F166)&lt;'[1]TABELA G2A'!$B$21),(F166)/(1+'[1]TABELA G2A'!$B$22),IF(AND((F166)&gt;='[1]TABELA G2A'!$C$21,(F166)&lt;'[1]TABELA G2A'!$D$21),(F166)/(1+'[1]TABELA G2A'!$C$22),IF((F166)&gt;='[1]TABELA G2A'!$E$21,(F166)/(1+'[1]TABELA G2A'!$C$22),""))))))))))))))))))))</f>
        <v>1.0077519379844961</v>
      </c>
      <c r="H166" s="34">
        <f>IF('Venda-Chave-Troca'!$E166="G2A",G166*0.898-(0.4)-((0.15)*N166/O166),IF('Venda-Chave-Troca'!$E166="Gamivo",IF('Venda-Chave-Troca'!$F166&lt;4,(F166*0.95)-(0.1),(F166*0.901)-(0.45)),""))</f>
        <v>0.48996124031007748</v>
      </c>
      <c r="I166" s="34">
        <f>IF($E166="gamivo",IF($F166&gt;4,'Venda-Chave-Troca'!$G166+(-0.099*'Venda-Chave-Troca'!$G166)-(0.45),'Venda-Chave-Troca'!$G166-(0.05*'Venda-Chave-Troca'!$G166)-(0.1)),G166*0.898-(0.55))</f>
        <v>0.35496124031007747</v>
      </c>
      <c r="J166" s="35"/>
      <c r="K166" s="36" t="s">
        <v>500</v>
      </c>
      <c r="L166" s="34">
        <v>0.32237478295712563</v>
      </c>
      <c r="M166" s="37">
        <v>1</v>
      </c>
      <c r="N166" s="37">
        <v>1</v>
      </c>
      <c r="O166" s="37">
        <v>10</v>
      </c>
      <c r="P166" s="37">
        <v>0</v>
      </c>
      <c r="Q166" s="34">
        <f t="shared" si="4"/>
        <v>0.16758645735295186</v>
      </c>
      <c r="R166" s="27">
        <f t="shared" si="5"/>
        <v>0.51984977179570557</v>
      </c>
      <c r="S166" s="28">
        <v>44987</v>
      </c>
      <c r="T166" s="28">
        <v>45125</v>
      </c>
      <c r="U166" s="28">
        <v>45125</v>
      </c>
      <c r="V166" s="29" t="s">
        <v>362</v>
      </c>
      <c r="W166" s="29" t="s">
        <v>363</v>
      </c>
      <c r="X166" s="30"/>
      <c r="Y166" s="15"/>
    </row>
    <row r="167" spans="1:25" ht="19.350000000000001" customHeight="1">
      <c r="A167" s="17" t="s">
        <v>25</v>
      </c>
      <c r="B167" s="18" t="s">
        <v>501</v>
      </c>
      <c r="C167" s="32" t="s">
        <v>341</v>
      </c>
      <c r="D167" s="32"/>
      <c r="E167" s="21" t="s">
        <v>342</v>
      </c>
      <c r="F167" s="34">
        <v>1.3</v>
      </c>
      <c r="G167" s="34">
        <f>IF('Venda-Chave-Troca'!$E167="Gamivo",'Venda-Chave-Troca'!$F167,IF(AND((F167)&lt;'[1]TABELA G2A'!$A$15),F167,IF(AND((F167)&gt;='[1]TABELA G2A'!$A$15,(F167)&lt;'[1]TABELA G2A'!$B$15),(F167)/(1+'[1]TABELA G2A'!$A$16),IF(AND((F167)&gt;='[1]TABELA G2A'!$C$15,(F167)&lt;'[1]TABELA G2A'!$D$15),(F167)/(1+'[1]TABELA G2A'!$C$16),IF(AND((F167)&gt;='[1]TABELA G2A'!$E$15,(F167)&lt;'[1]TABELA G2A'!$F$15),(F167)/(1+'[1]TABELA G2A'!$E$16),IF(AND((F167)&gt;='[1]TABELA G2A'!$G$15,(F167)&lt;'[1]TABELA G2A'!$H$15),(F167)/(1+'[1]TABELA G2A'!$G$16),IF(AND((F167)&gt;='[1]TABELA G2A'!$I$15,(F167)&lt;'[1]TABELA G2A'!$J$15),(F167)/(1+'[1]TABELA G2A'!$I$16),IF(AND((F167)&gt;='[1]TABELA G2A'!$A$17,(F167)&lt;'[1]TABELA G2A'!$B$17),(F167)/(1+'[1]TABELA G2A'!$A$18),IF(AND((F167)&gt;='[1]TABELA G2A'!$C$17,(F167)&lt;'[1]TABELA G2A'!$D$17),(F167)/(1+'[1]TABELA G2A'!$C$18),IF(AND((F167)&gt;='[1]TABELA G2A'!$E$17,(F167)&lt;'[1]TABELA G2A'!$F$17),(F167)/(1+'[1]TABELA G2A'!$E$18),IF(AND((F167)&gt;='[1]TABELA G2A'!$G$17,(F167)&lt;'[1]TABELA G2A'!$H$17),(F167)/(1+'[1]TABELA G2A'!$G$18),IF(AND((F167)&gt;='[1]TABELA G2A'!$I$17,(F167)&lt;'[1]TABELA G2A'!$J$17),(F167)/(1+'[1]TABELA G2A'!$I$18),IF(AND((F167)&gt;='[1]TABELA G2A'!$A$19,(F167)&lt;'[1]TABELA G2A'!$B$19),(F167)/(1+'[1]TABELA G2A'!$A$20),IF(AND((F167)&gt;='[1]TABELA G2A'!$C$19,(F167)&lt;'[1]TABELA G2A'!$D$19),(F167)/(1+'[1]TABELA G2A'!$C$20),IF(AND((F167)&gt;='[1]TABELA G2A'!$E$19,(F167)&lt;'[1]TABELA G2A'!$F$19),(F167)/(1+'[1]TABELA G2A'!$E$20),IF(AND((F167)&gt;='[1]TABELA G2A'!$G$19,(F167)&lt;'[1]TABELA G2A'!$H$19),(F167)/(1+'[1]TABELA G2A'!$G$20),IF(AND((F167)&gt;='[1]TABELA G2A'!$I$19,(F167)&lt;'[1]TABELA G2A'!$J$19),(F167)/(1+'[1]TABELA G2A'!$A$22),IF(AND((F167)&gt;='[1]TABELA G2A'!$A$21,(F167)&lt;'[1]TABELA G2A'!$B$21),(F167)/(1+'[1]TABELA G2A'!$B$22),IF(AND((F167)&gt;='[1]TABELA G2A'!$C$21,(F167)&lt;'[1]TABELA G2A'!$D$21),(F167)/(1+'[1]TABELA G2A'!$C$22),IF((F167)&gt;='[1]TABELA G2A'!$E$21,(F167)/(1+'[1]TABELA G2A'!$C$22),""))))))))))))))))))))</f>
        <v>1.0077519379844961</v>
      </c>
      <c r="H167" s="34">
        <f>IF('Venda-Chave-Troca'!$E167="G2A",G167*0.898-(0.4)-((0.15)*N167/O167),IF('Venda-Chave-Troca'!$E167="Gamivo",IF('Venda-Chave-Troca'!$F167&lt;4,(F167*0.95)-(0.1),(F167*0.901)-(0.45)),""))</f>
        <v>0.48996124031007748</v>
      </c>
      <c r="I167" s="34">
        <f>IF($E167="gamivo",IF($F167&gt;4,'Venda-Chave-Troca'!$G167+(-0.099*'Venda-Chave-Troca'!$G167)-(0.45),'Venda-Chave-Troca'!$G167-(0.05*'Venda-Chave-Troca'!$G167)-(0.1)),G167*0.898-(0.55))</f>
        <v>0.35496124031007747</v>
      </c>
      <c r="J167" s="35"/>
      <c r="K167" s="36" t="s">
        <v>500</v>
      </c>
      <c r="L167" s="34">
        <v>0.32237478295712563</v>
      </c>
      <c r="M167" s="37">
        <v>1</v>
      </c>
      <c r="N167" s="37">
        <v>1</v>
      </c>
      <c r="O167" s="37">
        <v>10</v>
      </c>
      <c r="P167" s="37">
        <v>0</v>
      </c>
      <c r="Q167" s="34">
        <f t="shared" si="4"/>
        <v>0.16758645735295186</v>
      </c>
      <c r="R167" s="27">
        <f t="shared" si="5"/>
        <v>0.51984977179570557</v>
      </c>
      <c r="S167" s="28">
        <v>44987</v>
      </c>
      <c r="T167" s="28">
        <v>45125</v>
      </c>
      <c r="U167" s="28">
        <v>45125</v>
      </c>
      <c r="V167" s="29" t="s">
        <v>362</v>
      </c>
      <c r="W167" s="29" t="s">
        <v>363</v>
      </c>
      <c r="X167" s="30"/>
      <c r="Y167" s="15"/>
    </row>
    <row r="168" spans="1:25" ht="19.350000000000001" customHeight="1">
      <c r="A168" s="17" t="s">
        <v>25</v>
      </c>
      <c r="B168" s="18" t="s">
        <v>502</v>
      </c>
      <c r="C168" s="32" t="s">
        <v>341</v>
      </c>
      <c r="D168" s="32"/>
      <c r="E168" s="21" t="s">
        <v>342</v>
      </c>
      <c r="F168" s="34">
        <v>1.3</v>
      </c>
      <c r="G168" s="34">
        <f>IF('Venda-Chave-Troca'!$E168="Gamivo",'Venda-Chave-Troca'!$F168,IF(AND((F168)&lt;'[1]TABELA G2A'!$A$15),F168,IF(AND((F168)&gt;='[1]TABELA G2A'!$A$15,(F168)&lt;'[1]TABELA G2A'!$B$15),(F168)/(1+'[1]TABELA G2A'!$A$16),IF(AND((F168)&gt;='[1]TABELA G2A'!$C$15,(F168)&lt;'[1]TABELA G2A'!$D$15),(F168)/(1+'[1]TABELA G2A'!$C$16),IF(AND((F168)&gt;='[1]TABELA G2A'!$E$15,(F168)&lt;'[1]TABELA G2A'!$F$15),(F168)/(1+'[1]TABELA G2A'!$E$16),IF(AND((F168)&gt;='[1]TABELA G2A'!$G$15,(F168)&lt;'[1]TABELA G2A'!$H$15),(F168)/(1+'[1]TABELA G2A'!$G$16),IF(AND((F168)&gt;='[1]TABELA G2A'!$I$15,(F168)&lt;'[1]TABELA G2A'!$J$15),(F168)/(1+'[1]TABELA G2A'!$I$16),IF(AND((F168)&gt;='[1]TABELA G2A'!$A$17,(F168)&lt;'[1]TABELA G2A'!$B$17),(F168)/(1+'[1]TABELA G2A'!$A$18),IF(AND((F168)&gt;='[1]TABELA G2A'!$C$17,(F168)&lt;'[1]TABELA G2A'!$D$17),(F168)/(1+'[1]TABELA G2A'!$C$18),IF(AND((F168)&gt;='[1]TABELA G2A'!$E$17,(F168)&lt;'[1]TABELA G2A'!$F$17),(F168)/(1+'[1]TABELA G2A'!$E$18),IF(AND((F168)&gt;='[1]TABELA G2A'!$G$17,(F168)&lt;'[1]TABELA G2A'!$H$17),(F168)/(1+'[1]TABELA G2A'!$G$18),IF(AND((F168)&gt;='[1]TABELA G2A'!$I$17,(F168)&lt;'[1]TABELA G2A'!$J$17),(F168)/(1+'[1]TABELA G2A'!$I$18),IF(AND((F168)&gt;='[1]TABELA G2A'!$A$19,(F168)&lt;'[1]TABELA G2A'!$B$19),(F168)/(1+'[1]TABELA G2A'!$A$20),IF(AND((F168)&gt;='[1]TABELA G2A'!$C$19,(F168)&lt;'[1]TABELA G2A'!$D$19),(F168)/(1+'[1]TABELA G2A'!$C$20),IF(AND((F168)&gt;='[1]TABELA G2A'!$E$19,(F168)&lt;'[1]TABELA G2A'!$F$19),(F168)/(1+'[1]TABELA G2A'!$E$20),IF(AND((F168)&gt;='[1]TABELA G2A'!$G$19,(F168)&lt;'[1]TABELA G2A'!$H$19),(F168)/(1+'[1]TABELA G2A'!$G$20),IF(AND((F168)&gt;='[1]TABELA G2A'!$I$19,(F168)&lt;'[1]TABELA G2A'!$J$19),(F168)/(1+'[1]TABELA G2A'!$A$22),IF(AND((F168)&gt;='[1]TABELA G2A'!$A$21,(F168)&lt;'[1]TABELA G2A'!$B$21),(F168)/(1+'[1]TABELA G2A'!$B$22),IF(AND((F168)&gt;='[1]TABELA G2A'!$C$21,(F168)&lt;'[1]TABELA G2A'!$D$21),(F168)/(1+'[1]TABELA G2A'!$C$22),IF((F168)&gt;='[1]TABELA G2A'!$E$21,(F168)/(1+'[1]TABELA G2A'!$C$22),""))))))))))))))))))))</f>
        <v>1.0077519379844961</v>
      </c>
      <c r="H168" s="34">
        <f>IF('Venda-Chave-Troca'!$E168="G2A",G168*0.898-(0.4)-((0.15)*N168/O168),IF('Venda-Chave-Troca'!$E168="Gamivo",IF('Venda-Chave-Troca'!$F168&lt;4,(F168*0.95)-(0.1),(F168*0.901)-(0.45)),""))</f>
        <v>0.48996124031007748</v>
      </c>
      <c r="I168" s="34">
        <f>IF($E168="gamivo",IF($F168&gt;4,'Venda-Chave-Troca'!$G168+(-0.099*'Venda-Chave-Troca'!$G168)-(0.45),'Venda-Chave-Troca'!$G168-(0.05*'Venda-Chave-Troca'!$G168)-(0.1)),G168*0.898-(0.55))</f>
        <v>0.35496124031007747</v>
      </c>
      <c r="J168" s="35"/>
      <c r="K168" s="36" t="s">
        <v>500</v>
      </c>
      <c r="L168" s="34">
        <v>0.32237478295712563</v>
      </c>
      <c r="M168" s="37">
        <v>1</v>
      </c>
      <c r="N168" s="37">
        <v>1</v>
      </c>
      <c r="O168" s="37">
        <v>10</v>
      </c>
      <c r="P168" s="37">
        <v>0</v>
      </c>
      <c r="Q168" s="34">
        <f t="shared" si="4"/>
        <v>0.16758645735295186</v>
      </c>
      <c r="R168" s="27">
        <f t="shared" si="5"/>
        <v>0.51984977179570557</v>
      </c>
      <c r="S168" s="28">
        <v>44987</v>
      </c>
      <c r="T168" s="28">
        <v>45125</v>
      </c>
      <c r="U168" s="28">
        <v>45126</v>
      </c>
      <c r="V168" s="29" t="s">
        <v>362</v>
      </c>
      <c r="W168" s="29" t="s">
        <v>363</v>
      </c>
      <c r="X168" s="30"/>
      <c r="Y168" s="15"/>
    </row>
    <row r="169" spans="1:25" ht="19.350000000000001" customHeight="1">
      <c r="A169" s="17" t="s">
        <v>25</v>
      </c>
      <c r="B169" s="18" t="s">
        <v>503</v>
      </c>
      <c r="C169" s="32" t="s">
        <v>341</v>
      </c>
      <c r="D169" s="32"/>
      <c r="E169" s="21" t="s">
        <v>342</v>
      </c>
      <c r="F169" s="34">
        <v>1.3</v>
      </c>
      <c r="G169" s="34">
        <f>IF('Venda-Chave-Troca'!$E169="Gamivo",'Venda-Chave-Troca'!$F169,IF(AND((F169)&lt;'[1]TABELA G2A'!$A$15),F169,IF(AND((F169)&gt;='[1]TABELA G2A'!$A$15,(F169)&lt;'[1]TABELA G2A'!$B$15),(F169)/(1+'[1]TABELA G2A'!$A$16),IF(AND((F169)&gt;='[1]TABELA G2A'!$C$15,(F169)&lt;'[1]TABELA G2A'!$D$15),(F169)/(1+'[1]TABELA G2A'!$C$16),IF(AND((F169)&gt;='[1]TABELA G2A'!$E$15,(F169)&lt;'[1]TABELA G2A'!$F$15),(F169)/(1+'[1]TABELA G2A'!$E$16),IF(AND((F169)&gt;='[1]TABELA G2A'!$G$15,(F169)&lt;'[1]TABELA G2A'!$H$15),(F169)/(1+'[1]TABELA G2A'!$G$16),IF(AND((F169)&gt;='[1]TABELA G2A'!$I$15,(F169)&lt;'[1]TABELA G2A'!$J$15),(F169)/(1+'[1]TABELA G2A'!$I$16),IF(AND((F169)&gt;='[1]TABELA G2A'!$A$17,(F169)&lt;'[1]TABELA G2A'!$B$17),(F169)/(1+'[1]TABELA G2A'!$A$18),IF(AND((F169)&gt;='[1]TABELA G2A'!$C$17,(F169)&lt;'[1]TABELA G2A'!$D$17),(F169)/(1+'[1]TABELA G2A'!$C$18),IF(AND((F169)&gt;='[1]TABELA G2A'!$E$17,(F169)&lt;'[1]TABELA G2A'!$F$17),(F169)/(1+'[1]TABELA G2A'!$E$18),IF(AND((F169)&gt;='[1]TABELA G2A'!$G$17,(F169)&lt;'[1]TABELA G2A'!$H$17),(F169)/(1+'[1]TABELA G2A'!$G$18),IF(AND((F169)&gt;='[1]TABELA G2A'!$I$17,(F169)&lt;'[1]TABELA G2A'!$J$17),(F169)/(1+'[1]TABELA G2A'!$I$18),IF(AND((F169)&gt;='[1]TABELA G2A'!$A$19,(F169)&lt;'[1]TABELA G2A'!$B$19),(F169)/(1+'[1]TABELA G2A'!$A$20),IF(AND((F169)&gt;='[1]TABELA G2A'!$C$19,(F169)&lt;'[1]TABELA G2A'!$D$19),(F169)/(1+'[1]TABELA G2A'!$C$20),IF(AND((F169)&gt;='[1]TABELA G2A'!$E$19,(F169)&lt;'[1]TABELA G2A'!$F$19),(F169)/(1+'[1]TABELA G2A'!$E$20),IF(AND((F169)&gt;='[1]TABELA G2A'!$G$19,(F169)&lt;'[1]TABELA G2A'!$H$19),(F169)/(1+'[1]TABELA G2A'!$G$20),IF(AND((F169)&gt;='[1]TABELA G2A'!$I$19,(F169)&lt;'[1]TABELA G2A'!$J$19),(F169)/(1+'[1]TABELA G2A'!$A$22),IF(AND((F169)&gt;='[1]TABELA G2A'!$A$21,(F169)&lt;'[1]TABELA G2A'!$B$21),(F169)/(1+'[1]TABELA G2A'!$B$22),IF(AND((F169)&gt;='[1]TABELA G2A'!$C$21,(F169)&lt;'[1]TABELA G2A'!$D$21),(F169)/(1+'[1]TABELA G2A'!$C$22),IF((F169)&gt;='[1]TABELA G2A'!$E$21,(F169)/(1+'[1]TABELA G2A'!$C$22),""))))))))))))))))))))</f>
        <v>1.0077519379844961</v>
      </c>
      <c r="H169" s="34">
        <f>IF('Venda-Chave-Troca'!$E169="G2A",G169*0.898-(0.4)-((0.15)*N169/O169),IF('Venda-Chave-Troca'!$E169="Gamivo",IF('Venda-Chave-Troca'!$F169&lt;4,(F169*0.95)-(0.1),(F169*0.901)-(0.45)),""))</f>
        <v>0.48996124031007748</v>
      </c>
      <c r="I169" s="34">
        <f>IF($E169="gamivo",IF($F169&gt;4,'Venda-Chave-Troca'!$G169+(-0.099*'Venda-Chave-Troca'!$G169)-(0.45),'Venda-Chave-Troca'!$G169-(0.05*'Venda-Chave-Troca'!$G169)-(0.1)),G169*0.898-(0.55))</f>
        <v>0.35496124031007747</v>
      </c>
      <c r="J169" s="35"/>
      <c r="K169" s="36" t="s">
        <v>427</v>
      </c>
      <c r="L169" s="34">
        <v>0.32237478295712568</v>
      </c>
      <c r="M169" s="37">
        <v>1</v>
      </c>
      <c r="N169" s="37">
        <v>1</v>
      </c>
      <c r="O169" s="37">
        <v>10</v>
      </c>
      <c r="P169" s="37">
        <v>0</v>
      </c>
      <c r="Q169" s="34">
        <f t="shared" si="4"/>
        <v>0.1675864573529518</v>
      </c>
      <c r="R169" s="27">
        <f t="shared" si="5"/>
        <v>0.51984977179570524</v>
      </c>
      <c r="S169" s="28">
        <v>44987</v>
      </c>
      <c r="T169" s="28">
        <v>45125</v>
      </c>
      <c r="U169" s="28">
        <v>45128</v>
      </c>
      <c r="V169" s="29" t="s">
        <v>504</v>
      </c>
      <c r="W169" s="29" t="s">
        <v>505</v>
      </c>
      <c r="X169" s="30"/>
      <c r="Y169" s="15"/>
    </row>
    <row r="170" spans="1:25" ht="19.350000000000001" customHeight="1">
      <c r="A170" s="17" t="s">
        <v>25</v>
      </c>
      <c r="B170" s="18" t="s">
        <v>506</v>
      </c>
      <c r="C170" s="32" t="s">
        <v>341</v>
      </c>
      <c r="D170" s="32"/>
      <c r="E170" s="21" t="s">
        <v>342</v>
      </c>
      <c r="F170" s="34">
        <v>1.3</v>
      </c>
      <c r="G170" s="34">
        <f>IF('Venda-Chave-Troca'!$E170="Gamivo",'Venda-Chave-Troca'!$F170,IF(AND((F170)&lt;'[1]TABELA G2A'!$A$15),F170,IF(AND((F170)&gt;='[1]TABELA G2A'!$A$15,(F170)&lt;'[1]TABELA G2A'!$B$15),(F170)/(1+'[1]TABELA G2A'!$A$16),IF(AND((F170)&gt;='[1]TABELA G2A'!$C$15,(F170)&lt;'[1]TABELA G2A'!$D$15),(F170)/(1+'[1]TABELA G2A'!$C$16),IF(AND((F170)&gt;='[1]TABELA G2A'!$E$15,(F170)&lt;'[1]TABELA G2A'!$F$15),(F170)/(1+'[1]TABELA G2A'!$E$16),IF(AND((F170)&gt;='[1]TABELA G2A'!$G$15,(F170)&lt;'[1]TABELA G2A'!$H$15),(F170)/(1+'[1]TABELA G2A'!$G$16),IF(AND((F170)&gt;='[1]TABELA G2A'!$I$15,(F170)&lt;'[1]TABELA G2A'!$J$15),(F170)/(1+'[1]TABELA G2A'!$I$16),IF(AND((F170)&gt;='[1]TABELA G2A'!$A$17,(F170)&lt;'[1]TABELA G2A'!$B$17),(F170)/(1+'[1]TABELA G2A'!$A$18),IF(AND((F170)&gt;='[1]TABELA G2A'!$C$17,(F170)&lt;'[1]TABELA G2A'!$D$17),(F170)/(1+'[1]TABELA G2A'!$C$18),IF(AND((F170)&gt;='[1]TABELA G2A'!$E$17,(F170)&lt;'[1]TABELA G2A'!$F$17),(F170)/(1+'[1]TABELA G2A'!$E$18),IF(AND((F170)&gt;='[1]TABELA G2A'!$G$17,(F170)&lt;'[1]TABELA G2A'!$H$17),(F170)/(1+'[1]TABELA G2A'!$G$18),IF(AND((F170)&gt;='[1]TABELA G2A'!$I$17,(F170)&lt;'[1]TABELA G2A'!$J$17),(F170)/(1+'[1]TABELA G2A'!$I$18),IF(AND((F170)&gt;='[1]TABELA G2A'!$A$19,(F170)&lt;'[1]TABELA G2A'!$B$19),(F170)/(1+'[1]TABELA G2A'!$A$20),IF(AND((F170)&gt;='[1]TABELA G2A'!$C$19,(F170)&lt;'[1]TABELA G2A'!$D$19),(F170)/(1+'[1]TABELA G2A'!$C$20),IF(AND((F170)&gt;='[1]TABELA G2A'!$E$19,(F170)&lt;'[1]TABELA G2A'!$F$19),(F170)/(1+'[1]TABELA G2A'!$E$20),IF(AND((F170)&gt;='[1]TABELA G2A'!$G$19,(F170)&lt;'[1]TABELA G2A'!$H$19),(F170)/(1+'[1]TABELA G2A'!$G$20),IF(AND((F170)&gt;='[1]TABELA G2A'!$I$19,(F170)&lt;'[1]TABELA G2A'!$J$19),(F170)/(1+'[1]TABELA G2A'!$A$22),IF(AND((F170)&gt;='[1]TABELA G2A'!$A$21,(F170)&lt;'[1]TABELA G2A'!$B$21),(F170)/(1+'[1]TABELA G2A'!$B$22),IF(AND((F170)&gt;='[1]TABELA G2A'!$C$21,(F170)&lt;'[1]TABELA G2A'!$D$21),(F170)/(1+'[1]TABELA G2A'!$C$22),IF((F170)&gt;='[1]TABELA G2A'!$E$21,(F170)/(1+'[1]TABELA G2A'!$C$22),""))))))))))))))))))))</f>
        <v>1.0077519379844961</v>
      </c>
      <c r="H170" s="34">
        <f>IF('Venda-Chave-Troca'!$E170="G2A",G170*0.898-(0.4)-((0.15)*N170/O170),IF('Venda-Chave-Troca'!$E170="Gamivo",IF('Venda-Chave-Troca'!$F170&lt;4,(F170*0.95)-(0.1),(F170*0.901)-(0.45)),""))</f>
        <v>0.48996124031007748</v>
      </c>
      <c r="I170" s="34">
        <f>IF($E170="gamivo",IF($F170&gt;4,'Venda-Chave-Troca'!$G170+(-0.099*'Venda-Chave-Troca'!$G170)-(0.45),'Venda-Chave-Troca'!$G170-(0.05*'Venda-Chave-Troca'!$G170)-(0.1)),G170*0.898-(0.55))</f>
        <v>0.35496124031007747</v>
      </c>
      <c r="J170" s="35"/>
      <c r="K170" s="36" t="s">
        <v>427</v>
      </c>
      <c r="L170" s="34">
        <v>0.32237478295712568</v>
      </c>
      <c r="M170" s="37">
        <v>1</v>
      </c>
      <c r="N170" s="37">
        <v>1</v>
      </c>
      <c r="O170" s="37">
        <v>10</v>
      </c>
      <c r="P170" s="37">
        <v>0</v>
      </c>
      <c r="Q170" s="34">
        <f t="shared" si="4"/>
        <v>0.1675864573529518</v>
      </c>
      <c r="R170" s="27">
        <f t="shared" si="5"/>
        <v>0.51984977179570524</v>
      </c>
      <c r="S170" s="28">
        <v>44987</v>
      </c>
      <c r="T170" s="28">
        <v>45125</v>
      </c>
      <c r="U170" s="28">
        <v>45128</v>
      </c>
      <c r="V170" s="29" t="s">
        <v>504</v>
      </c>
      <c r="W170" s="29" t="s">
        <v>505</v>
      </c>
      <c r="X170" s="30"/>
      <c r="Y170" s="15"/>
    </row>
    <row r="171" spans="1:25" ht="19.350000000000001" customHeight="1">
      <c r="A171" s="17" t="s">
        <v>25</v>
      </c>
      <c r="B171" s="18" t="s">
        <v>507</v>
      </c>
      <c r="C171" s="32" t="s">
        <v>341</v>
      </c>
      <c r="D171" s="32"/>
      <c r="E171" s="21" t="s">
        <v>342</v>
      </c>
      <c r="F171" s="34">
        <v>1.3</v>
      </c>
      <c r="G171" s="34">
        <f>IF('Venda-Chave-Troca'!$E171="Gamivo",'Venda-Chave-Troca'!$F171,IF(AND((F171)&lt;'[1]TABELA G2A'!$A$15),F171,IF(AND((F171)&gt;='[1]TABELA G2A'!$A$15,(F171)&lt;'[1]TABELA G2A'!$B$15),(F171)/(1+'[1]TABELA G2A'!$A$16),IF(AND((F171)&gt;='[1]TABELA G2A'!$C$15,(F171)&lt;'[1]TABELA G2A'!$D$15),(F171)/(1+'[1]TABELA G2A'!$C$16),IF(AND((F171)&gt;='[1]TABELA G2A'!$E$15,(F171)&lt;'[1]TABELA G2A'!$F$15),(F171)/(1+'[1]TABELA G2A'!$E$16),IF(AND((F171)&gt;='[1]TABELA G2A'!$G$15,(F171)&lt;'[1]TABELA G2A'!$H$15),(F171)/(1+'[1]TABELA G2A'!$G$16),IF(AND((F171)&gt;='[1]TABELA G2A'!$I$15,(F171)&lt;'[1]TABELA G2A'!$J$15),(F171)/(1+'[1]TABELA G2A'!$I$16),IF(AND((F171)&gt;='[1]TABELA G2A'!$A$17,(F171)&lt;'[1]TABELA G2A'!$B$17),(F171)/(1+'[1]TABELA G2A'!$A$18),IF(AND((F171)&gt;='[1]TABELA G2A'!$C$17,(F171)&lt;'[1]TABELA G2A'!$D$17),(F171)/(1+'[1]TABELA G2A'!$C$18),IF(AND((F171)&gt;='[1]TABELA G2A'!$E$17,(F171)&lt;'[1]TABELA G2A'!$F$17),(F171)/(1+'[1]TABELA G2A'!$E$18),IF(AND((F171)&gt;='[1]TABELA G2A'!$G$17,(F171)&lt;'[1]TABELA G2A'!$H$17),(F171)/(1+'[1]TABELA G2A'!$G$18),IF(AND((F171)&gt;='[1]TABELA G2A'!$I$17,(F171)&lt;'[1]TABELA G2A'!$J$17),(F171)/(1+'[1]TABELA G2A'!$I$18),IF(AND((F171)&gt;='[1]TABELA G2A'!$A$19,(F171)&lt;'[1]TABELA G2A'!$B$19),(F171)/(1+'[1]TABELA G2A'!$A$20),IF(AND((F171)&gt;='[1]TABELA G2A'!$C$19,(F171)&lt;'[1]TABELA G2A'!$D$19),(F171)/(1+'[1]TABELA G2A'!$C$20),IF(AND((F171)&gt;='[1]TABELA G2A'!$E$19,(F171)&lt;'[1]TABELA G2A'!$F$19),(F171)/(1+'[1]TABELA G2A'!$E$20),IF(AND((F171)&gt;='[1]TABELA G2A'!$G$19,(F171)&lt;'[1]TABELA G2A'!$H$19),(F171)/(1+'[1]TABELA G2A'!$G$20),IF(AND((F171)&gt;='[1]TABELA G2A'!$I$19,(F171)&lt;'[1]TABELA G2A'!$J$19),(F171)/(1+'[1]TABELA G2A'!$A$22),IF(AND((F171)&gt;='[1]TABELA G2A'!$A$21,(F171)&lt;'[1]TABELA G2A'!$B$21),(F171)/(1+'[1]TABELA G2A'!$B$22),IF(AND((F171)&gt;='[1]TABELA G2A'!$C$21,(F171)&lt;'[1]TABELA G2A'!$D$21),(F171)/(1+'[1]TABELA G2A'!$C$22),IF((F171)&gt;='[1]TABELA G2A'!$E$21,(F171)/(1+'[1]TABELA G2A'!$C$22),""))))))))))))))))))))</f>
        <v>1.0077519379844961</v>
      </c>
      <c r="H171" s="34">
        <f>IF('Venda-Chave-Troca'!$E171="G2A",G171*0.898-(0.4)-((0.15)*N171/O171),IF('Venda-Chave-Troca'!$E171="Gamivo",IF('Venda-Chave-Troca'!$F171&lt;4,(F171*0.95)-(0.1),(F171*0.901)-(0.45)),""))</f>
        <v>0.48996124031007748</v>
      </c>
      <c r="I171" s="34">
        <f>IF($E171="gamivo",IF($F171&gt;4,'Venda-Chave-Troca'!$G171+(-0.099*'Venda-Chave-Troca'!$G171)-(0.45),'Venda-Chave-Troca'!$G171-(0.05*'Venda-Chave-Troca'!$G171)-(0.1)),G171*0.898-(0.55))</f>
        <v>0.35496124031007747</v>
      </c>
      <c r="J171" s="35"/>
      <c r="K171" s="36" t="s">
        <v>482</v>
      </c>
      <c r="L171" s="34">
        <v>0.32352076933351143</v>
      </c>
      <c r="M171" s="37">
        <v>1</v>
      </c>
      <c r="N171" s="37">
        <v>1</v>
      </c>
      <c r="O171" s="37">
        <v>10</v>
      </c>
      <c r="P171" s="37">
        <v>0</v>
      </c>
      <c r="Q171" s="34">
        <f t="shared" si="4"/>
        <v>0.16644047097656606</v>
      </c>
      <c r="R171" s="27">
        <f t="shared" si="5"/>
        <v>0.5144661077539221</v>
      </c>
      <c r="S171" s="28">
        <v>44987</v>
      </c>
      <c r="T171" s="28">
        <v>45125</v>
      </c>
      <c r="U171" s="28">
        <v>45128</v>
      </c>
      <c r="V171" s="29" t="s">
        <v>29</v>
      </c>
      <c r="W171" s="29" t="s">
        <v>30</v>
      </c>
      <c r="X171" s="30"/>
      <c r="Y171" s="15"/>
    </row>
    <row r="172" spans="1:25" ht="19.350000000000001" customHeight="1">
      <c r="A172" s="17" t="s">
        <v>25</v>
      </c>
      <c r="B172" s="18" t="s">
        <v>508</v>
      </c>
      <c r="C172" s="32" t="s">
        <v>341</v>
      </c>
      <c r="D172" s="32"/>
      <c r="E172" s="21" t="s">
        <v>342</v>
      </c>
      <c r="F172" s="34">
        <v>1.3</v>
      </c>
      <c r="G172" s="34">
        <f>IF('Venda-Chave-Troca'!$E172="Gamivo",'Venda-Chave-Troca'!$F172,IF(AND((F172)&lt;'[1]TABELA G2A'!$A$15),F172,IF(AND((F172)&gt;='[1]TABELA G2A'!$A$15,(F172)&lt;'[1]TABELA G2A'!$B$15),(F172)/(1+'[1]TABELA G2A'!$A$16),IF(AND((F172)&gt;='[1]TABELA G2A'!$C$15,(F172)&lt;'[1]TABELA G2A'!$D$15),(F172)/(1+'[1]TABELA G2A'!$C$16),IF(AND((F172)&gt;='[1]TABELA G2A'!$E$15,(F172)&lt;'[1]TABELA G2A'!$F$15),(F172)/(1+'[1]TABELA G2A'!$E$16),IF(AND((F172)&gt;='[1]TABELA G2A'!$G$15,(F172)&lt;'[1]TABELA G2A'!$H$15),(F172)/(1+'[1]TABELA G2A'!$G$16),IF(AND((F172)&gt;='[1]TABELA G2A'!$I$15,(F172)&lt;'[1]TABELA G2A'!$J$15),(F172)/(1+'[1]TABELA G2A'!$I$16),IF(AND((F172)&gt;='[1]TABELA G2A'!$A$17,(F172)&lt;'[1]TABELA G2A'!$B$17),(F172)/(1+'[1]TABELA G2A'!$A$18),IF(AND((F172)&gt;='[1]TABELA G2A'!$C$17,(F172)&lt;'[1]TABELA G2A'!$D$17),(F172)/(1+'[1]TABELA G2A'!$C$18),IF(AND((F172)&gt;='[1]TABELA G2A'!$E$17,(F172)&lt;'[1]TABELA G2A'!$F$17),(F172)/(1+'[1]TABELA G2A'!$E$18),IF(AND((F172)&gt;='[1]TABELA G2A'!$G$17,(F172)&lt;'[1]TABELA G2A'!$H$17),(F172)/(1+'[1]TABELA G2A'!$G$18),IF(AND((F172)&gt;='[1]TABELA G2A'!$I$17,(F172)&lt;'[1]TABELA G2A'!$J$17),(F172)/(1+'[1]TABELA G2A'!$I$18),IF(AND((F172)&gt;='[1]TABELA G2A'!$A$19,(F172)&lt;'[1]TABELA G2A'!$B$19),(F172)/(1+'[1]TABELA G2A'!$A$20),IF(AND((F172)&gt;='[1]TABELA G2A'!$C$19,(F172)&lt;'[1]TABELA G2A'!$D$19),(F172)/(1+'[1]TABELA G2A'!$C$20),IF(AND((F172)&gt;='[1]TABELA G2A'!$E$19,(F172)&lt;'[1]TABELA G2A'!$F$19),(F172)/(1+'[1]TABELA G2A'!$E$20),IF(AND((F172)&gt;='[1]TABELA G2A'!$G$19,(F172)&lt;'[1]TABELA G2A'!$H$19),(F172)/(1+'[1]TABELA G2A'!$G$20),IF(AND((F172)&gt;='[1]TABELA G2A'!$I$19,(F172)&lt;'[1]TABELA G2A'!$J$19),(F172)/(1+'[1]TABELA G2A'!$A$22),IF(AND((F172)&gt;='[1]TABELA G2A'!$A$21,(F172)&lt;'[1]TABELA G2A'!$B$21),(F172)/(1+'[1]TABELA G2A'!$B$22),IF(AND((F172)&gt;='[1]TABELA G2A'!$C$21,(F172)&lt;'[1]TABELA G2A'!$D$21),(F172)/(1+'[1]TABELA G2A'!$C$22),IF((F172)&gt;='[1]TABELA G2A'!$E$21,(F172)/(1+'[1]TABELA G2A'!$C$22),""))))))))))))))))))))</f>
        <v>1.0077519379844961</v>
      </c>
      <c r="H172" s="34">
        <f>IF('Venda-Chave-Troca'!$E172="G2A",G172*0.898-(0.4)-((0.15)*N172/O172),IF('Venda-Chave-Troca'!$E172="Gamivo",IF('Venda-Chave-Troca'!$F172&lt;4,(F172*0.95)-(0.1),(F172*0.901)-(0.45)),""))</f>
        <v>0.48996124031007748</v>
      </c>
      <c r="I172" s="34">
        <f>IF($E172="gamivo",IF($F172&gt;4,'Venda-Chave-Troca'!$G172+(-0.099*'Venda-Chave-Troca'!$G172)-(0.45),'Venda-Chave-Troca'!$G172-(0.05*'Venda-Chave-Troca'!$G172)-(0.1)),G172*0.898-(0.55))</f>
        <v>0.35496124031007747</v>
      </c>
      <c r="J172" s="35"/>
      <c r="K172" s="36" t="s">
        <v>482</v>
      </c>
      <c r="L172" s="34">
        <v>0.32237478295712568</v>
      </c>
      <c r="M172" s="37">
        <v>1</v>
      </c>
      <c r="N172" s="37">
        <v>1</v>
      </c>
      <c r="O172" s="37">
        <v>10</v>
      </c>
      <c r="P172" s="37">
        <v>0</v>
      </c>
      <c r="Q172" s="34">
        <f t="shared" si="4"/>
        <v>0.1675864573529518</v>
      </c>
      <c r="R172" s="27">
        <f t="shared" si="5"/>
        <v>0.51984977179570524</v>
      </c>
      <c r="S172" s="28">
        <v>44987</v>
      </c>
      <c r="T172" s="28">
        <v>45125</v>
      </c>
      <c r="U172" s="28">
        <v>45129</v>
      </c>
      <c r="V172" s="29" t="s">
        <v>509</v>
      </c>
      <c r="W172" s="29" t="s">
        <v>510</v>
      </c>
      <c r="X172" s="30"/>
      <c r="Y172" s="15"/>
    </row>
    <row r="173" spans="1:25" ht="19.350000000000001" customHeight="1">
      <c r="A173" s="17" t="s">
        <v>25</v>
      </c>
      <c r="B173" s="18" t="s">
        <v>511</v>
      </c>
      <c r="C173" s="32" t="s">
        <v>341</v>
      </c>
      <c r="D173" s="32"/>
      <c r="E173" s="21" t="s">
        <v>342</v>
      </c>
      <c r="F173" s="34">
        <v>1.3</v>
      </c>
      <c r="G173" s="34">
        <f>IF('Venda-Chave-Troca'!$E173="Gamivo",'Venda-Chave-Troca'!$F173,IF(AND((F173)&lt;'[1]TABELA G2A'!$A$15),F173,IF(AND((F173)&gt;='[1]TABELA G2A'!$A$15,(F173)&lt;'[1]TABELA G2A'!$B$15),(F173)/(1+'[1]TABELA G2A'!$A$16),IF(AND((F173)&gt;='[1]TABELA G2A'!$C$15,(F173)&lt;'[1]TABELA G2A'!$D$15),(F173)/(1+'[1]TABELA G2A'!$C$16),IF(AND((F173)&gt;='[1]TABELA G2A'!$E$15,(F173)&lt;'[1]TABELA G2A'!$F$15),(F173)/(1+'[1]TABELA G2A'!$E$16),IF(AND((F173)&gt;='[1]TABELA G2A'!$G$15,(F173)&lt;'[1]TABELA G2A'!$H$15),(F173)/(1+'[1]TABELA G2A'!$G$16),IF(AND((F173)&gt;='[1]TABELA G2A'!$I$15,(F173)&lt;'[1]TABELA G2A'!$J$15),(F173)/(1+'[1]TABELA G2A'!$I$16),IF(AND((F173)&gt;='[1]TABELA G2A'!$A$17,(F173)&lt;'[1]TABELA G2A'!$B$17),(F173)/(1+'[1]TABELA G2A'!$A$18),IF(AND((F173)&gt;='[1]TABELA G2A'!$C$17,(F173)&lt;'[1]TABELA G2A'!$D$17),(F173)/(1+'[1]TABELA G2A'!$C$18),IF(AND((F173)&gt;='[1]TABELA G2A'!$E$17,(F173)&lt;'[1]TABELA G2A'!$F$17),(F173)/(1+'[1]TABELA G2A'!$E$18),IF(AND((F173)&gt;='[1]TABELA G2A'!$G$17,(F173)&lt;'[1]TABELA G2A'!$H$17),(F173)/(1+'[1]TABELA G2A'!$G$18),IF(AND((F173)&gt;='[1]TABELA G2A'!$I$17,(F173)&lt;'[1]TABELA G2A'!$J$17),(F173)/(1+'[1]TABELA G2A'!$I$18),IF(AND((F173)&gt;='[1]TABELA G2A'!$A$19,(F173)&lt;'[1]TABELA G2A'!$B$19),(F173)/(1+'[1]TABELA G2A'!$A$20),IF(AND((F173)&gt;='[1]TABELA G2A'!$C$19,(F173)&lt;'[1]TABELA G2A'!$D$19),(F173)/(1+'[1]TABELA G2A'!$C$20),IF(AND((F173)&gt;='[1]TABELA G2A'!$E$19,(F173)&lt;'[1]TABELA G2A'!$F$19),(F173)/(1+'[1]TABELA G2A'!$E$20),IF(AND((F173)&gt;='[1]TABELA G2A'!$G$19,(F173)&lt;'[1]TABELA G2A'!$H$19),(F173)/(1+'[1]TABELA G2A'!$G$20),IF(AND((F173)&gt;='[1]TABELA G2A'!$I$19,(F173)&lt;'[1]TABELA G2A'!$J$19),(F173)/(1+'[1]TABELA G2A'!$A$22),IF(AND((F173)&gt;='[1]TABELA G2A'!$A$21,(F173)&lt;'[1]TABELA G2A'!$B$21),(F173)/(1+'[1]TABELA G2A'!$B$22),IF(AND((F173)&gt;='[1]TABELA G2A'!$C$21,(F173)&lt;'[1]TABELA G2A'!$D$21),(F173)/(1+'[1]TABELA G2A'!$C$22),IF((F173)&gt;='[1]TABELA G2A'!$E$21,(F173)/(1+'[1]TABELA G2A'!$C$22),""))))))))))))))))))))</f>
        <v>1.0077519379844961</v>
      </c>
      <c r="H173" s="34">
        <f>IF('Venda-Chave-Troca'!$E173="G2A",G173*0.898-(0.4)-((0.15)*N173/O173),IF('Venda-Chave-Troca'!$E173="Gamivo",IF('Venda-Chave-Troca'!$F173&lt;4,(F173*0.95)-(0.1),(F173*0.901)-(0.45)),""))</f>
        <v>0.48996124031007748</v>
      </c>
      <c r="I173" s="34">
        <f>IF($E173="gamivo",IF($F173&gt;4,'Venda-Chave-Troca'!$G173+(-0.099*'Venda-Chave-Troca'!$G173)-(0.45),'Venda-Chave-Troca'!$G173-(0.05*'Venda-Chave-Troca'!$G173)-(0.1)),G173*0.898-(0.55))</f>
        <v>0.35496124031007747</v>
      </c>
      <c r="J173" s="35"/>
      <c r="K173" s="36" t="s">
        <v>482</v>
      </c>
      <c r="L173" s="34">
        <v>0.32237478295712568</v>
      </c>
      <c r="M173" s="37">
        <v>1</v>
      </c>
      <c r="N173" s="37">
        <v>1</v>
      </c>
      <c r="O173" s="37">
        <v>10</v>
      </c>
      <c r="P173" s="37">
        <v>0</v>
      </c>
      <c r="Q173" s="34">
        <f t="shared" si="4"/>
        <v>0.1675864573529518</v>
      </c>
      <c r="R173" s="27">
        <f t="shared" si="5"/>
        <v>0.51984977179570524</v>
      </c>
      <c r="S173" s="28">
        <v>44987</v>
      </c>
      <c r="T173" s="28">
        <v>45125</v>
      </c>
      <c r="U173" s="28">
        <v>45129</v>
      </c>
      <c r="V173" s="29" t="s">
        <v>512</v>
      </c>
      <c r="W173" s="29" t="s">
        <v>513</v>
      </c>
      <c r="X173" s="30"/>
      <c r="Y173" s="15"/>
    </row>
    <row r="174" spans="1:25" ht="19.350000000000001" customHeight="1">
      <c r="A174" s="17" t="s">
        <v>25</v>
      </c>
      <c r="B174" s="18" t="s">
        <v>514</v>
      </c>
      <c r="C174" s="32" t="s">
        <v>341</v>
      </c>
      <c r="D174" s="32"/>
      <c r="E174" s="21" t="s">
        <v>342</v>
      </c>
      <c r="F174" s="34">
        <v>1.3</v>
      </c>
      <c r="G174" s="34">
        <f>IF('Venda-Chave-Troca'!$E174="Gamivo",'Venda-Chave-Troca'!$F174,IF(AND((F174)&lt;'[1]TABELA G2A'!$A$15),F174,IF(AND((F174)&gt;='[1]TABELA G2A'!$A$15,(F174)&lt;'[1]TABELA G2A'!$B$15),(F174)/(1+'[1]TABELA G2A'!$A$16),IF(AND((F174)&gt;='[1]TABELA G2A'!$C$15,(F174)&lt;'[1]TABELA G2A'!$D$15),(F174)/(1+'[1]TABELA G2A'!$C$16),IF(AND((F174)&gt;='[1]TABELA G2A'!$E$15,(F174)&lt;'[1]TABELA G2A'!$F$15),(F174)/(1+'[1]TABELA G2A'!$E$16),IF(AND((F174)&gt;='[1]TABELA G2A'!$G$15,(F174)&lt;'[1]TABELA G2A'!$H$15),(F174)/(1+'[1]TABELA G2A'!$G$16),IF(AND((F174)&gt;='[1]TABELA G2A'!$I$15,(F174)&lt;'[1]TABELA G2A'!$J$15),(F174)/(1+'[1]TABELA G2A'!$I$16),IF(AND((F174)&gt;='[1]TABELA G2A'!$A$17,(F174)&lt;'[1]TABELA G2A'!$B$17),(F174)/(1+'[1]TABELA G2A'!$A$18),IF(AND((F174)&gt;='[1]TABELA G2A'!$C$17,(F174)&lt;'[1]TABELA G2A'!$D$17),(F174)/(1+'[1]TABELA G2A'!$C$18),IF(AND((F174)&gt;='[1]TABELA G2A'!$E$17,(F174)&lt;'[1]TABELA G2A'!$F$17),(F174)/(1+'[1]TABELA G2A'!$E$18),IF(AND((F174)&gt;='[1]TABELA G2A'!$G$17,(F174)&lt;'[1]TABELA G2A'!$H$17),(F174)/(1+'[1]TABELA G2A'!$G$18),IF(AND((F174)&gt;='[1]TABELA G2A'!$I$17,(F174)&lt;'[1]TABELA G2A'!$J$17),(F174)/(1+'[1]TABELA G2A'!$I$18),IF(AND((F174)&gt;='[1]TABELA G2A'!$A$19,(F174)&lt;'[1]TABELA G2A'!$B$19),(F174)/(1+'[1]TABELA G2A'!$A$20),IF(AND((F174)&gt;='[1]TABELA G2A'!$C$19,(F174)&lt;'[1]TABELA G2A'!$D$19),(F174)/(1+'[1]TABELA G2A'!$C$20),IF(AND((F174)&gt;='[1]TABELA G2A'!$E$19,(F174)&lt;'[1]TABELA G2A'!$F$19),(F174)/(1+'[1]TABELA G2A'!$E$20),IF(AND((F174)&gt;='[1]TABELA G2A'!$G$19,(F174)&lt;'[1]TABELA G2A'!$H$19),(F174)/(1+'[1]TABELA G2A'!$G$20),IF(AND((F174)&gt;='[1]TABELA G2A'!$I$19,(F174)&lt;'[1]TABELA G2A'!$J$19),(F174)/(1+'[1]TABELA G2A'!$A$22),IF(AND((F174)&gt;='[1]TABELA G2A'!$A$21,(F174)&lt;'[1]TABELA G2A'!$B$21),(F174)/(1+'[1]TABELA G2A'!$B$22),IF(AND((F174)&gt;='[1]TABELA G2A'!$C$21,(F174)&lt;'[1]TABELA G2A'!$D$21),(F174)/(1+'[1]TABELA G2A'!$C$22),IF((F174)&gt;='[1]TABELA G2A'!$E$21,(F174)/(1+'[1]TABELA G2A'!$C$22),""))))))))))))))))))))</f>
        <v>1.0077519379844961</v>
      </c>
      <c r="H174" s="34">
        <f>IF('Venda-Chave-Troca'!$E174="G2A",G174*0.898-(0.4)-((0.15)*N174/O174),IF('Venda-Chave-Troca'!$E174="Gamivo",IF('Venda-Chave-Troca'!$F174&lt;4,(F174*0.95)-(0.1),(F174*0.901)-(0.45)),""))</f>
        <v>0.48996124031007748</v>
      </c>
      <c r="I174" s="34">
        <f>IF($E174="gamivo",IF($F174&gt;4,'Venda-Chave-Troca'!$G174+(-0.099*'Venda-Chave-Troca'!$G174)-(0.45),'Venda-Chave-Troca'!$G174-(0.05*'Venda-Chave-Troca'!$G174)-(0.1)),G174*0.898-(0.55))</f>
        <v>0.35496124031007747</v>
      </c>
      <c r="J174" s="35"/>
      <c r="K174" s="36" t="s">
        <v>488</v>
      </c>
      <c r="L174" s="34">
        <v>0.31321152192605334</v>
      </c>
      <c r="M174" s="37">
        <v>1</v>
      </c>
      <c r="N174" s="37">
        <v>1</v>
      </c>
      <c r="O174" s="37">
        <v>10</v>
      </c>
      <c r="P174" s="37">
        <v>0</v>
      </c>
      <c r="Q174" s="34">
        <f t="shared" si="4"/>
        <v>0.17674971838402415</v>
      </c>
      <c r="R174" s="27">
        <f t="shared" si="5"/>
        <v>0.56431422859901459</v>
      </c>
      <c r="S174" s="28">
        <v>44987</v>
      </c>
      <c r="T174" s="28">
        <v>45125</v>
      </c>
      <c r="U174" s="28">
        <v>45132</v>
      </c>
      <c r="V174" s="29" t="s">
        <v>515</v>
      </c>
      <c r="W174" s="29" t="s">
        <v>516</v>
      </c>
      <c r="X174" s="30"/>
      <c r="Y174" s="15"/>
    </row>
    <row r="175" spans="1:25" ht="19.350000000000001" customHeight="1">
      <c r="A175" s="17" t="s">
        <v>25</v>
      </c>
      <c r="B175" s="18" t="s">
        <v>517</v>
      </c>
      <c r="C175" s="32" t="s">
        <v>341</v>
      </c>
      <c r="D175" s="32" t="s">
        <v>518</v>
      </c>
      <c r="E175" s="61" t="s">
        <v>27</v>
      </c>
      <c r="F175" s="34">
        <v>0.82</v>
      </c>
      <c r="G175" s="34">
        <f>IF('Venda-Chave-Troca'!$E175="Gamivo",'Venda-Chave-Troca'!$F175,IF(AND((F175)&lt;'[1]TABELA G2A'!$A$15),F175,IF(AND((F175)&gt;='[1]TABELA G2A'!$A$15,(F175)&lt;'[1]TABELA G2A'!$B$15),(F175)/(1+'[1]TABELA G2A'!$A$16),IF(AND((F175)&gt;='[1]TABELA G2A'!$C$15,(F175)&lt;'[1]TABELA G2A'!$D$15),(F175)/(1+'[1]TABELA G2A'!$C$16),IF(AND((F175)&gt;='[1]TABELA G2A'!$E$15,(F175)&lt;'[1]TABELA G2A'!$F$15),(F175)/(1+'[1]TABELA G2A'!$E$16),IF(AND((F175)&gt;='[1]TABELA G2A'!$G$15,(F175)&lt;'[1]TABELA G2A'!$H$15),(F175)/(1+'[1]TABELA G2A'!$G$16),IF(AND((F175)&gt;='[1]TABELA G2A'!$I$15,(F175)&lt;'[1]TABELA G2A'!$J$15),(F175)/(1+'[1]TABELA G2A'!$I$16),IF(AND((F175)&gt;='[1]TABELA G2A'!$A$17,(F175)&lt;'[1]TABELA G2A'!$B$17),(F175)/(1+'[1]TABELA G2A'!$A$18),IF(AND((F175)&gt;='[1]TABELA G2A'!$C$17,(F175)&lt;'[1]TABELA G2A'!$D$17),(F175)/(1+'[1]TABELA G2A'!$C$18),IF(AND((F175)&gt;='[1]TABELA G2A'!$E$17,(F175)&lt;'[1]TABELA G2A'!$F$17),(F175)/(1+'[1]TABELA G2A'!$E$18),IF(AND((F175)&gt;='[1]TABELA G2A'!$G$17,(F175)&lt;'[1]TABELA G2A'!$H$17),(F175)/(1+'[1]TABELA G2A'!$G$18),IF(AND((F175)&gt;='[1]TABELA G2A'!$I$17,(F175)&lt;'[1]TABELA G2A'!$J$17),(F175)/(1+'[1]TABELA G2A'!$I$18),IF(AND((F175)&gt;='[1]TABELA G2A'!$A$19,(F175)&lt;'[1]TABELA G2A'!$B$19),(F175)/(1+'[1]TABELA G2A'!$A$20),IF(AND((F175)&gt;='[1]TABELA G2A'!$C$19,(F175)&lt;'[1]TABELA G2A'!$D$19),(F175)/(1+'[1]TABELA G2A'!$C$20),IF(AND((F175)&gt;='[1]TABELA G2A'!$E$19,(F175)&lt;'[1]TABELA G2A'!$F$19),(F175)/(1+'[1]TABELA G2A'!$E$20),IF(AND((F175)&gt;='[1]TABELA G2A'!$G$19,(F175)&lt;'[1]TABELA G2A'!$H$19),(F175)/(1+'[1]TABELA G2A'!$G$20),IF(AND((F175)&gt;='[1]TABELA G2A'!$I$19,(F175)&lt;'[1]TABELA G2A'!$J$19),(F175)/(1+'[1]TABELA G2A'!$A$22),IF(AND((F175)&gt;='[1]TABELA G2A'!$A$21,(F175)&lt;'[1]TABELA G2A'!$B$21),(F175)/(1+'[1]TABELA G2A'!$B$22),IF(AND((F175)&gt;='[1]TABELA G2A'!$C$21,(F175)&lt;'[1]TABELA G2A'!$D$21),(F175)/(1+'[1]TABELA G2A'!$C$22),IF((F175)&gt;='[1]TABELA G2A'!$E$21,(F175)/(1+'[1]TABELA G2A'!$C$22),""))))))))))))))))))))</f>
        <v>0.82</v>
      </c>
      <c r="H175" s="34">
        <f>IF('Venda-Chave-Troca'!$E175="G2A",G175*0.898-(0.4)-((0.15)*N175/O175),IF('Venda-Chave-Troca'!$E175="Gamivo",IF('Venda-Chave-Troca'!$F175&lt;4,(F175*0.95)-(0.1),(F175*0.901)-(0.45)),""))</f>
        <v>0.67899999999999994</v>
      </c>
      <c r="I175" s="34">
        <f>IF($E175="gamivo",IF($F175&gt;4,'Venda-Chave-Troca'!$G175+(-0.099*'Venda-Chave-Troca'!$G175)-(0.45),'Venda-Chave-Troca'!$G175-(0.05*'Venda-Chave-Troca'!$G175)-(0.1)),G175*0.898-(0.55))</f>
        <v>0.67899999999999994</v>
      </c>
      <c r="J175" s="35"/>
      <c r="K175" s="36" t="s">
        <v>494</v>
      </c>
      <c r="L175" s="34">
        <v>0.3132339663203153</v>
      </c>
      <c r="M175" s="37">
        <v>1</v>
      </c>
      <c r="N175" s="37">
        <v>0</v>
      </c>
      <c r="O175" s="37">
        <v>10</v>
      </c>
      <c r="P175" s="37">
        <v>0</v>
      </c>
      <c r="Q175" s="34">
        <f t="shared" si="4"/>
        <v>0.36576603367968463</v>
      </c>
      <c r="R175" s="27">
        <f t="shared" si="5"/>
        <v>1.1677087193846969</v>
      </c>
      <c r="S175" s="28">
        <v>44988</v>
      </c>
      <c r="T175" s="28">
        <v>45131</v>
      </c>
      <c r="U175" s="28">
        <v>45133</v>
      </c>
      <c r="V175" s="29" t="s">
        <v>495</v>
      </c>
      <c r="W175" s="29" t="s">
        <v>496</v>
      </c>
      <c r="X175" s="30"/>
      <c r="Y175" s="15"/>
    </row>
    <row r="176" spans="1:25" ht="19.350000000000001" customHeight="1">
      <c r="A176" s="17" t="s">
        <v>25</v>
      </c>
      <c r="B176" s="18" t="s">
        <v>519</v>
      </c>
      <c r="C176" s="32" t="s">
        <v>341</v>
      </c>
      <c r="D176" s="32" t="s">
        <v>518</v>
      </c>
      <c r="E176" s="61" t="s">
        <v>27</v>
      </c>
      <c r="F176" s="34">
        <v>0.82</v>
      </c>
      <c r="G176" s="34">
        <f>IF('Venda-Chave-Troca'!$E176="Gamivo",'Venda-Chave-Troca'!$F176,IF(AND((F176)&lt;'[1]TABELA G2A'!$A$15),F176,IF(AND((F176)&gt;='[1]TABELA G2A'!$A$15,(F176)&lt;'[1]TABELA G2A'!$B$15),(F176)/(1+'[1]TABELA G2A'!$A$16),IF(AND((F176)&gt;='[1]TABELA G2A'!$C$15,(F176)&lt;'[1]TABELA G2A'!$D$15),(F176)/(1+'[1]TABELA G2A'!$C$16),IF(AND((F176)&gt;='[1]TABELA G2A'!$E$15,(F176)&lt;'[1]TABELA G2A'!$F$15),(F176)/(1+'[1]TABELA G2A'!$E$16),IF(AND((F176)&gt;='[1]TABELA G2A'!$G$15,(F176)&lt;'[1]TABELA G2A'!$H$15),(F176)/(1+'[1]TABELA G2A'!$G$16),IF(AND((F176)&gt;='[1]TABELA G2A'!$I$15,(F176)&lt;'[1]TABELA G2A'!$J$15),(F176)/(1+'[1]TABELA G2A'!$I$16),IF(AND((F176)&gt;='[1]TABELA G2A'!$A$17,(F176)&lt;'[1]TABELA G2A'!$B$17),(F176)/(1+'[1]TABELA G2A'!$A$18),IF(AND((F176)&gt;='[1]TABELA G2A'!$C$17,(F176)&lt;'[1]TABELA G2A'!$D$17),(F176)/(1+'[1]TABELA G2A'!$C$18),IF(AND((F176)&gt;='[1]TABELA G2A'!$E$17,(F176)&lt;'[1]TABELA G2A'!$F$17),(F176)/(1+'[1]TABELA G2A'!$E$18),IF(AND((F176)&gt;='[1]TABELA G2A'!$G$17,(F176)&lt;'[1]TABELA G2A'!$H$17),(F176)/(1+'[1]TABELA G2A'!$G$18),IF(AND((F176)&gt;='[1]TABELA G2A'!$I$17,(F176)&lt;'[1]TABELA G2A'!$J$17),(F176)/(1+'[1]TABELA G2A'!$I$18),IF(AND((F176)&gt;='[1]TABELA G2A'!$A$19,(F176)&lt;'[1]TABELA G2A'!$B$19),(F176)/(1+'[1]TABELA G2A'!$A$20),IF(AND((F176)&gt;='[1]TABELA G2A'!$C$19,(F176)&lt;'[1]TABELA G2A'!$D$19),(F176)/(1+'[1]TABELA G2A'!$C$20),IF(AND((F176)&gt;='[1]TABELA G2A'!$E$19,(F176)&lt;'[1]TABELA G2A'!$F$19),(F176)/(1+'[1]TABELA G2A'!$E$20),IF(AND((F176)&gt;='[1]TABELA G2A'!$G$19,(F176)&lt;'[1]TABELA G2A'!$H$19),(F176)/(1+'[1]TABELA G2A'!$G$20),IF(AND((F176)&gt;='[1]TABELA G2A'!$I$19,(F176)&lt;'[1]TABELA G2A'!$J$19),(F176)/(1+'[1]TABELA G2A'!$A$22),IF(AND((F176)&gt;='[1]TABELA G2A'!$A$21,(F176)&lt;'[1]TABELA G2A'!$B$21),(F176)/(1+'[1]TABELA G2A'!$B$22),IF(AND((F176)&gt;='[1]TABELA G2A'!$C$21,(F176)&lt;'[1]TABELA G2A'!$D$21),(F176)/(1+'[1]TABELA G2A'!$C$22),IF((F176)&gt;='[1]TABELA G2A'!$E$21,(F176)/(1+'[1]TABELA G2A'!$C$22),""))))))))))))))))))))</f>
        <v>0.82</v>
      </c>
      <c r="H176" s="34">
        <f>IF('Venda-Chave-Troca'!$E176="G2A",G176*0.898-(0.4)-((0.15)*N176/O176),IF('Venda-Chave-Troca'!$E176="Gamivo",IF('Venda-Chave-Troca'!$F176&lt;4,(F176*0.95)-(0.1),(F176*0.901)-(0.45)),""))</f>
        <v>0.67899999999999994</v>
      </c>
      <c r="I176" s="34">
        <f>IF($E176="gamivo",IF($F176&gt;4,'Venda-Chave-Troca'!$G176+(-0.099*'Venda-Chave-Troca'!$G176)-(0.45),'Venda-Chave-Troca'!$G176-(0.05*'Venda-Chave-Troca'!$G176)-(0.1)),G176*0.898-(0.55))</f>
        <v>0.67899999999999994</v>
      </c>
      <c r="J176" s="35"/>
      <c r="K176" s="36" t="s">
        <v>520</v>
      </c>
      <c r="L176" s="34">
        <v>0.35839416301382687</v>
      </c>
      <c r="M176" s="37">
        <v>1</v>
      </c>
      <c r="N176" s="37">
        <v>0</v>
      </c>
      <c r="O176" s="37">
        <v>10</v>
      </c>
      <c r="P176" s="37">
        <v>0</v>
      </c>
      <c r="Q176" s="34">
        <f t="shared" si="4"/>
        <v>0.32060583698617307</v>
      </c>
      <c r="R176" s="27">
        <f t="shared" si="5"/>
        <v>0.8945621052812851</v>
      </c>
      <c r="S176" s="28">
        <v>44989</v>
      </c>
      <c r="T176" s="28">
        <v>45131</v>
      </c>
      <c r="U176" s="28">
        <v>45133</v>
      </c>
      <c r="V176" s="29" t="s">
        <v>428</v>
      </c>
      <c r="W176" s="29" t="s">
        <v>521</v>
      </c>
      <c r="X176" s="30"/>
      <c r="Y176" s="15"/>
    </row>
    <row r="177" spans="1:25" ht="19.350000000000001" customHeight="1">
      <c r="A177" s="17" t="s">
        <v>25</v>
      </c>
      <c r="B177" s="18" t="s">
        <v>522</v>
      </c>
      <c r="C177" s="32" t="s">
        <v>341</v>
      </c>
      <c r="D177" s="32" t="s">
        <v>518</v>
      </c>
      <c r="E177" s="61" t="s">
        <v>27</v>
      </c>
      <c r="F177" s="34">
        <v>0.82</v>
      </c>
      <c r="G177" s="34">
        <f>IF('Venda-Chave-Troca'!$E177="Gamivo",'Venda-Chave-Troca'!$F177,IF(AND((F177)&lt;'[1]TABELA G2A'!$A$15),F177,IF(AND((F177)&gt;='[1]TABELA G2A'!$A$15,(F177)&lt;'[1]TABELA G2A'!$B$15),(F177)/(1+'[1]TABELA G2A'!$A$16),IF(AND((F177)&gt;='[1]TABELA G2A'!$C$15,(F177)&lt;'[1]TABELA G2A'!$D$15),(F177)/(1+'[1]TABELA G2A'!$C$16),IF(AND((F177)&gt;='[1]TABELA G2A'!$E$15,(F177)&lt;'[1]TABELA G2A'!$F$15),(F177)/(1+'[1]TABELA G2A'!$E$16),IF(AND((F177)&gt;='[1]TABELA G2A'!$G$15,(F177)&lt;'[1]TABELA G2A'!$H$15),(F177)/(1+'[1]TABELA G2A'!$G$16),IF(AND((F177)&gt;='[1]TABELA G2A'!$I$15,(F177)&lt;'[1]TABELA G2A'!$J$15),(F177)/(1+'[1]TABELA G2A'!$I$16),IF(AND((F177)&gt;='[1]TABELA G2A'!$A$17,(F177)&lt;'[1]TABELA G2A'!$B$17),(F177)/(1+'[1]TABELA G2A'!$A$18),IF(AND((F177)&gt;='[1]TABELA G2A'!$C$17,(F177)&lt;'[1]TABELA G2A'!$D$17),(F177)/(1+'[1]TABELA G2A'!$C$18),IF(AND((F177)&gt;='[1]TABELA G2A'!$E$17,(F177)&lt;'[1]TABELA G2A'!$F$17),(F177)/(1+'[1]TABELA G2A'!$E$18),IF(AND((F177)&gt;='[1]TABELA G2A'!$G$17,(F177)&lt;'[1]TABELA G2A'!$H$17),(F177)/(1+'[1]TABELA G2A'!$G$18),IF(AND((F177)&gt;='[1]TABELA G2A'!$I$17,(F177)&lt;'[1]TABELA G2A'!$J$17),(F177)/(1+'[1]TABELA G2A'!$I$18),IF(AND((F177)&gt;='[1]TABELA G2A'!$A$19,(F177)&lt;'[1]TABELA G2A'!$B$19),(F177)/(1+'[1]TABELA G2A'!$A$20),IF(AND((F177)&gt;='[1]TABELA G2A'!$C$19,(F177)&lt;'[1]TABELA G2A'!$D$19),(F177)/(1+'[1]TABELA G2A'!$C$20),IF(AND((F177)&gt;='[1]TABELA G2A'!$E$19,(F177)&lt;'[1]TABELA G2A'!$F$19),(F177)/(1+'[1]TABELA G2A'!$E$20),IF(AND((F177)&gt;='[1]TABELA G2A'!$G$19,(F177)&lt;'[1]TABELA G2A'!$H$19),(F177)/(1+'[1]TABELA G2A'!$G$20),IF(AND((F177)&gt;='[1]TABELA G2A'!$I$19,(F177)&lt;'[1]TABELA G2A'!$J$19),(F177)/(1+'[1]TABELA G2A'!$A$22),IF(AND((F177)&gt;='[1]TABELA G2A'!$A$21,(F177)&lt;'[1]TABELA G2A'!$B$21),(F177)/(1+'[1]TABELA G2A'!$B$22),IF(AND((F177)&gt;='[1]TABELA G2A'!$C$21,(F177)&lt;'[1]TABELA G2A'!$D$21),(F177)/(1+'[1]TABELA G2A'!$C$22),IF((F177)&gt;='[1]TABELA G2A'!$E$21,(F177)/(1+'[1]TABELA G2A'!$C$22),""))))))))))))))))))))</f>
        <v>0.82</v>
      </c>
      <c r="H177" s="34">
        <f>IF('Venda-Chave-Troca'!$E177="G2A",G177*0.898-(0.4)-((0.15)*N177/O177),IF('Venda-Chave-Troca'!$E177="Gamivo",IF('Venda-Chave-Troca'!$F177&lt;4,(F177*0.95)-(0.1),(F177*0.901)-(0.45)),""))</f>
        <v>0.67899999999999994</v>
      </c>
      <c r="I177" s="34">
        <f>IF($E177="gamivo",IF($F177&gt;4,'Venda-Chave-Troca'!$G177+(-0.099*'Venda-Chave-Troca'!$G177)-(0.45),'Venda-Chave-Troca'!$G177-(0.05*'Venda-Chave-Troca'!$G177)-(0.1)),G177*0.898-(0.55))</f>
        <v>0.67899999999999994</v>
      </c>
      <c r="J177" s="35"/>
      <c r="K177" s="36" t="s">
        <v>478</v>
      </c>
      <c r="L177" s="34">
        <v>0.35936245452773807</v>
      </c>
      <c r="M177" s="37">
        <v>1</v>
      </c>
      <c r="N177" s="37">
        <v>0</v>
      </c>
      <c r="O177" s="37">
        <v>10</v>
      </c>
      <c r="P177" s="37">
        <v>0</v>
      </c>
      <c r="Q177" s="34">
        <f t="shared" si="4"/>
        <v>0.31963754547226186</v>
      </c>
      <c r="R177" s="27">
        <f t="shared" si="5"/>
        <v>0.88945726367635891</v>
      </c>
      <c r="S177" s="28">
        <v>44989</v>
      </c>
      <c r="T177" s="28">
        <v>45131</v>
      </c>
      <c r="U177" s="28">
        <v>45134</v>
      </c>
      <c r="V177" s="29" t="s">
        <v>374</v>
      </c>
      <c r="W177" s="29" t="s">
        <v>375</v>
      </c>
      <c r="X177" s="30"/>
      <c r="Y177" s="15"/>
    </row>
    <row r="178" spans="1:25" ht="19.350000000000001" customHeight="1">
      <c r="A178" s="17" t="s">
        <v>25</v>
      </c>
      <c r="B178" s="18" t="s">
        <v>523</v>
      </c>
      <c r="C178" s="32" t="s">
        <v>341</v>
      </c>
      <c r="D178" s="32" t="s">
        <v>518</v>
      </c>
      <c r="E178" s="61" t="s">
        <v>27</v>
      </c>
      <c r="F178" s="34">
        <v>0.82</v>
      </c>
      <c r="G178" s="34">
        <f>IF('Venda-Chave-Troca'!$E178="Gamivo",'Venda-Chave-Troca'!$F178,IF(AND((F178)&lt;'[1]TABELA G2A'!$A$15),F178,IF(AND((F178)&gt;='[1]TABELA G2A'!$A$15,(F178)&lt;'[1]TABELA G2A'!$B$15),(F178)/(1+'[1]TABELA G2A'!$A$16),IF(AND((F178)&gt;='[1]TABELA G2A'!$C$15,(F178)&lt;'[1]TABELA G2A'!$D$15),(F178)/(1+'[1]TABELA G2A'!$C$16),IF(AND((F178)&gt;='[1]TABELA G2A'!$E$15,(F178)&lt;'[1]TABELA G2A'!$F$15),(F178)/(1+'[1]TABELA G2A'!$E$16),IF(AND((F178)&gt;='[1]TABELA G2A'!$G$15,(F178)&lt;'[1]TABELA G2A'!$H$15),(F178)/(1+'[1]TABELA G2A'!$G$16),IF(AND((F178)&gt;='[1]TABELA G2A'!$I$15,(F178)&lt;'[1]TABELA G2A'!$J$15),(F178)/(1+'[1]TABELA G2A'!$I$16),IF(AND((F178)&gt;='[1]TABELA G2A'!$A$17,(F178)&lt;'[1]TABELA G2A'!$B$17),(F178)/(1+'[1]TABELA G2A'!$A$18),IF(AND((F178)&gt;='[1]TABELA G2A'!$C$17,(F178)&lt;'[1]TABELA G2A'!$D$17),(F178)/(1+'[1]TABELA G2A'!$C$18),IF(AND((F178)&gt;='[1]TABELA G2A'!$E$17,(F178)&lt;'[1]TABELA G2A'!$F$17),(F178)/(1+'[1]TABELA G2A'!$E$18),IF(AND((F178)&gt;='[1]TABELA G2A'!$G$17,(F178)&lt;'[1]TABELA G2A'!$H$17),(F178)/(1+'[1]TABELA G2A'!$G$18),IF(AND((F178)&gt;='[1]TABELA G2A'!$I$17,(F178)&lt;'[1]TABELA G2A'!$J$17),(F178)/(1+'[1]TABELA G2A'!$I$18),IF(AND((F178)&gt;='[1]TABELA G2A'!$A$19,(F178)&lt;'[1]TABELA G2A'!$B$19),(F178)/(1+'[1]TABELA G2A'!$A$20),IF(AND((F178)&gt;='[1]TABELA G2A'!$C$19,(F178)&lt;'[1]TABELA G2A'!$D$19),(F178)/(1+'[1]TABELA G2A'!$C$20),IF(AND((F178)&gt;='[1]TABELA G2A'!$E$19,(F178)&lt;'[1]TABELA G2A'!$F$19),(F178)/(1+'[1]TABELA G2A'!$E$20),IF(AND((F178)&gt;='[1]TABELA G2A'!$G$19,(F178)&lt;'[1]TABELA G2A'!$H$19),(F178)/(1+'[1]TABELA G2A'!$G$20),IF(AND((F178)&gt;='[1]TABELA G2A'!$I$19,(F178)&lt;'[1]TABELA G2A'!$J$19),(F178)/(1+'[1]TABELA G2A'!$A$22),IF(AND((F178)&gt;='[1]TABELA G2A'!$A$21,(F178)&lt;'[1]TABELA G2A'!$B$21),(F178)/(1+'[1]TABELA G2A'!$B$22),IF(AND((F178)&gt;='[1]TABELA G2A'!$C$21,(F178)&lt;'[1]TABELA G2A'!$D$21),(F178)/(1+'[1]TABELA G2A'!$C$22),IF((F178)&gt;='[1]TABELA G2A'!$E$21,(F178)/(1+'[1]TABELA G2A'!$C$22),""))))))))))))))))))))</f>
        <v>0.82</v>
      </c>
      <c r="H178" s="34">
        <f>IF('Venda-Chave-Troca'!$E178="G2A",G178*0.898-(0.4)-((0.15)*N178/O178),IF('Venda-Chave-Troca'!$E178="Gamivo",IF('Venda-Chave-Troca'!$F178&lt;4,(F178*0.95)-(0.1),(F178*0.901)-(0.45)),""))</f>
        <v>0.67899999999999994</v>
      </c>
      <c r="I178" s="34">
        <f>IF($E178="gamivo",IF($F178&gt;4,'Venda-Chave-Troca'!$G178+(-0.099*'Venda-Chave-Troca'!$G178)-(0.45),'Venda-Chave-Troca'!$G178-(0.05*'Venda-Chave-Troca'!$G178)-(0.1)),G178*0.898-(0.55))</f>
        <v>0.67899999999999994</v>
      </c>
      <c r="J178" s="35"/>
      <c r="K178" s="36" t="s">
        <v>361</v>
      </c>
      <c r="L178" s="34">
        <v>0.35836144490509814</v>
      </c>
      <c r="M178" s="37">
        <v>1</v>
      </c>
      <c r="N178" s="37">
        <v>0</v>
      </c>
      <c r="O178" s="37">
        <v>10</v>
      </c>
      <c r="P178" s="37">
        <v>0</v>
      </c>
      <c r="Q178" s="34">
        <f t="shared" si="4"/>
        <v>0.3206385550949018</v>
      </c>
      <c r="R178" s="27">
        <f t="shared" si="5"/>
        <v>0.89473507726204704</v>
      </c>
      <c r="S178" s="28">
        <v>44989</v>
      </c>
      <c r="T178" s="28">
        <v>45131</v>
      </c>
      <c r="U178" s="28">
        <v>45134</v>
      </c>
      <c r="V178" s="29" t="s">
        <v>509</v>
      </c>
      <c r="W178" s="29" t="s">
        <v>510</v>
      </c>
      <c r="X178" s="30"/>
      <c r="Y178" s="15"/>
    </row>
    <row r="179" spans="1:25" ht="19.350000000000001" customHeight="1">
      <c r="A179" s="17" t="s">
        <v>25</v>
      </c>
      <c r="B179" s="18" t="s">
        <v>524</v>
      </c>
      <c r="C179" s="32" t="s">
        <v>341</v>
      </c>
      <c r="D179" s="32" t="s">
        <v>518</v>
      </c>
      <c r="E179" s="61" t="s">
        <v>27</v>
      </c>
      <c r="F179" s="34">
        <v>0.82</v>
      </c>
      <c r="G179" s="34">
        <f>IF('Venda-Chave-Troca'!$E179="Gamivo",'Venda-Chave-Troca'!$F179,IF(AND((F179)&lt;'[1]TABELA G2A'!$A$15),F179,IF(AND((F179)&gt;='[1]TABELA G2A'!$A$15,(F179)&lt;'[1]TABELA G2A'!$B$15),(F179)/(1+'[1]TABELA G2A'!$A$16),IF(AND((F179)&gt;='[1]TABELA G2A'!$C$15,(F179)&lt;'[1]TABELA G2A'!$D$15),(F179)/(1+'[1]TABELA G2A'!$C$16),IF(AND((F179)&gt;='[1]TABELA G2A'!$E$15,(F179)&lt;'[1]TABELA G2A'!$F$15),(F179)/(1+'[1]TABELA G2A'!$E$16),IF(AND((F179)&gt;='[1]TABELA G2A'!$G$15,(F179)&lt;'[1]TABELA G2A'!$H$15),(F179)/(1+'[1]TABELA G2A'!$G$16),IF(AND((F179)&gt;='[1]TABELA G2A'!$I$15,(F179)&lt;'[1]TABELA G2A'!$J$15),(F179)/(1+'[1]TABELA G2A'!$I$16),IF(AND((F179)&gt;='[1]TABELA G2A'!$A$17,(F179)&lt;'[1]TABELA G2A'!$B$17),(F179)/(1+'[1]TABELA G2A'!$A$18),IF(AND((F179)&gt;='[1]TABELA G2A'!$C$17,(F179)&lt;'[1]TABELA G2A'!$D$17),(F179)/(1+'[1]TABELA G2A'!$C$18),IF(AND((F179)&gt;='[1]TABELA G2A'!$E$17,(F179)&lt;'[1]TABELA G2A'!$F$17),(F179)/(1+'[1]TABELA G2A'!$E$18),IF(AND((F179)&gt;='[1]TABELA G2A'!$G$17,(F179)&lt;'[1]TABELA G2A'!$H$17),(F179)/(1+'[1]TABELA G2A'!$G$18),IF(AND((F179)&gt;='[1]TABELA G2A'!$I$17,(F179)&lt;'[1]TABELA G2A'!$J$17),(F179)/(1+'[1]TABELA G2A'!$I$18),IF(AND((F179)&gt;='[1]TABELA G2A'!$A$19,(F179)&lt;'[1]TABELA G2A'!$B$19),(F179)/(1+'[1]TABELA G2A'!$A$20),IF(AND((F179)&gt;='[1]TABELA G2A'!$C$19,(F179)&lt;'[1]TABELA G2A'!$D$19),(F179)/(1+'[1]TABELA G2A'!$C$20),IF(AND((F179)&gt;='[1]TABELA G2A'!$E$19,(F179)&lt;'[1]TABELA G2A'!$F$19),(F179)/(1+'[1]TABELA G2A'!$E$20),IF(AND((F179)&gt;='[1]TABELA G2A'!$G$19,(F179)&lt;'[1]TABELA G2A'!$H$19),(F179)/(1+'[1]TABELA G2A'!$G$20),IF(AND((F179)&gt;='[1]TABELA G2A'!$I$19,(F179)&lt;'[1]TABELA G2A'!$J$19),(F179)/(1+'[1]TABELA G2A'!$A$22),IF(AND((F179)&gt;='[1]TABELA G2A'!$A$21,(F179)&lt;'[1]TABELA G2A'!$B$21),(F179)/(1+'[1]TABELA G2A'!$B$22),IF(AND((F179)&gt;='[1]TABELA G2A'!$C$21,(F179)&lt;'[1]TABELA G2A'!$D$21),(F179)/(1+'[1]TABELA G2A'!$C$22),IF((F179)&gt;='[1]TABELA G2A'!$E$21,(F179)/(1+'[1]TABELA G2A'!$C$22),""))))))))))))))))))))</f>
        <v>0.82</v>
      </c>
      <c r="H179" s="34">
        <f>IF('Venda-Chave-Troca'!$E179="G2A",G179*0.898-(0.4)-((0.15)*N179/O179),IF('Venda-Chave-Troca'!$E179="Gamivo",IF('Venda-Chave-Troca'!$F179&lt;4,(F179*0.95)-(0.1),(F179*0.901)-(0.45)),""))</f>
        <v>0.67899999999999994</v>
      </c>
      <c r="I179" s="34">
        <f>IF($E179="gamivo",IF($F179&gt;4,'Venda-Chave-Troca'!$G179+(-0.099*'Venda-Chave-Troca'!$G179)-(0.45),'Venda-Chave-Troca'!$G179-(0.05*'Venda-Chave-Troca'!$G179)-(0.1)),G179*0.898-(0.55))</f>
        <v>0.67899999999999994</v>
      </c>
      <c r="J179" s="35"/>
      <c r="K179" s="36" t="s">
        <v>520</v>
      </c>
      <c r="L179" s="34">
        <v>0.35839416301382687</v>
      </c>
      <c r="M179" s="37">
        <v>1</v>
      </c>
      <c r="N179" s="37">
        <v>0</v>
      </c>
      <c r="O179" s="37">
        <v>10</v>
      </c>
      <c r="P179" s="37">
        <v>0</v>
      </c>
      <c r="Q179" s="34">
        <f t="shared" si="4"/>
        <v>0.32060583698617307</v>
      </c>
      <c r="R179" s="27">
        <f t="shared" si="5"/>
        <v>0.8945621052812851</v>
      </c>
      <c r="S179" s="28">
        <v>44989</v>
      </c>
      <c r="T179" s="28">
        <v>45131</v>
      </c>
      <c r="U179" s="28">
        <v>45134</v>
      </c>
      <c r="V179" s="29" t="s">
        <v>428</v>
      </c>
      <c r="W179" s="29" t="s">
        <v>521</v>
      </c>
      <c r="X179" s="30"/>
      <c r="Y179" s="15"/>
    </row>
    <row r="180" spans="1:25" ht="19.350000000000001" customHeight="1">
      <c r="A180" s="17" t="s">
        <v>25</v>
      </c>
      <c r="B180" s="18" t="s">
        <v>525</v>
      </c>
      <c r="C180" s="32" t="s">
        <v>341</v>
      </c>
      <c r="D180" s="32" t="s">
        <v>518</v>
      </c>
      <c r="E180" s="61" t="s">
        <v>27</v>
      </c>
      <c r="F180" s="34">
        <v>0.82</v>
      </c>
      <c r="G180" s="34">
        <f>IF('Venda-Chave-Troca'!$E180="Gamivo",'Venda-Chave-Troca'!$F180,IF(AND((F180)&lt;'[1]TABELA G2A'!$A$15),F180,IF(AND((F180)&gt;='[1]TABELA G2A'!$A$15,(F180)&lt;'[1]TABELA G2A'!$B$15),(F180)/(1+'[1]TABELA G2A'!$A$16),IF(AND((F180)&gt;='[1]TABELA G2A'!$C$15,(F180)&lt;'[1]TABELA G2A'!$D$15),(F180)/(1+'[1]TABELA G2A'!$C$16),IF(AND((F180)&gt;='[1]TABELA G2A'!$E$15,(F180)&lt;'[1]TABELA G2A'!$F$15),(F180)/(1+'[1]TABELA G2A'!$E$16),IF(AND((F180)&gt;='[1]TABELA G2A'!$G$15,(F180)&lt;'[1]TABELA G2A'!$H$15),(F180)/(1+'[1]TABELA G2A'!$G$16),IF(AND((F180)&gt;='[1]TABELA G2A'!$I$15,(F180)&lt;'[1]TABELA G2A'!$J$15),(F180)/(1+'[1]TABELA G2A'!$I$16),IF(AND((F180)&gt;='[1]TABELA G2A'!$A$17,(F180)&lt;'[1]TABELA G2A'!$B$17),(F180)/(1+'[1]TABELA G2A'!$A$18),IF(AND((F180)&gt;='[1]TABELA G2A'!$C$17,(F180)&lt;'[1]TABELA G2A'!$D$17),(F180)/(1+'[1]TABELA G2A'!$C$18),IF(AND((F180)&gt;='[1]TABELA G2A'!$E$17,(F180)&lt;'[1]TABELA G2A'!$F$17),(F180)/(1+'[1]TABELA G2A'!$E$18),IF(AND((F180)&gt;='[1]TABELA G2A'!$G$17,(F180)&lt;'[1]TABELA G2A'!$H$17),(F180)/(1+'[1]TABELA G2A'!$G$18),IF(AND((F180)&gt;='[1]TABELA G2A'!$I$17,(F180)&lt;'[1]TABELA G2A'!$J$17),(F180)/(1+'[1]TABELA G2A'!$I$18),IF(AND((F180)&gt;='[1]TABELA G2A'!$A$19,(F180)&lt;'[1]TABELA G2A'!$B$19),(F180)/(1+'[1]TABELA G2A'!$A$20),IF(AND((F180)&gt;='[1]TABELA G2A'!$C$19,(F180)&lt;'[1]TABELA G2A'!$D$19),(F180)/(1+'[1]TABELA G2A'!$C$20),IF(AND((F180)&gt;='[1]TABELA G2A'!$E$19,(F180)&lt;'[1]TABELA G2A'!$F$19),(F180)/(1+'[1]TABELA G2A'!$E$20),IF(AND((F180)&gt;='[1]TABELA G2A'!$G$19,(F180)&lt;'[1]TABELA G2A'!$H$19),(F180)/(1+'[1]TABELA G2A'!$G$20),IF(AND((F180)&gt;='[1]TABELA G2A'!$I$19,(F180)&lt;'[1]TABELA G2A'!$J$19),(F180)/(1+'[1]TABELA G2A'!$A$22),IF(AND((F180)&gt;='[1]TABELA G2A'!$A$21,(F180)&lt;'[1]TABELA G2A'!$B$21),(F180)/(1+'[1]TABELA G2A'!$B$22),IF(AND((F180)&gt;='[1]TABELA G2A'!$C$21,(F180)&lt;'[1]TABELA G2A'!$D$21),(F180)/(1+'[1]TABELA G2A'!$C$22),IF((F180)&gt;='[1]TABELA G2A'!$E$21,(F180)/(1+'[1]TABELA G2A'!$C$22),""))))))))))))))))))))</f>
        <v>0.82</v>
      </c>
      <c r="H180" s="34">
        <f>IF('Venda-Chave-Troca'!$E180="G2A",G180*0.898-(0.4)-((0.15)*N180/O180),IF('Venda-Chave-Troca'!$E180="Gamivo",IF('Venda-Chave-Troca'!$F180&lt;4,(F180*0.95)-(0.1),(F180*0.901)-(0.45)),""))</f>
        <v>0.67899999999999994</v>
      </c>
      <c r="I180" s="34">
        <f>IF($E180="gamivo",IF($F180&gt;4,'Venda-Chave-Troca'!$G180+(-0.099*'Venda-Chave-Troca'!$G180)-(0.45),'Venda-Chave-Troca'!$G180-(0.05*'Venda-Chave-Troca'!$G180)-(0.1)),G180*0.898-(0.55))</f>
        <v>0.67899999999999994</v>
      </c>
      <c r="J180" s="35"/>
      <c r="K180" s="36" t="s">
        <v>520</v>
      </c>
      <c r="L180" s="34">
        <v>0.35839416301382687</v>
      </c>
      <c r="M180" s="37">
        <v>1</v>
      </c>
      <c r="N180" s="37">
        <v>0</v>
      </c>
      <c r="O180" s="37">
        <v>10</v>
      </c>
      <c r="P180" s="37">
        <v>0</v>
      </c>
      <c r="Q180" s="34">
        <f t="shared" si="4"/>
        <v>0.32060583698617307</v>
      </c>
      <c r="R180" s="27">
        <f t="shared" si="5"/>
        <v>0.8945621052812851</v>
      </c>
      <c r="S180" s="28">
        <v>44989</v>
      </c>
      <c r="T180" s="28">
        <v>45131</v>
      </c>
      <c r="U180" s="28">
        <v>45134</v>
      </c>
      <c r="V180" s="29" t="s">
        <v>428</v>
      </c>
      <c r="W180" s="29" t="s">
        <v>521</v>
      </c>
      <c r="X180" s="30"/>
      <c r="Y180" s="15"/>
    </row>
    <row r="181" spans="1:25" ht="19.350000000000001" customHeight="1">
      <c r="A181" s="17" t="s">
        <v>25</v>
      </c>
      <c r="B181" s="18" t="s">
        <v>526</v>
      </c>
      <c r="C181" s="32" t="s">
        <v>341</v>
      </c>
      <c r="D181" s="32" t="s">
        <v>518</v>
      </c>
      <c r="E181" s="61" t="s">
        <v>27</v>
      </c>
      <c r="F181" s="34">
        <v>0.82</v>
      </c>
      <c r="G181" s="34">
        <f>IF('Venda-Chave-Troca'!$E181="Gamivo",'Venda-Chave-Troca'!$F181,IF(AND((F181)&lt;'[1]TABELA G2A'!$A$15),F181,IF(AND((F181)&gt;='[1]TABELA G2A'!$A$15,(F181)&lt;'[1]TABELA G2A'!$B$15),(F181)/(1+'[1]TABELA G2A'!$A$16),IF(AND((F181)&gt;='[1]TABELA G2A'!$C$15,(F181)&lt;'[1]TABELA G2A'!$D$15),(F181)/(1+'[1]TABELA G2A'!$C$16),IF(AND((F181)&gt;='[1]TABELA G2A'!$E$15,(F181)&lt;'[1]TABELA G2A'!$F$15),(F181)/(1+'[1]TABELA G2A'!$E$16),IF(AND((F181)&gt;='[1]TABELA G2A'!$G$15,(F181)&lt;'[1]TABELA G2A'!$H$15),(F181)/(1+'[1]TABELA G2A'!$G$16),IF(AND((F181)&gt;='[1]TABELA G2A'!$I$15,(F181)&lt;'[1]TABELA G2A'!$J$15),(F181)/(1+'[1]TABELA G2A'!$I$16),IF(AND((F181)&gt;='[1]TABELA G2A'!$A$17,(F181)&lt;'[1]TABELA G2A'!$B$17),(F181)/(1+'[1]TABELA G2A'!$A$18),IF(AND((F181)&gt;='[1]TABELA G2A'!$C$17,(F181)&lt;'[1]TABELA G2A'!$D$17),(F181)/(1+'[1]TABELA G2A'!$C$18),IF(AND((F181)&gt;='[1]TABELA G2A'!$E$17,(F181)&lt;'[1]TABELA G2A'!$F$17),(F181)/(1+'[1]TABELA G2A'!$E$18),IF(AND((F181)&gt;='[1]TABELA G2A'!$G$17,(F181)&lt;'[1]TABELA G2A'!$H$17),(F181)/(1+'[1]TABELA G2A'!$G$18),IF(AND((F181)&gt;='[1]TABELA G2A'!$I$17,(F181)&lt;'[1]TABELA G2A'!$J$17),(F181)/(1+'[1]TABELA G2A'!$I$18),IF(AND((F181)&gt;='[1]TABELA G2A'!$A$19,(F181)&lt;'[1]TABELA G2A'!$B$19),(F181)/(1+'[1]TABELA G2A'!$A$20),IF(AND((F181)&gt;='[1]TABELA G2A'!$C$19,(F181)&lt;'[1]TABELA G2A'!$D$19),(F181)/(1+'[1]TABELA G2A'!$C$20),IF(AND((F181)&gt;='[1]TABELA G2A'!$E$19,(F181)&lt;'[1]TABELA G2A'!$F$19),(F181)/(1+'[1]TABELA G2A'!$E$20),IF(AND((F181)&gt;='[1]TABELA G2A'!$G$19,(F181)&lt;'[1]TABELA G2A'!$H$19),(F181)/(1+'[1]TABELA G2A'!$G$20),IF(AND((F181)&gt;='[1]TABELA G2A'!$I$19,(F181)&lt;'[1]TABELA G2A'!$J$19),(F181)/(1+'[1]TABELA G2A'!$A$22),IF(AND((F181)&gt;='[1]TABELA G2A'!$A$21,(F181)&lt;'[1]TABELA G2A'!$B$21),(F181)/(1+'[1]TABELA G2A'!$B$22),IF(AND((F181)&gt;='[1]TABELA G2A'!$C$21,(F181)&lt;'[1]TABELA G2A'!$D$21),(F181)/(1+'[1]TABELA G2A'!$C$22),IF((F181)&gt;='[1]TABELA G2A'!$E$21,(F181)/(1+'[1]TABELA G2A'!$C$22),""))))))))))))))))))))</f>
        <v>0.82</v>
      </c>
      <c r="H181" s="34">
        <f>IF('Venda-Chave-Troca'!$E181="G2A",G181*0.898-(0.4)-((0.15)*N181/O181),IF('Venda-Chave-Troca'!$E181="Gamivo",IF('Venda-Chave-Troca'!$F181&lt;4,(F181*0.95)-(0.1),(F181*0.901)-(0.45)),""))</f>
        <v>0.67899999999999994</v>
      </c>
      <c r="I181" s="34">
        <f>IF($E181="gamivo",IF($F181&gt;4,'Venda-Chave-Troca'!$G181+(-0.099*'Venda-Chave-Troca'!$G181)-(0.45),'Venda-Chave-Troca'!$G181-(0.05*'Venda-Chave-Troca'!$G181)-(0.1)),G181*0.898-(0.55))</f>
        <v>0.67899999999999994</v>
      </c>
      <c r="J181" s="35"/>
      <c r="K181" s="36" t="s">
        <v>361</v>
      </c>
      <c r="L181" s="34">
        <v>0.35836144490509814</v>
      </c>
      <c r="M181" s="37">
        <v>1</v>
      </c>
      <c r="N181" s="37">
        <v>0</v>
      </c>
      <c r="O181" s="37">
        <v>10</v>
      </c>
      <c r="P181" s="37">
        <v>0</v>
      </c>
      <c r="Q181" s="34">
        <f t="shared" si="4"/>
        <v>0.3206385550949018</v>
      </c>
      <c r="R181" s="27">
        <f t="shared" si="5"/>
        <v>0.89473507726204704</v>
      </c>
      <c r="S181" s="28">
        <v>44989</v>
      </c>
      <c r="T181" s="28">
        <v>45131</v>
      </c>
      <c r="U181" s="28">
        <v>45134</v>
      </c>
      <c r="V181" s="29" t="s">
        <v>527</v>
      </c>
      <c r="W181" s="29" t="s">
        <v>528</v>
      </c>
      <c r="X181" s="30"/>
      <c r="Y181" s="15"/>
    </row>
    <row r="182" spans="1:25" ht="19.350000000000001" customHeight="1">
      <c r="A182" s="17" t="s">
        <v>25</v>
      </c>
      <c r="B182" s="18" t="s">
        <v>529</v>
      </c>
      <c r="C182" s="32" t="s">
        <v>341</v>
      </c>
      <c r="D182" s="32" t="s">
        <v>518</v>
      </c>
      <c r="E182" s="61" t="s">
        <v>27</v>
      </c>
      <c r="F182" s="34">
        <v>0.82</v>
      </c>
      <c r="G182" s="34">
        <f>IF('Venda-Chave-Troca'!$E182="Gamivo",'Venda-Chave-Troca'!$F182,IF(AND((F182)&lt;'[1]TABELA G2A'!$A$15),F182,IF(AND((F182)&gt;='[1]TABELA G2A'!$A$15,(F182)&lt;'[1]TABELA G2A'!$B$15),(F182)/(1+'[1]TABELA G2A'!$A$16),IF(AND((F182)&gt;='[1]TABELA G2A'!$C$15,(F182)&lt;'[1]TABELA G2A'!$D$15),(F182)/(1+'[1]TABELA G2A'!$C$16),IF(AND((F182)&gt;='[1]TABELA G2A'!$E$15,(F182)&lt;'[1]TABELA G2A'!$F$15),(F182)/(1+'[1]TABELA G2A'!$E$16),IF(AND((F182)&gt;='[1]TABELA G2A'!$G$15,(F182)&lt;'[1]TABELA G2A'!$H$15),(F182)/(1+'[1]TABELA G2A'!$G$16),IF(AND((F182)&gt;='[1]TABELA G2A'!$I$15,(F182)&lt;'[1]TABELA G2A'!$J$15),(F182)/(1+'[1]TABELA G2A'!$I$16),IF(AND((F182)&gt;='[1]TABELA G2A'!$A$17,(F182)&lt;'[1]TABELA G2A'!$B$17),(F182)/(1+'[1]TABELA G2A'!$A$18),IF(AND((F182)&gt;='[1]TABELA G2A'!$C$17,(F182)&lt;'[1]TABELA G2A'!$D$17),(F182)/(1+'[1]TABELA G2A'!$C$18),IF(AND((F182)&gt;='[1]TABELA G2A'!$E$17,(F182)&lt;'[1]TABELA G2A'!$F$17),(F182)/(1+'[1]TABELA G2A'!$E$18),IF(AND((F182)&gt;='[1]TABELA G2A'!$G$17,(F182)&lt;'[1]TABELA G2A'!$H$17),(F182)/(1+'[1]TABELA G2A'!$G$18),IF(AND((F182)&gt;='[1]TABELA G2A'!$I$17,(F182)&lt;'[1]TABELA G2A'!$J$17),(F182)/(1+'[1]TABELA G2A'!$I$18),IF(AND((F182)&gt;='[1]TABELA G2A'!$A$19,(F182)&lt;'[1]TABELA G2A'!$B$19),(F182)/(1+'[1]TABELA G2A'!$A$20),IF(AND((F182)&gt;='[1]TABELA G2A'!$C$19,(F182)&lt;'[1]TABELA G2A'!$D$19),(F182)/(1+'[1]TABELA G2A'!$C$20),IF(AND((F182)&gt;='[1]TABELA G2A'!$E$19,(F182)&lt;'[1]TABELA G2A'!$F$19),(F182)/(1+'[1]TABELA G2A'!$E$20),IF(AND((F182)&gt;='[1]TABELA G2A'!$G$19,(F182)&lt;'[1]TABELA G2A'!$H$19),(F182)/(1+'[1]TABELA G2A'!$G$20),IF(AND((F182)&gt;='[1]TABELA G2A'!$I$19,(F182)&lt;'[1]TABELA G2A'!$J$19),(F182)/(1+'[1]TABELA G2A'!$A$22),IF(AND((F182)&gt;='[1]TABELA G2A'!$A$21,(F182)&lt;'[1]TABELA G2A'!$B$21),(F182)/(1+'[1]TABELA G2A'!$B$22),IF(AND((F182)&gt;='[1]TABELA G2A'!$C$21,(F182)&lt;'[1]TABELA G2A'!$D$21),(F182)/(1+'[1]TABELA G2A'!$C$22),IF((F182)&gt;='[1]TABELA G2A'!$E$21,(F182)/(1+'[1]TABELA G2A'!$C$22),""))))))))))))))))))))</f>
        <v>0.82</v>
      </c>
      <c r="H182" s="34">
        <f>IF('Venda-Chave-Troca'!$E182="G2A",G182*0.898-(0.4)-((0.15)*N182/O182),IF('Venda-Chave-Troca'!$E182="Gamivo",IF('Venda-Chave-Troca'!$F182&lt;4,(F182*0.95)-(0.1),(F182*0.901)-(0.45)),""))</f>
        <v>0.67899999999999994</v>
      </c>
      <c r="I182" s="34">
        <f>IF($E182="gamivo",IF($F182&gt;4,'Venda-Chave-Troca'!$G182+(-0.099*'Venda-Chave-Troca'!$G182)-(0.45),'Venda-Chave-Troca'!$G182-(0.05*'Venda-Chave-Troca'!$G182)-(0.1)),G182*0.898-(0.55))</f>
        <v>0.67899999999999994</v>
      </c>
      <c r="J182" s="35"/>
      <c r="K182" s="36" t="s">
        <v>361</v>
      </c>
      <c r="L182" s="34">
        <v>0.35836144490509814</v>
      </c>
      <c r="M182" s="37">
        <v>1</v>
      </c>
      <c r="N182" s="37">
        <v>0</v>
      </c>
      <c r="O182" s="37">
        <v>10</v>
      </c>
      <c r="P182" s="37">
        <v>0</v>
      </c>
      <c r="Q182" s="34">
        <f t="shared" si="4"/>
        <v>0.3206385550949018</v>
      </c>
      <c r="R182" s="27">
        <f t="shared" si="5"/>
        <v>0.89473507726204704</v>
      </c>
      <c r="S182" s="28">
        <v>44989</v>
      </c>
      <c r="T182" s="28">
        <v>45131</v>
      </c>
      <c r="U182" s="28">
        <v>45135</v>
      </c>
      <c r="V182" s="29" t="s">
        <v>483</v>
      </c>
      <c r="W182" s="29" t="s">
        <v>484</v>
      </c>
      <c r="X182" s="30"/>
      <c r="Y182" s="15"/>
    </row>
    <row r="183" spans="1:25" ht="19.350000000000001" customHeight="1">
      <c r="A183" s="17" t="s">
        <v>25</v>
      </c>
      <c r="B183" s="18" t="s">
        <v>530</v>
      </c>
      <c r="C183" s="32" t="s">
        <v>341</v>
      </c>
      <c r="D183" s="32" t="s">
        <v>518</v>
      </c>
      <c r="E183" s="61" t="s">
        <v>27</v>
      </c>
      <c r="F183" s="34">
        <v>0.82</v>
      </c>
      <c r="G183" s="34">
        <f>IF('Venda-Chave-Troca'!$E183="Gamivo",'Venda-Chave-Troca'!$F183,IF(AND((F183)&lt;'[1]TABELA G2A'!$A$15),F183,IF(AND((F183)&gt;='[1]TABELA G2A'!$A$15,(F183)&lt;'[1]TABELA G2A'!$B$15),(F183)/(1+'[1]TABELA G2A'!$A$16),IF(AND((F183)&gt;='[1]TABELA G2A'!$C$15,(F183)&lt;'[1]TABELA G2A'!$D$15),(F183)/(1+'[1]TABELA G2A'!$C$16),IF(AND((F183)&gt;='[1]TABELA G2A'!$E$15,(F183)&lt;'[1]TABELA G2A'!$F$15),(F183)/(1+'[1]TABELA G2A'!$E$16),IF(AND((F183)&gt;='[1]TABELA G2A'!$G$15,(F183)&lt;'[1]TABELA G2A'!$H$15),(F183)/(1+'[1]TABELA G2A'!$G$16),IF(AND((F183)&gt;='[1]TABELA G2A'!$I$15,(F183)&lt;'[1]TABELA G2A'!$J$15),(F183)/(1+'[1]TABELA G2A'!$I$16),IF(AND((F183)&gt;='[1]TABELA G2A'!$A$17,(F183)&lt;'[1]TABELA G2A'!$B$17),(F183)/(1+'[1]TABELA G2A'!$A$18),IF(AND((F183)&gt;='[1]TABELA G2A'!$C$17,(F183)&lt;'[1]TABELA G2A'!$D$17),(F183)/(1+'[1]TABELA G2A'!$C$18),IF(AND((F183)&gt;='[1]TABELA G2A'!$E$17,(F183)&lt;'[1]TABELA G2A'!$F$17),(F183)/(1+'[1]TABELA G2A'!$E$18),IF(AND((F183)&gt;='[1]TABELA G2A'!$G$17,(F183)&lt;'[1]TABELA G2A'!$H$17),(F183)/(1+'[1]TABELA G2A'!$G$18),IF(AND((F183)&gt;='[1]TABELA G2A'!$I$17,(F183)&lt;'[1]TABELA G2A'!$J$17),(F183)/(1+'[1]TABELA G2A'!$I$18),IF(AND((F183)&gt;='[1]TABELA G2A'!$A$19,(F183)&lt;'[1]TABELA G2A'!$B$19),(F183)/(1+'[1]TABELA G2A'!$A$20),IF(AND((F183)&gt;='[1]TABELA G2A'!$C$19,(F183)&lt;'[1]TABELA G2A'!$D$19),(F183)/(1+'[1]TABELA G2A'!$C$20),IF(AND((F183)&gt;='[1]TABELA G2A'!$E$19,(F183)&lt;'[1]TABELA G2A'!$F$19),(F183)/(1+'[1]TABELA G2A'!$E$20),IF(AND((F183)&gt;='[1]TABELA G2A'!$G$19,(F183)&lt;'[1]TABELA G2A'!$H$19),(F183)/(1+'[1]TABELA G2A'!$G$20),IF(AND((F183)&gt;='[1]TABELA G2A'!$I$19,(F183)&lt;'[1]TABELA G2A'!$J$19),(F183)/(1+'[1]TABELA G2A'!$A$22),IF(AND((F183)&gt;='[1]TABELA G2A'!$A$21,(F183)&lt;'[1]TABELA G2A'!$B$21),(F183)/(1+'[1]TABELA G2A'!$B$22),IF(AND((F183)&gt;='[1]TABELA G2A'!$C$21,(F183)&lt;'[1]TABELA G2A'!$D$21),(F183)/(1+'[1]TABELA G2A'!$C$22),IF((F183)&gt;='[1]TABELA G2A'!$E$21,(F183)/(1+'[1]TABELA G2A'!$C$22),""))))))))))))))))))))</f>
        <v>0.82</v>
      </c>
      <c r="H183" s="34">
        <f>IF('Venda-Chave-Troca'!$E183="G2A",G183*0.898-(0.4)-((0.15)*N183/O183),IF('Venda-Chave-Troca'!$E183="Gamivo",IF('Venda-Chave-Troca'!$F183&lt;4,(F183*0.95)-(0.1),(F183*0.901)-(0.45)),""))</f>
        <v>0.67899999999999994</v>
      </c>
      <c r="I183" s="34">
        <f>IF($E183="gamivo",IF($F183&gt;4,'Venda-Chave-Troca'!$G183+(-0.099*'Venda-Chave-Troca'!$G183)-(0.45),'Venda-Chave-Troca'!$G183-(0.05*'Venda-Chave-Troca'!$G183)-(0.1)),G183*0.898-(0.55))</f>
        <v>0.67899999999999994</v>
      </c>
      <c r="J183" s="35"/>
      <c r="K183" s="36" t="s">
        <v>531</v>
      </c>
      <c r="L183" s="34">
        <v>0.35836144490509814</v>
      </c>
      <c r="M183" s="37">
        <v>1</v>
      </c>
      <c r="N183" s="37">
        <v>0</v>
      </c>
      <c r="O183" s="37">
        <v>10</v>
      </c>
      <c r="P183" s="37">
        <v>0</v>
      </c>
      <c r="Q183" s="34">
        <f t="shared" si="4"/>
        <v>0.3206385550949018</v>
      </c>
      <c r="R183" s="27">
        <f t="shared" si="5"/>
        <v>0.89473507726204704</v>
      </c>
      <c r="S183" s="28">
        <v>44989</v>
      </c>
      <c r="T183" s="28">
        <v>45131</v>
      </c>
      <c r="U183" s="28">
        <v>45135</v>
      </c>
      <c r="V183" s="29" t="s">
        <v>532</v>
      </c>
      <c r="W183" s="29" t="s">
        <v>533</v>
      </c>
      <c r="X183" s="30"/>
      <c r="Y183" s="15"/>
    </row>
    <row r="184" spans="1:25" ht="19.350000000000001" customHeight="1">
      <c r="A184" s="17" t="s">
        <v>25</v>
      </c>
      <c r="B184" s="18" t="s">
        <v>534</v>
      </c>
      <c r="C184" s="32" t="s">
        <v>341</v>
      </c>
      <c r="D184" s="32" t="s">
        <v>518</v>
      </c>
      <c r="E184" s="61" t="s">
        <v>27</v>
      </c>
      <c r="F184" s="34">
        <v>0.82</v>
      </c>
      <c r="G184" s="34">
        <f>IF('Venda-Chave-Troca'!$E184="Gamivo",'Venda-Chave-Troca'!$F184,IF(AND((F184)&lt;'[1]TABELA G2A'!$A$15),F184,IF(AND((F184)&gt;='[1]TABELA G2A'!$A$15,(F184)&lt;'[1]TABELA G2A'!$B$15),(F184)/(1+'[1]TABELA G2A'!$A$16),IF(AND((F184)&gt;='[1]TABELA G2A'!$C$15,(F184)&lt;'[1]TABELA G2A'!$D$15),(F184)/(1+'[1]TABELA G2A'!$C$16),IF(AND((F184)&gt;='[1]TABELA G2A'!$E$15,(F184)&lt;'[1]TABELA G2A'!$F$15),(F184)/(1+'[1]TABELA G2A'!$E$16),IF(AND((F184)&gt;='[1]TABELA G2A'!$G$15,(F184)&lt;'[1]TABELA G2A'!$H$15),(F184)/(1+'[1]TABELA G2A'!$G$16),IF(AND((F184)&gt;='[1]TABELA G2A'!$I$15,(F184)&lt;'[1]TABELA G2A'!$J$15),(F184)/(1+'[1]TABELA G2A'!$I$16),IF(AND((F184)&gt;='[1]TABELA G2A'!$A$17,(F184)&lt;'[1]TABELA G2A'!$B$17),(F184)/(1+'[1]TABELA G2A'!$A$18),IF(AND((F184)&gt;='[1]TABELA G2A'!$C$17,(F184)&lt;'[1]TABELA G2A'!$D$17),(F184)/(1+'[1]TABELA G2A'!$C$18),IF(AND((F184)&gt;='[1]TABELA G2A'!$E$17,(F184)&lt;'[1]TABELA G2A'!$F$17),(F184)/(1+'[1]TABELA G2A'!$E$18),IF(AND((F184)&gt;='[1]TABELA G2A'!$G$17,(F184)&lt;'[1]TABELA G2A'!$H$17),(F184)/(1+'[1]TABELA G2A'!$G$18),IF(AND((F184)&gt;='[1]TABELA G2A'!$I$17,(F184)&lt;'[1]TABELA G2A'!$J$17),(F184)/(1+'[1]TABELA G2A'!$I$18),IF(AND((F184)&gt;='[1]TABELA G2A'!$A$19,(F184)&lt;'[1]TABELA G2A'!$B$19),(F184)/(1+'[1]TABELA G2A'!$A$20),IF(AND((F184)&gt;='[1]TABELA G2A'!$C$19,(F184)&lt;'[1]TABELA G2A'!$D$19),(F184)/(1+'[1]TABELA G2A'!$C$20),IF(AND((F184)&gt;='[1]TABELA G2A'!$E$19,(F184)&lt;'[1]TABELA G2A'!$F$19),(F184)/(1+'[1]TABELA G2A'!$E$20),IF(AND((F184)&gt;='[1]TABELA G2A'!$G$19,(F184)&lt;'[1]TABELA G2A'!$H$19),(F184)/(1+'[1]TABELA G2A'!$G$20),IF(AND((F184)&gt;='[1]TABELA G2A'!$I$19,(F184)&lt;'[1]TABELA G2A'!$J$19),(F184)/(1+'[1]TABELA G2A'!$A$22),IF(AND((F184)&gt;='[1]TABELA G2A'!$A$21,(F184)&lt;'[1]TABELA G2A'!$B$21),(F184)/(1+'[1]TABELA G2A'!$B$22),IF(AND((F184)&gt;='[1]TABELA G2A'!$C$21,(F184)&lt;'[1]TABELA G2A'!$D$21),(F184)/(1+'[1]TABELA G2A'!$C$22),IF((F184)&gt;='[1]TABELA G2A'!$E$21,(F184)/(1+'[1]TABELA G2A'!$C$22),""))))))))))))))))))))</f>
        <v>0.82</v>
      </c>
      <c r="H184" s="34">
        <f>IF('Venda-Chave-Troca'!$E184="G2A",G184*0.898-(0.4)-((0.15)*N184/O184),IF('Venda-Chave-Troca'!$E184="Gamivo",IF('Venda-Chave-Troca'!$F184&lt;4,(F184*0.95)-(0.1),(F184*0.901)-(0.45)),""))</f>
        <v>0.67899999999999994</v>
      </c>
      <c r="I184" s="34">
        <f>IF($E184="gamivo",IF($F184&gt;4,'Venda-Chave-Troca'!$G184+(-0.099*'Venda-Chave-Troca'!$G184)-(0.45),'Venda-Chave-Troca'!$G184-(0.05*'Venda-Chave-Troca'!$G184)-(0.1)),G184*0.898-(0.55))</f>
        <v>0.67899999999999994</v>
      </c>
      <c r="J184" s="35"/>
      <c r="K184" s="36" t="s">
        <v>531</v>
      </c>
      <c r="L184" s="34">
        <v>0.35836144490509814</v>
      </c>
      <c r="M184" s="37">
        <v>1</v>
      </c>
      <c r="N184" s="37">
        <v>0</v>
      </c>
      <c r="O184" s="37">
        <v>10</v>
      </c>
      <c r="P184" s="37">
        <v>0</v>
      </c>
      <c r="Q184" s="34">
        <f t="shared" si="4"/>
        <v>0.3206385550949018</v>
      </c>
      <c r="R184" s="27">
        <f t="shared" si="5"/>
        <v>0.89473507726204704</v>
      </c>
      <c r="S184" s="28">
        <v>44989</v>
      </c>
      <c r="T184" s="28">
        <v>45131</v>
      </c>
      <c r="U184" s="28">
        <v>45136</v>
      </c>
      <c r="V184" s="29" t="s">
        <v>532</v>
      </c>
      <c r="W184" s="29" t="s">
        <v>533</v>
      </c>
      <c r="X184" s="30"/>
      <c r="Y184" s="15"/>
    </row>
    <row r="185" spans="1:25" ht="19.350000000000001" customHeight="1">
      <c r="A185" s="17" t="s">
        <v>25</v>
      </c>
      <c r="B185" s="32" t="s">
        <v>535</v>
      </c>
      <c r="C185" s="32" t="s">
        <v>341</v>
      </c>
      <c r="D185" s="32" t="s">
        <v>518</v>
      </c>
      <c r="E185" s="21" t="s">
        <v>342</v>
      </c>
      <c r="F185" s="34">
        <v>1.39</v>
      </c>
      <c r="G185" s="34">
        <f>IF('Venda-Chave-Troca'!$E185="Gamivo",'Venda-Chave-Troca'!$F185,IF(AND((F185)&lt;'[1]TABELA G2A'!$A$15),F185,IF(AND((F185)&gt;='[1]TABELA G2A'!$A$15,(F185)&lt;'[1]TABELA G2A'!$B$15),(F185)/(1+'[1]TABELA G2A'!$A$16),IF(AND((F185)&gt;='[1]TABELA G2A'!$C$15,(F185)&lt;'[1]TABELA G2A'!$D$15),(F185)/(1+'[1]TABELA G2A'!$C$16),IF(AND((F185)&gt;='[1]TABELA G2A'!$E$15,(F185)&lt;'[1]TABELA G2A'!$F$15),(F185)/(1+'[1]TABELA G2A'!$E$16),IF(AND((F185)&gt;='[1]TABELA G2A'!$G$15,(F185)&lt;'[1]TABELA G2A'!$H$15),(F185)/(1+'[1]TABELA G2A'!$G$16),IF(AND((F185)&gt;='[1]TABELA G2A'!$I$15,(F185)&lt;'[1]TABELA G2A'!$J$15),(F185)/(1+'[1]TABELA G2A'!$I$16),IF(AND((F185)&gt;='[1]TABELA G2A'!$A$17,(F185)&lt;'[1]TABELA G2A'!$B$17),(F185)/(1+'[1]TABELA G2A'!$A$18),IF(AND((F185)&gt;='[1]TABELA G2A'!$C$17,(F185)&lt;'[1]TABELA G2A'!$D$17),(F185)/(1+'[1]TABELA G2A'!$C$18),IF(AND((F185)&gt;='[1]TABELA G2A'!$E$17,(F185)&lt;'[1]TABELA G2A'!$F$17),(F185)/(1+'[1]TABELA G2A'!$E$18),IF(AND((F185)&gt;='[1]TABELA G2A'!$G$17,(F185)&lt;'[1]TABELA G2A'!$H$17),(F185)/(1+'[1]TABELA G2A'!$G$18),IF(AND((F185)&gt;='[1]TABELA G2A'!$I$17,(F185)&lt;'[1]TABELA G2A'!$J$17),(F185)/(1+'[1]TABELA G2A'!$I$18),IF(AND((F185)&gt;='[1]TABELA G2A'!$A$19,(F185)&lt;'[1]TABELA G2A'!$B$19),(F185)/(1+'[1]TABELA G2A'!$A$20),IF(AND((F185)&gt;='[1]TABELA G2A'!$C$19,(F185)&lt;'[1]TABELA G2A'!$D$19),(F185)/(1+'[1]TABELA G2A'!$C$20),IF(AND((F185)&gt;='[1]TABELA G2A'!$E$19,(F185)&lt;'[1]TABELA G2A'!$F$19),(F185)/(1+'[1]TABELA G2A'!$E$20),IF(AND((F185)&gt;='[1]TABELA G2A'!$G$19,(F185)&lt;'[1]TABELA G2A'!$H$19),(F185)/(1+'[1]TABELA G2A'!$G$20),IF(AND((F185)&gt;='[1]TABELA G2A'!$I$19,(F185)&lt;'[1]TABELA G2A'!$J$19),(F185)/(1+'[1]TABELA G2A'!$A$22),IF(AND((F185)&gt;='[1]TABELA G2A'!$A$21,(F185)&lt;'[1]TABELA G2A'!$B$21),(F185)/(1+'[1]TABELA G2A'!$B$22),IF(AND((F185)&gt;='[1]TABELA G2A'!$C$21,(F185)&lt;'[1]TABELA G2A'!$D$21),(F185)/(1+'[1]TABELA G2A'!$C$22),IF((F185)&gt;='[1]TABELA G2A'!$E$21,(F185)/(1+'[1]TABELA G2A'!$C$22),""))))))))))))))))))))</f>
        <v>1.0775193798449612</v>
      </c>
      <c r="H185" s="34">
        <f>IF('Venda-Chave-Troca'!$E185="G2A",G185*0.898-(0.4)-((0.15)*N185/O185),IF('Venda-Chave-Troca'!$E185="Gamivo",IF('Venda-Chave-Troca'!$F185&lt;4,(F185*0.95)-(0.1),(F185*0.901)-(0.45)),""))</f>
        <v>0.53761240310077507</v>
      </c>
      <c r="I185" s="34">
        <f>IF($E185="gamivo",IF($F185&gt;4,'Venda-Chave-Troca'!$G185+(-0.099*'Venda-Chave-Troca'!$G185)-(0.45),'Venda-Chave-Troca'!$G185-(0.05*'Venda-Chave-Troca'!$G185)-(0.1)),G185*0.898-(0.55))</f>
        <v>0.41761240310077508</v>
      </c>
      <c r="J185" s="35"/>
      <c r="K185" s="36" t="s">
        <v>536</v>
      </c>
      <c r="L185" s="34">
        <v>0.34089380710717371</v>
      </c>
      <c r="M185" s="37">
        <v>1</v>
      </c>
      <c r="N185" s="37">
        <v>2</v>
      </c>
      <c r="O185" s="37">
        <v>10</v>
      </c>
      <c r="P185" s="37">
        <v>0</v>
      </c>
      <c r="Q185" s="34">
        <f t="shared" si="4"/>
        <v>0.19671859599360136</v>
      </c>
      <c r="R185" s="27">
        <f t="shared" si="5"/>
        <v>0.57706708626641301</v>
      </c>
      <c r="S185" s="28">
        <v>44989</v>
      </c>
      <c r="T185" s="28">
        <v>45140</v>
      </c>
      <c r="U185" s="28">
        <v>45141</v>
      </c>
      <c r="V185" s="29" t="s">
        <v>537</v>
      </c>
      <c r="W185" s="29" t="s">
        <v>538</v>
      </c>
      <c r="X185" s="30"/>
      <c r="Y185" s="15"/>
    </row>
    <row r="186" spans="1:25" ht="19.350000000000001" customHeight="1">
      <c r="A186" s="17" t="s">
        <v>25</v>
      </c>
      <c r="B186" s="32" t="s">
        <v>539</v>
      </c>
      <c r="C186" s="32" t="s">
        <v>341</v>
      </c>
      <c r="D186" s="32" t="s">
        <v>518</v>
      </c>
      <c r="E186" s="21" t="s">
        <v>342</v>
      </c>
      <c r="F186" s="34">
        <v>1.39</v>
      </c>
      <c r="G186" s="34">
        <f>IF('Venda-Chave-Troca'!$E186="Gamivo",'Venda-Chave-Troca'!$F186,IF(AND((F186)&lt;'[1]TABELA G2A'!$A$15),F186,IF(AND((F186)&gt;='[1]TABELA G2A'!$A$15,(F186)&lt;'[1]TABELA G2A'!$B$15),(F186)/(1+'[1]TABELA G2A'!$A$16),IF(AND((F186)&gt;='[1]TABELA G2A'!$C$15,(F186)&lt;'[1]TABELA G2A'!$D$15),(F186)/(1+'[1]TABELA G2A'!$C$16),IF(AND((F186)&gt;='[1]TABELA G2A'!$E$15,(F186)&lt;'[1]TABELA G2A'!$F$15),(F186)/(1+'[1]TABELA G2A'!$E$16),IF(AND((F186)&gt;='[1]TABELA G2A'!$G$15,(F186)&lt;'[1]TABELA G2A'!$H$15),(F186)/(1+'[1]TABELA G2A'!$G$16),IF(AND((F186)&gt;='[1]TABELA G2A'!$I$15,(F186)&lt;'[1]TABELA G2A'!$J$15),(F186)/(1+'[1]TABELA G2A'!$I$16),IF(AND((F186)&gt;='[1]TABELA G2A'!$A$17,(F186)&lt;'[1]TABELA G2A'!$B$17),(F186)/(1+'[1]TABELA G2A'!$A$18),IF(AND((F186)&gt;='[1]TABELA G2A'!$C$17,(F186)&lt;'[1]TABELA G2A'!$D$17),(F186)/(1+'[1]TABELA G2A'!$C$18),IF(AND((F186)&gt;='[1]TABELA G2A'!$E$17,(F186)&lt;'[1]TABELA G2A'!$F$17),(F186)/(1+'[1]TABELA G2A'!$E$18),IF(AND((F186)&gt;='[1]TABELA G2A'!$G$17,(F186)&lt;'[1]TABELA G2A'!$H$17),(F186)/(1+'[1]TABELA G2A'!$G$18),IF(AND((F186)&gt;='[1]TABELA G2A'!$I$17,(F186)&lt;'[1]TABELA G2A'!$J$17),(F186)/(1+'[1]TABELA G2A'!$I$18),IF(AND((F186)&gt;='[1]TABELA G2A'!$A$19,(F186)&lt;'[1]TABELA G2A'!$B$19),(F186)/(1+'[1]TABELA G2A'!$A$20),IF(AND((F186)&gt;='[1]TABELA G2A'!$C$19,(F186)&lt;'[1]TABELA G2A'!$D$19),(F186)/(1+'[1]TABELA G2A'!$C$20),IF(AND((F186)&gt;='[1]TABELA G2A'!$E$19,(F186)&lt;'[1]TABELA G2A'!$F$19),(F186)/(1+'[1]TABELA G2A'!$E$20),IF(AND((F186)&gt;='[1]TABELA G2A'!$G$19,(F186)&lt;'[1]TABELA G2A'!$H$19),(F186)/(1+'[1]TABELA G2A'!$G$20),IF(AND((F186)&gt;='[1]TABELA G2A'!$I$19,(F186)&lt;'[1]TABELA G2A'!$J$19),(F186)/(1+'[1]TABELA G2A'!$A$22),IF(AND((F186)&gt;='[1]TABELA G2A'!$A$21,(F186)&lt;'[1]TABELA G2A'!$B$21),(F186)/(1+'[1]TABELA G2A'!$B$22),IF(AND((F186)&gt;='[1]TABELA G2A'!$C$21,(F186)&lt;'[1]TABELA G2A'!$D$21),(F186)/(1+'[1]TABELA G2A'!$C$22),IF((F186)&gt;='[1]TABELA G2A'!$E$21,(F186)/(1+'[1]TABELA G2A'!$C$22),""))))))))))))))))))))</f>
        <v>1.0775193798449612</v>
      </c>
      <c r="H186" s="34">
        <f>IF('Venda-Chave-Troca'!$E186="G2A",G186*0.898-(0.4)-((0.15)*N186/O186),IF('Venda-Chave-Troca'!$E186="Gamivo",IF('Venda-Chave-Troca'!$F186&lt;4,(F186*0.95)-(0.1),(F186*0.901)-(0.45)),""))</f>
        <v>0.53761240310077507</v>
      </c>
      <c r="I186" s="34">
        <f>IF($E186="gamivo",IF($F186&gt;4,'Venda-Chave-Troca'!$G186+(-0.099*'Venda-Chave-Troca'!$G186)-(0.45),'Venda-Chave-Troca'!$G186-(0.05*'Venda-Chave-Troca'!$G186)-(0.1)),G186*0.898-(0.55))</f>
        <v>0.41761240310077508</v>
      </c>
      <c r="J186" s="35"/>
      <c r="K186" s="36" t="s">
        <v>536</v>
      </c>
      <c r="L186" s="34">
        <v>0.34089380710717371</v>
      </c>
      <c r="M186" s="37">
        <v>1</v>
      </c>
      <c r="N186" s="37">
        <v>2</v>
      </c>
      <c r="O186" s="37">
        <v>10</v>
      </c>
      <c r="P186" s="37">
        <v>0</v>
      </c>
      <c r="Q186" s="34">
        <f t="shared" si="4"/>
        <v>0.19671859599360136</v>
      </c>
      <c r="R186" s="27">
        <f t="shared" si="5"/>
        <v>0.57706708626641301</v>
      </c>
      <c r="S186" s="28">
        <v>44989</v>
      </c>
      <c r="T186" s="28">
        <v>45140</v>
      </c>
      <c r="U186" s="28">
        <v>45141</v>
      </c>
      <c r="V186" s="29" t="s">
        <v>537</v>
      </c>
      <c r="W186" s="29" t="s">
        <v>538</v>
      </c>
      <c r="X186" s="30"/>
      <c r="Y186" s="15"/>
    </row>
    <row r="187" spans="1:25" ht="19.350000000000001" customHeight="1">
      <c r="A187" s="17" t="s">
        <v>540</v>
      </c>
      <c r="B187" s="18" t="s">
        <v>541</v>
      </c>
      <c r="C187" s="32" t="s">
        <v>341</v>
      </c>
      <c r="D187" s="32" t="s">
        <v>518</v>
      </c>
      <c r="E187" s="61" t="s">
        <v>27</v>
      </c>
      <c r="F187" s="34">
        <v>0.98</v>
      </c>
      <c r="G187" s="34">
        <f>IF('Venda-Chave-Troca'!$E187="Gamivo",'Venda-Chave-Troca'!$F187,IF(AND((F187)&lt;'[1]TABELA G2A'!$A$15),F187,IF(AND((F187)&gt;='[1]TABELA G2A'!$A$15,(F187)&lt;'[1]TABELA G2A'!$B$15),(F187)/(1+'[1]TABELA G2A'!$A$16),IF(AND((F187)&gt;='[1]TABELA G2A'!$C$15,(F187)&lt;'[1]TABELA G2A'!$D$15),(F187)/(1+'[1]TABELA G2A'!$C$16),IF(AND((F187)&gt;='[1]TABELA G2A'!$E$15,(F187)&lt;'[1]TABELA G2A'!$F$15),(F187)/(1+'[1]TABELA G2A'!$E$16),IF(AND((F187)&gt;='[1]TABELA G2A'!$G$15,(F187)&lt;'[1]TABELA G2A'!$H$15),(F187)/(1+'[1]TABELA G2A'!$G$16),IF(AND((F187)&gt;='[1]TABELA G2A'!$I$15,(F187)&lt;'[1]TABELA G2A'!$J$15),(F187)/(1+'[1]TABELA G2A'!$I$16),IF(AND((F187)&gt;='[1]TABELA G2A'!$A$17,(F187)&lt;'[1]TABELA G2A'!$B$17),(F187)/(1+'[1]TABELA G2A'!$A$18),IF(AND((F187)&gt;='[1]TABELA G2A'!$C$17,(F187)&lt;'[1]TABELA G2A'!$D$17),(F187)/(1+'[1]TABELA G2A'!$C$18),IF(AND((F187)&gt;='[1]TABELA G2A'!$E$17,(F187)&lt;'[1]TABELA G2A'!$F$17),(F187)/(1+'[1]TABELA G2A'!$E$18),IF(AND((F187)&gt;='[1]TABELA G2A'!$G$17,(F187)&lt;'[1]TABELA G2A'!$H$17),(F187)/(1+'[1]TABELA G2A'!$G$18),IF(AND((F187)&gt;='[1]TABELA G2A'!$I$17,(F187)&lt;'[1]TABELA G2A'!$J$17),(F187)/(1+'[1]TABELA G2A'!$I$18),IF(AND((F187)&gt;='[1]TABELA G2A'!$A$19,(F187)&lt;'[1]TABELA G2A'!$B$19),(F187)/(1+'[1]TABELA G2A'!$A$20),IF(AND((F187)&gt;='[1]TABELA G2A'!$C$19,(F187)&lt;'[1]TABELA G2A'!$D$19),(F187)/(1+'[1]TABELA G2A'!$C$20),IF(AND((F187)&gt;='[1]TABELA G2A'!$E$19,(F187)&lt;'[1]TABELA G2A'!$F$19),(F187)/(1+'[1]TABELA G2A'!$E$20),IF(AND((F187)&gt;='[1]TABELA G2A'!$G$19,(F187)&lt;'[1]TABELA G2A'!$H$19),(F187)/(1+'[1]TABELA G2A'!$G$20),IF(AND((F187)&gt;='[1]TABELA G2A'!$I$19,(F187)&lt;'[1]TABELA G2A'!$J$19),(F187)/(1+'[1]TABELA G2A'!$A$22),IF(AND((F187)&gt;='[1]TABELA G2A'!$A$21,(F187)&lt;'[1]TABELA G2A'!$B$21),(F187)/(1+'[1]TABELA G2A'!$B$22),IF(AND((F187)&gt;='[1]TABELA G2A'!$C$21,(F187)&lt;'[1]TABELA G2A'!$D$21),(F187)/(1+'[1]TABELA G2A'!$C$22),IF((F187)&gt;='[1]TABELA G2A'!$E$21,(F187)/(1+'[1]TABELA G2A'!$C$22),""))))))))))))))))))))</f>
        <v>0.98</v>
      </c>
      <c r="H187" s="34">
        <f>IF('Venda-Chave-Troca'!$E187="G2A",G187*0.898-(0.4)-((0.15)*N187/O187),IF('Venda-Chave-Troca'!$E187="Gamivo",IF('Venda-Chave-Troca'!$F187&lt;4,(F187*0.95)-(0.1),(F187*0.901)-(0.45)),""))</f>
        <v>0.83099999999999996</v>
      </c>
      <c r="I187" s="34">
        <f>IF($E187="gamivo",IF($F187&gt;4,'Venda-Chave-Troca'!$G187+(-0.099*'Venda-Chave-Troca'!$G187)-(0.45),'Venda-Chave-Troca'!$G187-(0.05*'Venda-Chave-Troca'!$G187)-(0.1)),G187*0.898-(0.55))</f>
        <v>0.83099999999999996</v>
      </c>
      <c r="J187" s="35"/>
      <c r="K187" s="36" t="s">
        <v>431</v>
      </c>
      <c r="L187" s="34">
        <v>0.51567561643835613</v>
      </c>
      <c r="M187" s="37">
        <v>1</v>
      </c>
      <c r="N187" s="37">
        <v>0</v>
      </c>
      <c r="O187" s="37">
        <v>10</v>
      </c>
      <c r="P187" s="37">
        <v>0</v>
      </c>
      <c r="Q187" s="34">
        <f t="shared" si="4"/>
        <v>0.31532438356164383</v>
      </c>
      <c r="R187" s="27">
        <f t="shared" si="5"/>
        <v>0.61147817253705206</v>
      </c>
      <c r="S187" s="28">
        <v>44994</v>
      </c>
      <c r="T187" s="28">
        <v>45140</v>
      </c>
      <c r="U187" s="28">
        <v>45141</v>
      </c>
      <c r="V187" s="29" t="s">
        <v>432</v>
      </c>
      <c r="W187" s="29" t="s">
        <v>433</v>
      </c>
      <c r="X187" s="30"/>
      <c r="Y187" s="15"/>
    </row>
    <row r="188" spans="1:25" ht="19.350000000000001" customHeight="1">
      <c r="A188" s="17" t="s">
        <v>542</v>
      </c>
      <c r="B188" s="18" t="s">
        <v>543</v>
      </c>
      <c r="C188" s="32" t="s">
        <v>341</v>
      </c>
      <c r="D188" s="32" t="s">
        <v>518</v>
      </c>
      <c r="E188" s="61" t="s">
        <v>27</v>
      </c>
      <c r="F188" s="34">
        <v>0.98</v>
      </c>
      <c r="G188" s="34">
        <f>IF('Venda-Chave-Troca'!$E188="Gamivo",'Venda-Chave-Troca'!$F188,IF(AND((F188)&lt;'[1]TABELA G2A'!$A$15),F188,IF(AND((F188)&gt;='[1]TABELA G2A'!$A$15,(F188)&lt;'[1]TABELA G2A'!$B$15),(F188)/(1+'[1]TABELA G2A'!$A$16),IF(AND((F188)&gt;='[1]TABELA G2A'!$C$15,(F188)&lt;'[1]TABELA G2A'!$D$15),(F188)/(1+'[1]TABELA G2A'!$C$16),IF(AND((F188)&gt;='[1]TABELA G2A'!$E$15,(F188)&lt;'[1]TABELA G2A'!$F$15),(F188)/(1+'[1]TABELA G2A'!$E$16),IF(AND((F188)&gt;='[1]TABELA G2A'!$G$15,(F188)&lt;'[1]TABELA G2A'!$H$15),(F188)/(1+'[1]TABELA G2A'!$G$16),IF(AND((F188)&gt;='[1]TABELA G2A'!$I$15,(F188)&lt;'[1]TABELA G2A'!$J$15),(F188)/(1+'[1]TABELA G2A'!$I$16),IF(AND((F188)&gt;='[1]TABELA G2A'!$A$17,(F188)&lt;'[1]TABELA G2A'!$B$17),(F188)/(1+'[1]TABELA G2A'!$A$18),IF(AND((F188)&gt;='[1]TABELA G2A'!$C$17,(F188)&lt;'[1]TABELA G2A'!$D$17),(F188)/(1+'[1]TABELA G2A'!$C$18),IF(AND((F188)&gt;='[1]TABELA G2A'!$E$17,(F188)&lt;'[1]TABELA G2A'!$F$17),(F188)/(1+'[1]TABELA G2A'!$E$18),IF(AND((F188)&gt;='[1]TABELA G2A'!$G$17,(F188)&lt;'[1]TABELA G2A'!$H$17),(F188)/(1+'[1]TABELA G2A'!$G$18),IF(AND((F188)&gt;='[1]TABELA G2A'!$I$17,(F188)&lt;'[1]TABELA G2A'!$J$17),(F188)/(1+'[1]TABELA G2A'!$I$18),IF(AND((F188)&gt;='[1]TABELA G2A'!$A$19,(F188)&lt;'[1]TABELA G2A'!$B$19),(F188)/(1+'[1]TABELA G2A'!$A$20),IF(AND((F188)&gt;='[1]TABELA G2A'!$C$19,(F188)&lt;'[1]TABELA G2A'!$D$19),(F188)/(1+'[1]TABELA G2A'!$C$20),IF(AND((F188)&gt;='[1]TABELA G2A'!$E$19,(F188)&lt;'[1]TABELA G2A'!$F$19),(F188)/(1+'[1]TABELA G2A'!$E$20),IF(AND((F188)&gt;='[1]TABELA G2A'!$G$19,(F188)&lt;'[1]TABELA G2A'!$H$19),(F188)/(1+'[1]TABELA G2A'!$G$20),IF(AND((F188)&gt;='[1]TABELA G2A'!$I$19,(F188)&lt;'[1]TABELA G2A'!$J$19),(F188)/(1+'[1]TABELA G2A'!$A$22),IF(AND((F188)&gt;='[1]TABELA G2A'!$A$21,(F188)&lt;'[1]TABELA G2A'!$B$21),(F188)/(1+'[1]TABELA G2A'!$B$22),IF(AND((F188)&gt;='[1]TABELA G2A'!$C$21,(F188)&lt;'[1]TABELA G2A'!$D$21),(F188)/(1+'[1]TABELA G2A'!$C$22),IF((F188)&gt;='[1]TABELA G2A'!$E$21,(F188)/(1+'[1]TABELA G2A'!$C$22),""))))))))))))))))))))</f>
        <v>0.98</v>
      </c>
      <c r="H188" s="34">
        <f>IF('Venda-Chave-Troca'!$E188="G2A",G188*0.898-(0.4)-((0.15)*N188/O188),IF('Venda-Chave-Troca'!$E188="Gamivo",IF('Venda-Chave-Troca'!$F188&lt;4,(F188*0.95)-(0.1),(F188*0.901)-(0.45)),""))</f>
        <v>0.83099999999999996</v>
      </c>
      <c r="I188" s="34">
        <f>IF($E188="gamivo",IF($F188&gt;4,'Venda-Chave-Troca'!$G188+(-0.099*'Venda-Chave-Troca'!$G188)-(0.45),'Venda-Chave-Troca'!$G188-(0.05*'Venda-Chave-Troca'!$G188)-(0.1)),G188*0.898-(0.55))</f>
        <v>0.83099999999999996</v>
      </c>
      <c r="J188" s="35"/>
      <c r="K188" s="36" t="s">
        <v>386</v>
      </c>
      <c r="L188" s="34">
        <v>0.4464640741694566</v>
      </c>
      <c r="M188" s="37">
        <v>1</v>
      </c>
      <c r="N188" s="37">
        <v>0</v>
      </c>
      <c r="O188" s="37">
        <v>10</v>
      </c>
      <c r="P188" s="37">
        <v>0</v>
      </c>
      <c r="Q188" s="34">
        <f t="shared" si="4"/>
        <v>0.38453592583054336</v>
      </c>
      <c r="R188" s="27">
        <f t="shared" si="5"/>
        <v>0.86129197863430274</v>
      </c>
      <c r="S188" s="28">
        <v>44994</v>
      </c>
      <c r="T188" s="28">
        <v>45140</v>
      </c>
      <c r="U188" s="28">
        <v>45141</v>
      </c>
      <c r="V188" s="29" t="s">
        <v>544</v>
      </c>
      <c r="W188" s="29" t="s">
        <v>545</v>
      </c>
      <c r="X188" s="30"/>
      <c r="Y188" s="15"/>
    </row>
    <row r="189" spans="1:25" ht="19.350000000000001" customHeight="1">
      <c r="A189" s="17" t="s">
        <v>546</v>
      </c>
      <c r="B189" s="18" t="s">
        <v>547</v>
      </c>
      <c r="C189" s="32" t="s">
        <v>341</v>
      </c>
      <c r="D189" s="32" t="s">
        <v>518</v>
      </c>
      <c r="E189" s="61" t="s">
        <v>27</v>
      </c>
      <c r="F189" s="34">
        <v>0.98</v>
      </c>
      <c r="G189" s="34">
        <f>IF('Venda-Chave-Troca'!$E189="Gamivo",'Venda-Chave-Troca'!$F189,IF(AND((F189)&lt;'[1]TABELA G2A'!$A$15),F189,IF(AND((F189)&gt;='[1]TABELA G2A'!$A$15,(F189)&lt;'[1]TABELA G2A'!$B$15),(F189)/(1+'[1]TABELA G2A'!$A$16),IF(AND((F189)&gt;='[1]TABELA G2A'!$C$15,(F189)&lt;'[1]TABELA G2A'!$D$15),(F189)/(1+'[1]TABELA G2A'!$C$16),IF(AND((F189)&gt;='[1]TABELA G2A'!$E$15,(F189)&lt;'[1]TABELA G2A'!$F$15),(F189)/(1+'[1]TABELA G2A'!$E$16),IF(AND((F189)&gt;='[1]TABELA G2A'!$G$15,(F189)&lt;'[1]TABELA G2A'!$H$15),(F189)/(1+'[1]TABELA G2A'!$G$16),IF(AND((F189)&gt;='[1]TABELA G2A'!$I$15,(F189)&lt;'[1]TABELA G2A'!$J$15),(F189)/(1+'[1]TABELA G2A'!$I$16),IF(AND((F189)&gt;='[1]TABELA G2A'!$A$17,(F189)&lt;'[1]TABELA G2A'!$B$17),(F189)/(1+'[1]TABELA G2A'!$A$18),IF(AND((F189)&gt;='[1]TABELA G2A'!$C$17,(F189)&lt;'[1]TABELA G2A'!$D$17),(F189)/(1+'[1]TABELA G2A'!$C$18),IF(AND((F189)&gt;='[1]TABELA G2A'!$E$17,(F189)&lt;'[1]TABELA G2A'!$F$17),(F189)/(1+'[1]TABELA G2A'!$E$18),IF(AND((F189)&gt;='[1]TABELA G2A'!$G$17,(F189)&lt;'[1]TABELA G2A'!$H$17),(F189)/(1+'[1]TABELA G2A'!$G$18),IF(AND((F189)&gt;='[1]TABELA G2A'!$I$17,(F189)&lt;'[1]TABELA G2A'!$J$17),(F189)/(1+'[1]TABELA G2A'!$I$18),IF(AND((F189)&gt;='[1]TABELA G2A'!$A$19,(F189)&lt;'[1]TABELA G2A'!$B$19),(F189)/(1+'[1]TABELA G2A'!$A$20),IF(AND((F189)&gt;='[1]TABELA G2A'!$C$19,(F189)&lt;'[1]TABELA G2A'!$D$19),(F189)/(1+'[1]TABELA G2A'!$C$20),IF(AND((F189)&gt;='[1]TABELA G2A'!$E$19,(F189)&lt;'[1]TABELA G2A'!$F$19),(F189)/(1+'[1]TABELA G2A'!$E$20),IF(AND((F189)&gt;='[1]TABELA G2A'!$G$19,(F189)&lt;'[1]TABELA G2A'!$H$19),(F189)/(1+'[1]TABELA G2A'!$G$20),IF(AND((F189)&gt;='[1]TABELA G2A'!$I$19,(F189)&lt;'[1]TABELA G2A'!$J$19),(F189)/(1+'[1]TABELA G2A'!$A$22),IF(AND((F189)&gt;='[1]TABELA G2A'!$A$21,(F189)&lt;'[1]TABELA G2A'!$B$21),(F189)/(1+'[1]TABELA G2A'!$B$22),IF(AND((F189)&gt;='[1]TABELA G2A'!$C$21,(F189)&lt;'[1]TABELA G2A'!$D$21),(F189)/(1+'[1]TABELA G2A'!$C$22),IF((F189)&gt;='[1]TABELA G2A'!$E$21,(F189)/(1+'[1]TABELA G2A'!$C$22),""))))))))))))))))))))</f>
        <v>0.98</v>
      </c>
      <c r="H189" s="34">
        <f>IF('Venda-Chave-Troca'!$E189="G2A",G189*0.898-(0.4)-((0.15)*N189/O189),IF('Venda-Chave-Troca'!$E189="Gamivo",IF('Venda-Chave-Troca'!$F189&lt;4,(F189*0.95)-(0.1),(F189*0.901)-(0.45)),""))</f>
        <v>0.83099999999999996</v>
      </c>
      <c r="I189" s="34">
        <f>IF($E189="gamivo",IF($F189&gt;4,'Venda-Chave-Troca'!$G189+(-0.099*'Venda-Chave-Troca'!$G189)-(0.45),'Venda-Chave-Troca'!$G189-(0.05*'Venda-Chave-Troca'!$G189)-(0.1)),G189*0.898-(0.55))</f>
        <v>0.83099999999999996</v>
      </c>
      <c r="J189" s="35"/>
      <c r="K189" s="36" t="s">
        <v>548</v>
      </c>
      <c r="L189" s="34">
        <v>0.52382355182926843</v>
      </c>
      <c r="M189" s="37">
        <v>1</v>
      </c>
      <c r="N189" s="37">
        <v>0</v>
      </c>
      <c r="O189" s="37">
        <v>10</v>
      </c>
      <c r="P189" s="37">
        <v>0</v>
      </c>
      <c r="Q189" s="34">
        <f t="shared" si="4"/>
        <v>0.30717644817073153</v>
      </c>
      <c r="R189" s="27">
        <f t="shared" si="5"/>
        <v>0.58641206012602232</v>
      </c>
      <c r="S189" s="28">
        <v>44993</v>
      </c>
      <c r="T189" s="28">
        <v>45140</v>
      </c>
      <c r="U189" s="28">
        <v>45141</v>
      </c>
      <c r="V189" s="29" t="s">
        <v>549</v>
      </c>
      <c r="W189" s="29" t="s">
        <v>550</v>
      </c>
      <c r="X189" s="30"/>
      <c r="Y189" s="15"/>
    </row>
    <row r="190" spans="1:25" ht="19.350000000000001" customHeight="1">
      <c r="A190" s="17" t="s">
        <v>25</v>
      </c>
      <c r="B190" s="18" t="s">
        <v>551</v>
      </c>
      <c r="C190" s="32" t="s">
        <v>341</v>
      </c>
      <c r="D190" s="32" t="s">
        <v>518</v>
      </c>
      <c r="E190" s="61" t="s">
        <v>27</v>
      </c>
      <c r="F190" s="34">
        <v>0.98</v>
      </c>
      <c r="G190" s="34">
        <f>IF('Venda-Chave-Troca'!$E190="Gamivo",'Venda-Chave-Troca'!$F190,IF(AND((F190)&lt;'[1]TABELA G2A'!$A$15),F190,IF(AND((F190)&gt;='[1]TABELA G2A'!$A$15,(F190)&lt;'[1]TABELA G2A'!$B$15),(F190)/(1+'[1]TABELA G2A'!$A$16),IF(AND((F190)&gt;='[1]TABELA G2A'!$C$15,(F190)&lt;'[1]TABELA G2A'!$D$15),(F190)/(1+'[1]TABELA G2A'!$C$16),IF(AND((F190)&gt;='[1]TABELA G2A'!$E$15,(F190)&lt;'[1]TABELA G2A'!$F$15),(F190)/(1+'[1]TABELA G2A'!$E$16),IF(AND((F190)&gt;='[1]TABELA G2A'!$G$15,(F190)&lt;'[1]TABELA G2A'!$H$15),(F190)/(1+'[1]TABELA G2A'!$G$16),IF(AND((F190)&gt;='[1]TABELA G2A'!$I$15,(F190)&lt;'[1]TABELA G2A'!$J$15),(F190)/(1+'[1]TABELA G2A'!$I$16),IF(AND((F190)&gt;='[1]TABELA G2A'!$A$17,(F190)&lt;'[1]TABELA G2A'!$B$17),(F190)/(1+'[1]TABELA G2A'!$A$18),IF(AND((F190)&gt;='[1]TABELA G2A'!$C$17,(F190)&lt;'[1]TABELA G2A'!$D$17),(F190)/(1+'[1]TABELA G2A'!$C$18),IF(AND((F190)&gt;='[1]TABELA G2A'!$E$17,(F190)&lt;'[1]TABELA G2A'!$F$17),(F190)/(1+'[1]TABELA G2A'!$E$18),IF(AND((F190)&gt;='[1]TABELA G2A'!$G$17,(F190)&lt;'[1]TABELA G2A'!$H$17),(F190)/(1+'[1]TABELA G2A'!$G$18),IF(AND((F190)&gt;='[1]TABELA G2A'!$I$17,(F190)&lt;'[1]TABELA G2A'!$J$17),(F190)/(1+'[1]TABELA G2A'!$I$18),IF(AND((F190)&gt;='[1]TABELA G2A'!$A$19,(F190)&lt;'[1]TABELA G2A'!$B$19),(F190)/(1+'[1]TABELA G2A'!$A$20),IF(AND((F190)&gt;='[1]TABELA G2A'!$C$19,(F190)&lt;'[1]TABELA G2A'!$D$19),(F190)/(1+'[1]TABELA G2A'!$C$20),IF(AND((F190)&gt;='[1]TABELA G2A'!$E$19,(F190)&lt;'[1]TABELA G2A'!$F$19),(F190)/(1+'[1]TABELA G2A'!$E$20),IF(AND((F190)&gt;='[1]TABELA G2A'!$G$19,(F190)&lt;'[1]TABELA G2A'!$H$19),(F190)/(1+'[1]TABELA G2A'!$G$20),IF(AND((F190)&gt;='[1]TABELA G2A'!$I$19,(F190)&lt;'[1]TABELA G2A'!$J$19),(F190)/(1+'[1]TABELA G2A'!$A$22),IF(AND((F190)&gt;='[1]TABELA G2A'!$A$21,(F190)&lt;'[1]TABELA G2A'!$B$21),(F190)/(1+'[1]TABELA G2A'!$B$22),IF(AND((F190)&gt;='[1]TABELA G2A'!$C$21,(F190)&lt;'[1]TABELA G2A'!$D$21),(F190)/(1+'[1]TABELA G2A'!$C$22),IF((F190)&gt;='[1]TABELA G2A'!$E$21,(F190)/(1+'[1]TABELA G2A'!$C$22),""))))))))))))))))))))</f>
        <v>0.98</v>
      </c>
      <c r="H190" s="34">
        <f>IF('Venda-Chave-Troca'!$E190="G2A",G190*0.898-(0.4)-((0.15)*N190/O190),IF('Venda-Chave-Troca'!$E190="Gamivo",IF('Venda-Chave-Troca'!$F190&lt;4,(F190*0.95)-(0.1),(F190*0.901)-(0.45)),""))</f>
        <v>0.83099999999999996</v>
      </c>
      <c r="I190" s="34">
        <f>IF($E190="gamivo",IF($F190&gt;4,'Venda-Chave-Troca'!$G190+(-0.099*'Venda-Chave-Troca'!$G190)-(0.45),'Venda-Chave-Troca'!$G190-(0.05*'Venda-Chave-Troca'!$G190)-(0.1)),G190*0.898-(0.55))</f>
        <v>0.83099999999999996</v>
      </c>
      <c r="J190" s="35"/>
      <c r="K190" s="36" t="s">
        <v>175</v>
      </c>
      <c r="L190" s="34">
        <v>0.3748637739656912</v>
      </c>
      <c r="M190" s="37">
        <v>1</v>
      </c>
      <c r="N190" s="37">
        <v>0</v>
      </c>
      <c r="O190" s="37">
        <v>10</v>
      </c>
      <c r="P190" s="37">
        <v>0</v>
      </c>
      <c r="Q190" s="34">
        <f t="shared" si="4"/>
        <v>0.45613622603430876</v>
      </c>
      <c r="R190" s="27">
        <f t="shared" si="5"/>
        <v>1.2168052975853993</v>
      </c>
      <c r="S190" s="28">
        <v>44994</v>
      </c>
      <c r="T190" s="28">
        <v>45140</v>
      </c>
      <c r="U190" s="28">
        <v>45141</v>
      </c>
      <c r="V190" s="29" t="s">
        <v>176</v>
      </c>
      <c r="W190" s="29" t="s">
        <v>177</v>
      </c>
      <c r="X190" s="30"/>
      <c r="Y190" s="15"/>
    </row>
    <row r="191" spans="1:25" ht="19.350000000000001" customHeight="1">
      <c r="A191" s="17" t="s">
        <v>25</v>
      </c>
      <c r="B191" s="18" t="s">
        <v>552</v>
      </c>
      <c r="C191" s="32" t="s">
        <v>341</v>
      </c>
      <c r="D191" s="32" t="s">
        <v>518</v>
      </c>
      <c r="E191" s="61" t="s">
        <v>27</v>
      </c>
      <c r="F191" s="34">
        <v>0.98</v>
      </c>
      <c r="G191" s="34">
        <f>IF('Venda-Chave-Troca'!$E191="Gamivo",'Venda-Chave-Troca'!$F191,IF(AND((F191)&lt;'[1]TABELA G2A'!$A$15),F191,IF(AND((F191)&gt;='[1]TABELA G2A'!$A$15,(F191)&lt;'[1]TABELA G2A'!$B$15),(F191)/(1+'[1]TABELA G2A'!$A$16),IF(AND((F191)&gt;='[1]TABELA G2A'!$C$15,(F191)&lt;'[1]TABELA G2A'!$D$15),(F191)/(1+'[1]TABELA G2A'!$C$16),IF(AND((F191)&gt;='[1]TABELA G2A'!$E$15,(F191)&lt;'[1]TABELA G2A'!$F$15),(F191)/(1+'[1]TABELA G2A'!$E$16),IF(AND((F191)&gt;='[1]TABELA G2A'!$G$15,(F191)&lt;'[1]TABELA G2A'!$H$15),(F191)/(1+'[1]TABELA G2A'!$G$16),IF(AND((F191)&gt;='[1]TABELA G2A'!$I$15,(F191)&lt;'[1]TABELA G2A'!$J$15),(F191)/(1+'[1]TABELA G2A'!$I$16),IF(AND((F191)&gt;='[1]TABELA G2A'!$A$17,(F191)&lt;'[1]TABELA G2A'!$B$17),(F191)/(1+'[1]TABELA G2A'!$A$18),IF(AND((F191)&gt;='[1]TABELA G2A'!$C$17,(F191)&lt;'[1]TABELA G2A'!$D$17),(F191)/(1+'[1]TABELA G2A'!$C$18),IF(AND((F191)&gt;='[1]TABELA G2A'!$E$17,(F191)&lt;'[1]TABELA G2A'!$F$17),(F191)/(1+'[1]TABELA G2A'!$E$18),IF(AND((F191)&gt;='[1]TABELA G2A'!$G$17,(F191)&lt;'[1]TABELA G2A'!$H$17),(F191)/(1+'[1]TABELA G2A'!$G$18),IF(AND((F191)&gt;='[1]TABELA G2A'!$I$17,(F191)&lt;'[1]TABELA G2A'!$J$17),(F191)/(1+'[1]TABELA G2A'!$I$18),IF(AND((F191)&gt;='[1]TABELA G2A'!$A$19,(F191)&lt;'[1]TABELA G2A'!$B$19),(F191)/(1+'[1]TABELA G2A'!$A$20),IF(AND((F191)&gt;='[1]TABELA G2A'!$C$19,(F191)&lt;'[1]TABELA G2A'!$D$19),(F191)/(1+'[1]TABELA G2A'!$C$20),IF(AND((F191)&gt;='[1]TABELA G2A'!$E$19,(F191)&lt;'[1]TABELA G2A'!$F$19),(F191)/(1+'[1]TABELA G2A'!$E$20),IF(AND((F191)&gt;='[1]TABELA G2A'!$G$19,(F191)&lt;'[1]TABELA G2A'!$H$19),(F191)/(1+'[1]TABELA G2A'!$G$20),IF(AND((F191)&gt;='[1]TABELA G2A'!$I$19,(F191)&lt;'[1]TABELA G2A'!$J$19),(F191)/(1+'[1]TABELA G2A'!$A$22),IF(AND((F191)&gt;='[1]TABELA G2A'!$A$21,(F191)&lt;'[1]TABELA G2A'!$B$21),(F191)/(1+'[1]TABELA G2A'!$B$22),IF(AND((F191)&gt;='[1]TABELA G2A'!$C$21,(F191)&lt;'[1]TABELA G2A'!$D$21),(F191)/(1+'[1]TABELA G2A'!$C$22),IF((F191)&gt;='[1]TABELA G2A'!$E$21,(F191)/(1+'[1]TABELA G2A'!$C$22),""))))))))))))))))))))</f>
        <v>0.98</v>
      </c>
      <c r="H191" s="34">
        <f>IF('Venda-Chave-Troca'!$E191="G2A",G191*0.898-(0.4)-((0.15)*N191/O191),IF('Venda-Chave-Troca'!$E191="Gamivo",IF('Venda-Chave-Troca'!$F191&lt;4,(F191*0.95)-(0.1),(F191*0.901)-(0.45)),""))</f>
        <v>0.83099999999999996</v>
      </c>
      <c r="I191" s="34">
        <f>IF($E191="gamivo",IF($F191&gt;4,'Venda-Chave-Troca'!$G191+(-0.099*'Venda-Chave-Troca'!$G191)-(0.45),'Venda-Chave-Troca'!$G191-(0.05*'Venda-Chave-Troca'!$G191)-(0.1)),G191*0.898-(0.55))</f>
        <v>0.83099999999999996</v>
      </c>
      <c r="J191" s="35"/>
      <c r="K191" s="36" t="s">
        <v>553</v>
      </c>
      <c r="L191" s="34">
        <v>0.31382493208572287</v>
      </c>
      <c r="M191" s="37">
        <v>1</v>
      </c>
      <c r="N191" s="37">
        <v>0</v>
      </c>
      <c r="O191" s="37">
        <v>10</v>
      </c>
      <c r="P191" s="37">
        <v>0</v>
      </c>
      <c r="Q191" s="34">
        <f t="shared" si="4"/>
        <v>0.51717506791427703</v>
      </c>
      <c r="R191" s="27">
        <f t="shared" si="5"/>
        <v>1.6479731692350308</v>
      </c>
      <c r="S191" s="28">
        <v>45120</v>
      </c>
      <c r="T191" s="28">
        <v>45140</v>
      </c>
      <c r="U191" s="28">
        <v>45141</v>
      </c>
      <c r="V191" s="29" t="s">
        <v>554</v>
      </c>
      <c r="W191" s="29" t="s">
        <v>555</v>
      </c>
      <c r="X191" s="30"/>
      <c r="Y191" s="15"/>
    </row>
    <row r="192" spans="1:25" ht="19.350000000000001" customHeight="1">
      <c r="A192" s="17" t="s">
        <v>25</v>
      </c>
      <c r="B192" s="18" t="s">
        <v>556</v>
      </c>
      <c r="C192" s="32" t="s">
        <v>341</v>
      </c>
      <c r="D192" s="32" t="s">
        <v>518</v>
      </c>
      <c r="E192" s="61" t="s">
        <v>27</v>
      </c>
      <c r="F192" s="34">
        <v>0.98</v>
      </c>
      <c r="G192" s="34">
        <f>IF('Venda-Chave-Troca'!$E192="Gamivo",'Venda-Chave-Troca'!$F192,IF(AND((F192)&lt;'[1]TABELA G2A'!$A$15),F192,IF(AND((F192)&gt;='[1]TABELA G2A'!$A$15,(F192)&lt;'[1]TABELA G2A'!$B$15),(F192)/(1+'[1]TABELA G2A'!$A$16),IF(AND((F192)&gt;='[1]TABELA G2A'!$C$15,(F192)&lt;'[1]TABELA G2A'!$D$15),(F192)/(1+'[1]TABELA G2A'!$C$16),IF(AND((F192)&gt;='[1]TABELA G2A'!$E$15,(F192)&lt;'[1]TABELA G2A'!$F$15),(F192)/(1+'[1]TABELA G2A'!$E$16),IF(AND((F192)&gt;='[1]TABELA G2A'!$G$15,(F192)&lt;'[1]TABELA G2A'!$H$15),(F192)/(1+'[1]TABELA G2A'!$G$16),IF(AND((F192)&gt;='[1]TABELA G2A'!$I$15,(F192)&lt;'[1]TABELA G2A'!$J$15),(F192)/(1+'[1]TABELA G2A'!$I$16),IF(AND((F192)&gt;='[1]TABELA G2A'!$A$17,(F192)&lt;'[1]TABELA G2A'!$B$17),(F192)/(1+'[1]TABELA G2A'!$A$18),IF(AND((F192)&gt;='[1]TABELA G2A'!$C$17,(F192)&lt;'[1]TABELA G2A'!$D$17),(F192)/(1+'[1]TABELA G2A'!$C$18),IF(AND((F192)&gt;='[1]TABELA G2A'!$E$17,(F192)&lt;'[1]TABELA G2A'!$F$17),(F192)/(1+'[1]TABELA G2A'!$E$18),IF(AND((F192)&gt;='[1]TABELA G2A'!$G$17,(F192)&lt;'[1]TABELA G2A'!$H$17),(F192)/(1+'[1]TABELA G2A'!$G$18),IF(AND((F192)&gt;='[1]TABELA G2A'!$I$17,(F192)&lt;'[1]TABELA G2A'!$J$17),(F192)/(1+'[1]TABELA G2A'!$I$18),IF(AND((F192)&gt;='[1]TABELA G2A'!$A$19,(F192)&lt;'[1]TABELA G2A'!$B$19),(F192)/(1+'[1]TABELA G2A'!$A$20),IF(AND((F192)&gt;='[1]TABELA G2A'!$C$19,(F192)&lt;'[1]TABELA G2A'!$D$19),(F192)/(1+'[1]TABELA G2A'!$C$20),IF(AND((F192)&gt;='[1]TABELA G2A'!$E$19,(F192)&lt;'[1]TABELA G2A'!$F$19),(F192)/(1+'[1]TABELA G2A'!$E$20),IF(AND((F192)&gt;='[1]TABELA G2A'!$G$19,(F192)&lt;'[1]TABELA G2A'!$H$19),(F192)/(1+'[1]TABELA G2A'!$G$20),IF(AND((F192)&gt;='[1]TABELA G2A'!$I$19,(F192)&lt;'[1]TABELA G2A'!$J$19),(F192)/(1+'[1]TABELA G2A'!$A$22),IF(AND((F192)&gt;='[1]TABELA G2A'!$A$21,(F192)&lt;'[1]TABELA G2A'!$B$21),(F192)/(1+'[1]TABELA G2A'!$B$22),IF(AND((F192)&gt;='[1]TABELA G2A'!$C$21,(F192)&lt;'[1]TABELA G2A'!$D$21),(F192)/(1+'[1]TABELA G2A'!$C$22),IF((F192)&gt;='[1]TABELA G2A'!$E$21,(F192)/(1+'[1]TABELA G2A'!$C$22),""))))))))))))))))))))</f>
        <v>0.98</v>
      </c>
      <c r="H192" s="34">
        <f>IF('Venda-Chave-Troca'!$E192="G2A",G192*0.898-(0.4)-((0.15)*N192/O192),IF('Venda-Chave-Troca'!$E192="Gamivo",IF('Venda-Chave-Troca'!$F192&lt;4,(F192*0.95)-(0.1),(F192*0.901)-(0.45)),""))</f>
        <v>0.83099999999999996</v>
      </c>
      <c r="I192" s="34">
        <f>IF($E192="gamivo",IF($F192&gt;4,'Venda-Chave-Troca'!$G192+(-0.099*'Venda-Chave-Troca'!$G192)-(0.45),'Venda-Chave-Troca'!$G192-(0.05*'Venda-Chave-Troca'!$G192)-(0.1)),G192*0.898-(0.55))</f>
        <v>0.83099999999999996</v>
      </c>
      <c r="J192" s="35"/>
      <c r="K192" s="36" t="s">
        <v>557</v>
      </c>
      <c r="L192" s="34">
        <v>0.51572271440314188</v>
      </c>
      <c r="M192" s="37">
        <v>1</v>
      </c>
      <c r="N192" s="37">
        <v>0</v>
      </c>
      <c r="O192" s="37">
        <v>10</v>
      </c>
      <c r="P192" s="37">
        <v>0</v>
      </c>
      <c r="Q192" s="34">
        <f t="shared" si="4"/>
        <v>0.31527728559685808</v>
      </c>
      <c r="R192" s="27">
        <f t="shared" si="5"/>
        <v>0.61133100558065578</v>
      </c>
      <c r="S192" s="28">
        <v>44994</v>
      </c>
      <c r="T192" s="28">
        <v>45140</v>
      </c>
      <c r="U192" s="28">
        <v>45141</v>
      </c>
      <c r="V192" s="29" t="s">
        <v>558</v>
      </c>
      <c r="W192" s="29" t="s">
        <v>559</v>
      </c>
      <c r="X192" s="30"/>
      <c r="Y192" s="15"/>
    </row>
    <row r="193" spans="1:25" ht="19.350000000000001" customHeight="1">
      <c r="A193" s="17" t="s">
        <v>25</v>
      </c>
      <c r="B193" s="18" t="s">
        <v>560</v>
      </c>
      <c r="C193" s="32" t="s">
        <v>341</v>
      </c>
      <c r="D193" s="32" t="s">
        <v>518</v>
      </c>
      <c r="E193" s="61" t="s">
        <v>27</v>
      </c>
      <c r="F193" s="34">
        <v>0.98</v>
      </c>
      <c r="G193" s="34">
        <f>IF('Venda-Chave-Troca'!$E193="Gamivo",'Venda-Chave-Troca'!$F193,IF(AND((F193)&lt;'[1]TABELA G2A'!$A$15),F193,IF(AND((F193)&gt;='[1]TABELA G2A'!$A$15,(F193)&lt;'[1]TABELA G2A'!$B$15),(F193)/(1+'[1]TABELA G2A'!$A$16),IF(AND((F193)&gt;='[1]TABELA G2A'!$C$15,(F193)&lt;'[1]TABELA G2A'!$D$15),(F193)/(1+'[1]TABELA G2A'!$C$16),IF(AND((F193)&gt;='[1]TABELA G2A'!$E$15,(F193)&lt;'[1]TABELA G2A'!$F$15),(F193)/(1+'[1]TABELA G2A'!$E$16),IF(AND((F193)&gt;='[1]TABELA G2A'!$G$15,(F193)&lt;'[1]TABELA G2A'!$H$15),(F193)/(1+'[1]TABELA G2A'!$G$16),IF(AND((F193)&gt;='[1]TABELA G2A'!$I$15,(F193)&lt;'[1]TABELA G2A'!$J$15),(F193)/(1+'[1]TABELA G2A'!$I$16),IF(AND((F193)&gt;='[1]TABELA G2A'!$A$17,(F193)&lt;'[1]TABELA G2A'!$B$17),(F193)/(1+'[1]TABELA G2A'!$A$18),IF(AND((F193)&gt;='[1]TABELA G2A'!$C$17,(F193)&lt;'[1]TABELA G2A'!$D$17),(F193)/(1+'[1]TABELA G2A'!$C$18),IF(AND((F193)&gt;='[1]TABELA G2A'!$E$17,(F193)&lt;'[1]TABELA G2A'!$F$17),(F193)/(1+'[1]TABELA G2A'!$E$18),IF(AND((F193)&gt;='[1]TABELA G2A'!$G$17,(F193)&lt;'[1]TABELA G2A'!$H$17),(F193)/(1+'[1]TABELA G2A'!$G$18),IF(AND((F193)&gt;='[1]TABELA G2A'!$I$17,(F193)&lt;'[1]TABELA G2A'!$J$17),(F193)/(1+'[1]TABELA G2A'!$I$18),IF(AND((F193)&gt;='[1]TABELA G2A'!$A$19,(F193)&lt;'[1]TABELA G2A'!$B$19),(F193)/(1+'[1]TABELA G2A'!$A$20),IF(AND((F193)&gt;='[1]TABELA G2A'!$C$19,(F193)&lt;'[1]TABELA G2A'!$D$19),(F193)/(1+'[1]TABELA G2A'!$C$20),IF(AND((F193)&gt;='[1]TABELA G2A'!$E$19,(F193)&lt;'[1]TABELA G2A'!$F$19),(F193)/(1+'[1]TABELA G2A'!$E$20),IF(AND((F193)&gt;='[1]TABELA G2A'!$G$19,(F193)&lt;'[1]TABELA G2A'!$H$19),(F193)/(1+'[1]TABELA G2A'!$G$20),IF(AND((F193)&gt;='[1]TABELA G2A'!$I$19,(F193)&lt;'[1]TABELA G2A'!$J$19),(F193)/(1+'[1]TABELA G2A'!$A$22),IF(AND((F193)&gt;='[1]TABELA G2A'!$A$21,(F193)&lt;'[1]TABELA G2A'!$B$21),(F193)/(1+'[1]TABELA G2A'!$B$22),IF(AND((F193)&gt;='[1]TABELA G2A'!$C$21,(F193)&lt;'[1]TABELA G2A'!$D$21),(F193)/(1+'[1]TABELA G2A'!$C$22),IF((F193)&gt;='[1]TABELA G2A'!$E$21,(F193)/(1+'[1]TABELA G2A'!$C$22),""))))))))))))))))))))</f>
        <v>0.98</v>
      </c>
      <c r="H193" s="34">
        <f>IF('Venda-Chave-Troca'!$E193="G2A",G193*0.898-(0.4)-((0.15)*N193/O193),IF('Venda-Chave-Troca'!$E193="Gamivo",IF('Venda-Chave-Troca'!$F193&lt;4,(F193*0.95)-(0.1),(F193*0.901)-(0.45)),""))</f>
        <v>0.83099999999999996</v>
      </c>
      <c r="I193" s="34">
        <f>IF($E193="gamivo",IF($F193&gt;4,'Venda-Chave-Troca'!$G193+(-0.099*'Venda-Chave-Troca'!$G193)-(0.45),'Venda-Chave-Troca'!$G193-(0.05*'Venda-Chave-Troca'!$G193)-(0.1)),G193*0.898-(0.55))</f>
        <v>0.83099999999999996</v>
      </c>
      <c r="J193" s="35"/>
      <c r="K193" s="36" t="s">
        <v>557</v>
      </c>
      <c r="L193" s="34">
        <v>0.51572271440314188</v>
      </c>
      <c r="M193" s="37">
        <v>1</v>
      </c>
      <c r="N193" s="37">
        <v>0</v>
      </c>
      <c r="O193" s="37">
        <v>10</v>
      </c>
      <c r="P193" s="37">
        <v>0</v>
      </c>
      <c r="Q193" s="34">
        <f t="shared" si="4"/>
        <v>0.31527728559685808</v>
      </c>
      <c r="R193" s="27">
        <f t="shared" si="5"/>
        <v>0.61133100558065578</v>
      </c>
      <c r="S193" s="28">
        <v>44994</v>
      </c>
      <c r="T193" s="28">
        <v>45140</v>
      </c>
      <c r="U193" s="28">
        <v>45141</v>
      </c>
      <c r="V193" s="29" t="s">
        <v>558</v>
      </c>
      <c r="W193" s="29" t="s">
        <v>559</v>
      </c>
      <c r="X193" s="30"/>
      <c r="Y193" s="15"/>
    </row>
    <row r="194" spans="1:25" ht="19.350000000000001" customHeight="1">
      <c r="A194" s="17" t="s">
        <v>25</v>
      </c>
      <c r="B194" s="18" t="s">
        <v>561</v>
      </c>
      <c r="C194" s="32" t="s">
        <v>341</v>
      </c>
      <c r="D194" s="32" t="s">
        <v>518</v>
      </c>
      <c r="E194" s="61" t="s">
        <v>27</v>
      </c>
      <c r="F194" s="34">
        <v>0.98</v>
      </c>
      <c r="G194" s="34">
        <f>IF('Venda-Chave-Troca'!$E194="Gamivo",'Venda-Chave-Troca'!$F194,IF(AND((F194)&lt;'[1]TABELA G2A'!$A$15),F194,IF(AND((F194)&gt;='[1]TABELA G2A'!$A$15,(F194)&lt;'[1]TABELA G2A'!$B$15),(F194)/(1+'[1]TABELA G2A'!$A$16),IF(AND((F194)&gt;='[1]TABELA G2A'!$C$15,(F194)&lt;'[1]TABELA G2A'!$D$15),(F194)/(1+'[1]TABELA G2A'!$C$16),IF(AND((F194)&gt;='[1]TABELA G2A'!$E$15,(F194)&lt;'[1]TABELA G2A'!$F$15),(F194)/(1+'[1]TABELA G2A'!$E$16),IF(AND((F194)&gt;='[1]TABELA G2A'!$G$15,(F194)&lt;'[1]TABELA G2A'!$H$15),(F194)/(1+'[1]TABELA G2A'!$G$16),IF(AND((F194)&gt;='[1]TABELA G2A'!$I$15,(F194)&lt;'[1]TABELA G2A'!$J$15),(F194)/(1+'[1]TABELA G2A'!$I$16),IF(AND((F194)&gt;='[1]TABELA G2A'!$A$17,(F194)&lt;'[1]TABELA G2A'!$B$17),(F194)/(1+'[1]TABELA G2A'!$A$18),IF(AND((F194)&gt;='[1]TABELA G2A'!$C$17,(F194)&lt;'[1]TABELA G2A'!$D$17),(F194)/(1+'[1]TABELA G2A'!$C$18),IF(AND((F194)&gt;='[1]TABELA G2A'!$E$17,(F194)&lt;'[1]TABELA G2A'!$F$17),(F194)/(1+'[1]TABELA G2A'!$E$18),IF(AND((F194)&gt;='[1]TABELA G2A'!$G$17,(F194)&lt;'[1]TABELA G2A'!$H$17),(F194)/(1+'[1]TABELA G2A'!$G$18),IF(AND((F194)&gt;='[1]TABELA G2A'!$I$17,(F194)&lt;'[1]TABELA G2A'!$J$17),(F194)/(1+'[1]TABELA G2A'!$I$18),IF(AND((F194)&gt;='[1]TABELA G2A'!$A$19,(F194)&lt;'[1]TABELA G2A'!$B$19),(F194)/(1+'[1]TABELA G2A'!$A$20),IF(AND((F194)&gt;='[1]TABELA G2A'!$C$19,(F194)&lt;'[1]TABELA G2A'!$D$19),(F194)/(1+'[1]TABELA G2A'!$C$20),IF(AND((F194)&gt;='[1]TABELA G2A'!$E$19,(F194)&lt;'[1]TABELA G2A'!$F$19),(F194)/(1+'[1]TABELA G2A'!$E$20),IF(AND((F194)&gt;='[1]TABELA G2A'!$G$19,(F194)&lt;'[1]TABELA G2A'!$H$19),(F194)/(1+'[1]TABELA G2A'!$G$20),IF(AND((F194)&gt;='[1]TABELA G2A'!$I$19,(F194)&lt;'[1]TABELA G2A'!$J$19),(F194)/(1+'[1]TABELA G2A'!$A$22),IF(AND((F194)&gt;='[1]TABELA G2A'!$A$21,(F194)&lt;'[1]TABELA G2A'!$B$21),(F194)/(1+'[1]TABELA G2A'!$B$22),IF(AND((F194)&gt;='[1]TABELA G2A'!$C$21,(F194)&lt;'[1]TABELA G2A'!$D$21),(F194)/(1+'[1]TABELA G2A'!$C$22),IF((F194)&gt;='[1]TABELA G2A'!$E$21,(F194)/(1+'[1]TABELA G2A'!$C$22),""))))))))))))))))))))</f>
        <v>0.98</v>
      </c>
      <c r="H194" s="34">
        <f>IF('Venda-Chave-Troca'!$E194="G2A",G194*0.898-(0.4)-((0.15)*N194/O194),IF('Venda-Chave-Troca'!$E194="Gamivo",IF('Venda-Chave-Troca'!$F194&lt;4,(F194*0.95)-(0.1),(F194*0.901)-(0.45)),""))</f>
        <v>0.83099999999999996</v>
      </c>
      <c r="I194" s="34">
        <f>IF($E194="gamivo",IF($F194&gt;4,'Venda-Chave-Troca'!$G194+(-0.099*'Venda-Chave-Troca'!$G194)-(0.45),'Venda-Chave-Troca'!$G194-(0.05*'Venda-Chave-Troca'!$G194)-(0.1)),G194*0.898-(0.55))</f>
        <v>0.83099999999999996</v>
      </c>
      <c r="J194" s="35"/>
      <c r="K194" s="36" t="s">
        <v>441</v>
      </c>
      <c r="L194" s="34">
        <v>0.21304574692996261</v>
      </c>
      <c r="M194" s="37">
        <v>1</v>
      </c>
      <c r="N194" s="37">
        <v>0</v>
      </c>
      <c r="O194" s="37">
        <v>10</v>
      </c>
      <c r="P194" s="37">
        <v>0</v>
      </c>
      <c r="Q194" s="34">
        <f t="shared" ref="Q194:Q257" si="6">(H194*M194)-L194-(G194*P194)</f>
        <v>0.61795425307003737</v>
      </c>
      <c r="R194" s="27">
        <f t="shared" ref="R194:R257" si="7">Q194/L194</f>
        <v>2.9005707082863559</v>
      </c>
      <c r="S194" s="28"/>
      <c r="T194" s="28">
        <v>45140</v>
      </c>
      <c r="U194" s="28">
        <v>45141</v>
      </c>
      <c r="V194" s="29" t="s">
        <v>562</v>
      </c>
      <c r="W194" s="29" t="s">
        <v>563</v>
      </c>
      <c r="X194" s="30"/>
      <c r="Y194" s="15"/>
    </row>
    <row r="195" spans="1:25" ht="19.350000000000001" customHeight="1">
      <c r="A195" s="17" t="s">
        <v>564</v>
      </c>
      <c r="B195" s="18" t="s">
        <v>565</v>
      </c>
      <c r="C195" s="32" t="s">
        <v>341</v>
      </c>
      <c r="D195" s="32" t="s">
        <v>518</v>
      </c>
      <c r="E195" s="61" t="s">
        <v>27</v>
      </c>
      <c r="F195" s="34">
        <v>0.98</v>
      </c>
      <c r="G195" s="34">
        <f>IF('Venda-Chave-Troca'!$E195="Gamivo",'Venda-Chave-Troca'!$F195,IF(AND((F195)&lt;'[1]TABELA G2A'!$A$15),F195,IF(AND((F195)&gt;='[1]TABELA G2A'!$A$15,(F195)&lt;'[1]TABELA G2A'!$B$15),(F195)/(1+'[1]TABELA G2A'!$A$16),IF(AND((F195)&gt;='[1]TABELA G2A'!$C$15,(F195)&lt;'[1]TABELA G2A'!$D$15),(F195)/(1+'[1]TABELA G2A'!$C$16),IF(AND((F195)&gt;='[1]TABELA G2A'!$E$15,(F195)&lt;'[1]TABELA G2A'!$F$15),(F195)/(1+'[1]TABELA G2A'!$E$16),IF(AND((F195)&gt;='[1]TABELA G2A'!$G$15,(F195)&lt;'[1]TABELA G2A'!$H$15),(F195)/(1+'[1]TABELA G2A'!$G$16),IF(AND((F195)&gt;='[1]TABELA G2A'!$I$15,(F195)&lt;'[1]TABELA G2A'!$J$15),(F195)/(1+'[1]TABELA G2A'!$I$16),IF(AND((F195)&gt;='[1]TABELA G2A'!$A$17,(F195)&lt;'[1]TABELA G2A'!$B$17),(F195)/(1+'[1]TABELA G2A'!$A$18),IF(AND((F195)&gt;='[1]TABELA G2A'!$C$17,(F195)&lt;'[1]TABELA G2A'!$D$17),(F195)/(1+'[1]TABELA G2A'!$C$18),IF(AND((F195)&gt;='[1]TABELA G2A'!$E$17,(F195)&lt;'[1]TABELA G2A'!$F$17),(F195)/(1+'[1]TABELA G2A'!$E$18),IF(AND((F195)&gt;='[1]TABELA G2A'!$G$17,(F195)&lt;'[1]TABELA G2A'!$H$17),(F195)/(1+'[1]TABELA G2A'!$G$18),IF(AND((F195)&gt;='[1]TABELA G2A'!$I$17,(F195)&lt;'[1]TABELA G2A'!$J$17),(F195)/(1+'[1]TABELA G2A'!$I$18),IF(AND((F195)&gt;='[1]TABELA G2A'!$A$19,(F195)&lt;'[1]TABELA G2A'!$B$19),(F195)/(1+'[1]TABELA G2A'!$A$20),IF(AND((F195)&gt;='[1]TABELA G2A'!$C$19,(F195)&lt;'[1]TABELA G2A'!$D$19),(F195)/(1+'[1]TABELA G2A'!$C$20),IF(AND((F195)&gt;='[1]TABELA G2A'!$E$19,(F195)&lt;'[1]TABELA G2A'!$F$19),(F195)/(1+'[1]TABELA G2A'!$E$20),IF(AND((F195)&gt;='[1]TABELA G2A'!$G$19,(F195)&lt;'[1]TABELA G2A'!$H$19),(F195)/(1+'[1]TABELA G2A'!$G$20),IF(AND((F195)&gt;='[1]TABELA G2A'!$I$19,(F195)&lt;'[1]TABELA G2A'!$J$19),(F195)/(1+'[1]TABELA G2A'!$A$22),IF(AND((F195)&gt;='[1]TABELA G2A'!$A$21,(F195)&lt;'[1]TABELA G2A'!$B$21),(F195)/(1+'[1]TABELA G2A'!$B$22),IF(AND((F195)&gt;='[1]TABELA G2A'!$C$21,(F195)&lt;'[1]TABELA G2A'!$D$21),(F195)/(1+'[1]TABELA G2A'!$C$22),IF((F195)&gt;='[1]TABELA G2A'!$E$21,(F195)/(1+'[1]TABELA G2A'!$C$22),""))))))))))))))))))))</f>
        <v>0.98</v>
      </c>
      <c r="H195" s="34">
        <f>IF('Venda-Chave-Troca'!$E195="G2A",G195*0.898-(0.4)-((0.15)*N195/O195),IF('Venda-Chave-Troca'!$E195="Gamivo",IF('Venda-Chave-Troca'!$F195&lt;4,(F195*0.95)-(0.1),(F195*0.901)-(0.45)),""))</f>
        <v>0.83099999999999996</v>
      </c>
      <c r="I195" s="34">
        <f>IF($E195="gamivo",IF($F195&gt;4,'Venda-Chave-Troca'!$G195+(-0.099*'Venda-Chave-Troca'!$G195)-(0.45),'Venda-Chave-Troca'!$G195-(0.05*'Venda-Chave-Troca'!$G195)-(0.1)),G195*0.898-(0.55))</f>
        <v>0.83099999999999996</v>
      </c>
      <c r="J195" s="35"/>
      <c r="K195" s="36" t="s">
        <v>390</v>
      </c>
      <c r="L195" s="34">
        <v>0.57742001787310104</v>
      </c>
      <c r="M195" s="37">
        <v>1</v>
      </c>
      <c r="N195" s="37">
        <v>0</v>
      </c>
      <c r="O195" s="37">
        <v>10</v>
      </c>
      <c r="P195" s="37">
        <v>0</v>
      </c>
      <c r="Q195" s="34">
        <f t="shared" si="6"/>
        <v>0.25357998212689892</v>
      </c>
      <c r="R195" s="27">
        <f t="shared" si="7"/>
        <v>0.43916035862585545</v>
      </c>
      <c r="S195" s="28">
        <v>44993</v>
      </c>
      <c r="T195" s="28">
        <v>45140</v>
      </c>
      <c r="U195" s="28">
        <v>45141</v>
      </c>
      <c r="V195" s="29" t="s">
        <v>566</v>
      </c>
      <c r="W195" s="29" t="s">
        <v>567</v>
      </c>
      <c r="X195" s="30"/>
      <c r="Y195" s="15"/>
    </row>
    <row r="196" spans="1:25" ht="19.350000000000001" customHeight="1">
      <c r="A196" s="17" t="s">
        <v>25</v>
      </c>
      <c r="B196" s="18" t="s">
        <v>568</v>
      </c>
      <c r="C196" s="32" t="s">
        <v>341</v>
      </c>
      <c r="D196" s="32" t="s">
        <v>518</v>
      </c>
      <c r="E196" s="61" t="s">
        <v>27</v>
      </c>
      <c r="F196" s="34">
        <v>0.98</v>
      </c>
      <c r="G196" s="34">
        <f>IF('Venda-Chave-Troca'!$E196="Gamivo",'Venda-Chave-Troca'!$F196,IF(AND((F196)&lt;'[1]TABELA G2A'!$A$15),F196,IF(AND((F196)&gt;='[1]TABELA G2A'!$A$15,(F196)&lt;'[1]TABELA G2A'!$B$15),(F196)/(1+'[1]TABELA G2A'!$A$16),IF(AND((F196)&gt;='[1]TABELA G2A'!$C$15,(F196)&lt;'[1]TABELA G2A'!$D$15),(F196)/(1+'[1]TABELA G2A'!$C$16),IF(AND((F196)&gt;='[1]TABELA G2A'!$E$15,(F196)&lt;'[1]TABELA G2A'!$F$15),(F196)/(1+'[1]TABELA G2A'!$E$16),IF(AND((F196)&gt;='[1]TABELA G2A'!$G$15,(F196)&lt;'[1]TABELA G2A'!$H$15),(F196)/(1+'[1]TABELA G2A'!$G$16),IF(AND((F196)&gt;='[1]TABELA G2A'!$I$15,(F196)&lt;'[1]TABELA G2A'!$J$15),(F196)/(1+'[1]TABELA G2A'!$I$16),IF(AND((F196)&gt;='[1]TABELA G2A'!$A$17,(F196)&lt;'[1]TABELA G2A'!$B$17),(F196)/(1+'[1]TABELA G2A'!$A$18),IF(AND((F196)&gt;='[1]TABELA G2A'!$C$17,(F196)&lt;'[1]TABELA G2A'!$D$17),(F196)/(1+'[1]TABELA G2A'!$C$18),IF(AND((F196)&gt;='[1]TABELA G2A'!$E$17,(F196)&lt;'[1]TABELA G2A'!$F$17),(F196)/(1+'[1]TABELA G2A'!$E$18),IF(AND((F196)&gt;='[1]TABELA G2A'!$G$17,(F196)&lt;'[1]TABELA G2A'!$H$17),(F196)/(1+'[1]TABELA G2A'!$G$18),IF(AND((F196)&gt;='[1]TABELA G2A'!$I$17,(F196)&lt;'[1]TABELA G2A'!$J$17),(F196)/(1+'[1]TABELA G2A'!$I$18),IF(AND((F196)&gt;='[1]TABELA G2A'!$A$19,(F196)&lt;'[1]TABELA G2A'!$B$19),(F196)/(1+'[1]TABELA G2A'!$A$20),IF(AND((F196)&gt;='[1]TABELA G2A'!$C$19,(F196)&lt;'[1]TABELA G2A'!$D$19),(F196)/(1+'[1]TABELA G2A'!$C$20),IF(AND((F196)&gt;='[1]TABELA G2A'!$E$19,(F196)&lt;'[1]TABELA G2A'!$F$19),(F196)/(1+'[1]TABELA G2A'!$E$20),IF(AND((F196)&gt;='[1]TABELA G2A'!$G$19,(F196)&lt;'[1]TABELA G2A'!$H$19),(F196)/(1+'[1]TABELA G2A'!$G$20),IF(AND((F196)&gt;='[1]TABELA G2A'!$I$19,(F196)&lt;'[1]TABELA G2A'!$J$19),(F196)/(1+'[1]TABELA G2A'!$A$22),IF(AND((F196)&gt;='[1]TABELA G2A'!$A$21,(F196)&lt;'[1]TABELA G2A'!$B$21),(F196)/(1+'[1]TABELA G2A'!$B$22),IF(AND((F196)&gt;='[1]TABELA G2A'!$C$21,(F196)&lt;'[1]TABELA G2A'!$D$21),(F196)/(1+'[1]TABELA G2A'!$C$22),IF((F196)&gt;='[1]TABELA G2A'!$E$21,(F196)/(1+'[1]TABELA G2A'!$C$22),""))))))))))))))))))))</f>
        <v>0.98</v>
      </c>
      <c r="H196" s="34">
        <f>IF('Venda-Chave-Troca'!$E196="G2A",G196*0.898-(0.4)-((0.15)*N196/O196),IF('Venda-Chave-Troca'!$E196="Gamivo",IF('Venda-Chave-Troca'!$F196&lt;4,(F196*0.95)-(0.1),(F196*0.901)-(0.45)),""))</f>
        <v>0.83099999999999996</v>
      </c>
      <c r="I196" s="34">
        <f>IF($E196="gamivo",IF($F196&gt;4,'Venda-Chave-Troca'!$G196+(-0.099*'Venda-Chave-Troca'!$G196)-(0.45),'Venda-Chave-Troca'!$G196-(0.05*'Venda-Chave-Troca'!$G196)-(0.1)),G196*0.898-(0.55))</f>
        <v>0.83099999999999996</v>
      </c>
      <c r="J196" s="35"/>
      <c r="K196" s="36" t="s">
        <v>233</v>
      </c>
      <c r="L196" s="34">
        <v>0.30923302347565779</v>
      </c>
      <c r="M196" s="37">
        <v>1</v>
      </c>
      <c r="N196" s="37">
        <v>0</v>
      </c>
      <c r="O196" s="37">
        <v>10</v>
      </c>
      <c r="P196" s="37">
        <v>0</v>
      </c>
      <c r="Q196" s="34">
        <f t="shared" si="6"/>
        <v>0.52176697652434223</v>
      </c>
      <c r="R196" s="27">
        <f t="shared" si="7"/>
        <v>1.6872938428757907</v>
      </c>
      <c r="S196" s="28">
        <v>45122</v>
      </c>
      <c r="T196" s="28">
        <v>45140</v>
      </c>
      <c r="U196" s="28">
        <v>45142</v>
      </c>
      <c r="V196" s="29" t="s">
        <v>234</v>
      </c>
      <c r="W196" s="29" t="s">
        <v>235</v>
      </c>
      <c r="X196" s="30"/>
      <c r="Y196" s="15"/>
    </row>
    <row r="197" spans="1:25" ht="19.350000000000001" customHeight="1">
      <c r="A197" s="17" t="s">
        <v>25</v>
      </c>
      <c r="B197" s="32" t="s">
        <v>569</v>
      </c>
      <c r="C197" s="32" t="s">
        <v>341</v>
      </c>
      <c r="D197" s="32" t="s">
        <v>518</v>
      </c>
      <c r="E197" s="21" t="s">
        <v>342</v>
      </c>
      <c r="F197" s="34">
        <v>1.39</v>
      </c>
      <c r="G197" s="34">
        <f>IF('Venda-Chave-Troca'!$E197="Gamivo",'Venda-Chave-Troca'!$F197,IF(AND((F197)&lt;'[1]TABELA G2A'!$A$15),F197,IF(AND((F197)&gt;='[1]TABELA G2A'!$A$15,(F197)&lt;'[1]TABELA G2A'!$B$15),(F197)/(1+'[1]TABELA G2A'!$A$16),IF(AND((F197)&gt;='[1]TABELA G2A'!$C$15,(F197)&lt;'[1]TABELA G2A'!$D$15),(F197)/(1+'[1]TABELA G2A'!$C$16),IF(AND((F197)&gt;='[1]TABELA G2A'!$E$15,(F197)&lt;'[1]TABELA G2A'!$F$15),(F197)/(1+'[1]TABELA G2A'!$E$16),IF(AND((F197)&gt;='[1]TABELA G2A'!$G$15,(F197)&lt;'[1]TABELA G2A'!$H$15),(F197)/(1+'[1]TABELA G2A'!$G$16),IF(AND((F197)&gt;='[1]TABELA G2A'!$I$15,(F197)&lt;'[1]TABELA G2A'!$J$15),(F197)/(1+'[1]TABELA G2A'!$I$16),IF(AND((F197)&gt;='[1]TABELA G2A'!$A$17,(F197)&lt;'[1]TABELA G2A'!$B$17),(F197)/(1+'[1]TABELA G2A'!$A$18),IF(AND((F197)&gt;='[1]TABELA G2A'!$C$17,(F197)&lt;'[1]TABELA G2A'!$D$17),(F197)/(1+'[1]TABELA G2A'!$C$18),IF(AND((F197)&gt;='[1]TABELA G2A'!$E$17,(F197)&lt;'[1]TABELA G2A'!$F$17),(F197)/(1+'[1]TABELA G2A'!$E$18),IF(AND((F197)&gt;='[1]TABELA G2A'!$G$17,(F197)&lt;'[1]TABELA G2A'!$H$17),(F197)/(1+'[1]TABELA G2A'!$G$18),IF(AND((F197)&gt;='[1]TABELA G2A'!$I$17,(F197)&lt;'[1]TABELA G2A'!$J$17),(F197)/(1+'[1]TABELA G2A'!$I$18),IF(AND((F197)&gt;='[1]TABELA G2A'!$A$19,(F197)&lt;'[1]TABELA G2A'!$B$19),(F197)/(1+'[1]TABELA G2A'!$A$20),IF(AND((F197)&gt;='[1]TABELA G2A'!$C$19,(F197)&lt;'[1]TABELA G2A'!$D$19),(F197)/(1+'[1]TABELA G2A'!$C$20),IF(AND((F197)&gt;='[1]TABELA G2A'!$E$19,(F197)&lt;'[1]TABELA G2A'!$F$19),(F197)/(1+'[1]TABELA G2A'!$E$20),IF(AND((F197)&gt;='[1]TABELA G2A'!$G$19,(F197)&lt;'[1]TABELA G2A'!$H$19),(F197)/(1+'[1]TABELA G2A'!$G$20),IF(AND((F197)&gt;='[1]TABELA G2A'!$I$19,(F197)&lt;'[1]TABELA G2A'!$J$19),(F197)/(1+'[1]TABELA G2A'!$A$22),IF(AND((F197)&gt;='[1]TABELA G2A'!$A$21,(F197)&lt;'[1]TABELA G2A'!$B$21),(F197)/(1+'[1]TABELA G2A'!$B$22),IF(AND((F197)&gt;='[1]TABELA G2A'!$C$21,(F197)&lt;'[1]TABELA G2A'!$D$21),(F197)/(1+'[1]TABELA G2A'!$C$22),IF((F197)&gt;='[1]TABELA G2A'!$E$21,(F197)/(1+'[1]TABELA G2A'!$C$22),""))))))))))))))))))))</f>
        <v>1.0775193798449612</v>
      </c>
      <c r="H197" s="34">
        <f>IF('Venda-Chave-Troca'!$E197="G2A",G197*0.898-(0.4)-((0.15)*N197/O197),IF('Venda-Chave-Troca'!$E197="Gamivo",IF('Venda-Chave-Troca'!$F197&lt;4,(F197*0.95)-(0.1),(F197*0.901)-(0.45)),""))</f>
        <v>0.53761240310077507</v>
      </c>
      <c r="I197" s="34">
        <f>IF($E197="gamivo",IF($F197&gt;4,'Venda-Chave-Troca'!$G197+(-0.099*'Venda-Chave-Troca'!$G197)-(0.45),'Venda-Chave-Troca'!$G197-(0.05*'Venda-Chave-Troca'!$G197)-(0.1)),G197*0.898-(0.55))</f>
        <v>0.41761240310077508</v>
      </c>
      <c r="J197" s="35"/>
      <c r="K197" s="36" t="s">
        <v>536</v>
      </c>
      <c r="L197" s="34">
        <v>0.34089380710717371</v>
      </c>
      <c r="M197" s="37">
        <v>1</v>
      </c>
      <c r="N197" s="37">
        <v>2</v>
      </c>
      <c r="O197" s="37">
        <v>10</v>
      </c>
      <c r="P197" s="37">
        <v>0</v>
      </c>
      <c r="Q197" s="34">
        <f t="shared" si="6"/>
        <v>0.19671859599360136</v>
      </c>
      <c r="R197" s="27">
        <f t="shared" si="7"/>
        <v>0.57706708626641301</v>
      </c>
      <c r="S197" s="28">
        <v>44989</v>
      </c>
      <c r="T197" s="28">
        <v>45140</v>
      </c>
      <c r="U197" s="28">
        <v>45145</v>
      </c>
      <c r="V197" s="29" t="s">
        <v>537</v>
      </c>
      <c r="W197" s="29" t="s">
        <v>538</v>
      </c>
      <c r="X197" s="30"/>
      <c r="Y197" s="15"/>
    </row>
    <row r="198" spans="1:25" ht="19.350000000000001" customHeight="1">
      <c r="A198" s="17" t="s">
        <v>25</v>
      </c>
      <c r="B198" s="32" t="s">
        <v>570</v>
      </c>
      <c r="C198" s="32" t="s">
        <v>341</v>
      </c>
      <c r="D198" s="32" t="s">
        <v>518</v>
      </c>
      <c r="E198" s="21" t="s">
        <v>342</v>
      </c>
      <c r="F198" s="34">
        <v>1.39</v>
      </c>
      <c r="G198" s="34">
        <f>IF('Venda-Chave-Troca'!$E198="Gamivo",'Venda-Chave-Troca'!$F198,IF(AND((F198)&lt;'[1]TABELA G2A'!$A$15),F198,IF(AND((F198)&gt;='[1]TABELA G2A'!$A$15,(F198)&lt;'[1]TABELA G2A'!$B$15),(F198)/(1+'[1]TABELA G2A'!$A$16),IF(AND((F198)&gt;='[1]TABELA G2A'!$C$15,(F198)&lt;'[1]TABELA G2A'!$D$15),(F198)/(1+'[1]TABELA G2A'!$C$16),IF(AND((F198)&gt;='[1]TABELA G2A'!$E$15,(F198)&lt;'[1]TABELA G2A'!$F$15),(F198)/(1+'[1]TABELA G2A'!$E$16),IF(AND((F198)&gt;='[1]TABELA G2A'!$G$15,(F198)&lt;'[1]TABELA G2A'!$H$15),(F198)/(1+'[1]TABELA G2A'!$G$16),IF(AND((F198)&gt;='[1]TABELA G2A'!$I$15,(F198)&lt;'[1]TABELA G2A'!$J$15),(F198)/(1+'[1]TABELA G2A'!$I$16),IF(AND((F198)&gt;='[1]TABELA G2A'!$A$17,(F198)&lt;'[1]TABELA G2A'!$B$17),(F198)/(1+'[1]TABELA G2A'!$A$18),IF(AND((F198)&gt;='[1]TABELA G2A'!$C$17,(F198)&lt;'[1]TABELA G2A'!$D$17),(F198)/(1+'[1]TABELA G2A'!$C$18),IF(AND((F198)&gt;='[1]TABELA G2A'!$E$17,(F198)&lt;'[1]TABELA G2A'!$F$17),(F198)/(1+'[1]TABELA G2A'!$E$18),IF(AND((F198)&gt;='[1]TABELA G2A'!$G$17,(F198)&lt;'[1]TABELA G2A'!$H$17),(F198)/(1+'[1]TABELA G2A'!$G$18),IF(AND((F198)&gt;='[1]TABELA G2A'!$I$17,(F198)&lt;'[1]TABELA G2A'!$J$17),(F198)/(1+'[1]TABELA G2A'!$I$18),IF(AND((F198)&gt;='[1]TABELA G2A'!$A$19,(F198)&lt;'[1]TABELA G2A'!$B$19),(F198)/(1+'[1]TABELA G2A'!$A$20),IF(AND((F198)&gt;='[1]TABELA G2A'!$C$19,(F198)&lt;'[1]TABELA G2A'!$D$19),(F198)/(1+'[1]TABELA G2A'!$C$20),IF(AND((F198)&gt;='[1]TABELA G2A'!$E$19,(F198)&lt;'[1]TABELA G2A'!$F$19),(F198)/(1+'[1]TABELA G2A'!$E$20),IF(AND((F198)&gt;='[1]TABELA G2A'!$G$19,(F198)&lt;'[1]TABELA G2A'!$H$19),(F198)/(1+'[1]TABELA G2A'!$G$20),IF(AND((F198)&gt;='[1]TABELA G2A'!$I$19,(F198)&lt;'[1]TABELA G2A'!$J$19),(F198)/(1+'[1]TABELA G2A'!$A$22),IF(AND((F198)&gt;='[1]TABELA G2A'!$A$21,(F198)&lt;'[1]TABELA G2A'!$B$21),(F198)/(1+'[1]TABELA G2A'!$B$22),IF(AND((F198)&gt;='[1]TABELA G2A'!$C$21,(F198)&lt;'[1]TABELA G2A'!$D$21),(F198)/(1+'[1]TABELA G2A'!$C$22),IF((F198)&gt;='[1]TABELA G2A'!$E$21,(F198)/(1+'[1]TABELA G2A'!$C$22),""))))))))))))))))))))</f>
        <v>1.0775193798449612</v>
      </c>
      <c r="H198" s="34">
        <f>IF('Venda-Chave-Troca'!$E198="G2A",G198*0.898-(0.4)-((0.15)*N198/O198),IF('Venda-Chave-Troca'!$E198="Gamivo",IF('Venda-Chave-Troca'!$F198&lt;4,(F198*0.95)-(0.1),(F198*0.901)-(0.45)),""))</f>
        <v>0.53761240310077507</v>
      </c>
      <c r="I198" s="34">
        <f>IF($E198="gamivo",IF($F198&gt;4,'Venda-Chave-Troca'!$G198+(-0.099*'Venda-Chave-Troca'!$G198)-(0.45),'Venda-Chave-Troca'!$G198-(0.05*'Venda-Chave-Troca'!$G198)-(0.1)),G198*0.898-(0.55))</f>
        <v>0.41761240310077508</v>
      </c>
      <c r="J198" s="35"/>
      <c r="K198" s="36" t="s">
        <v>536</v>
      </c>
      <c r="L198" s="34">
        <v>0.34089380710717371</v>
      </c>
      <c r="M198" s="37">
        <v>1</v>
      </c>
      <c r="N198" s="37">
        <v>2</v>
      </c>
      <c r="O198" s="37">
        <v>10</v>
      </c>
      <c r="P198" s="37">
        <v>0</v>
      </c>
      <c r="Q198" s="34">
        <f t="shared" si="6"/>
        <v>0.19671859599360136</v>
      </c>
      <c r="R198" s="27">
        <f t="shared" si="7"/>
        <v>0.57706708626641301</v>
      </c>
      <c r="S198" s="28">
        <v>44989</v>
      </c>
      <c r="T198" s="28">
        <v>45140</v>
      </c>
      <c r="U198" s="28">
        <v>45146</v>
      </c>
      <c r="V198" s="29" t="s">
        <v>537</v>
      </c>
      <c r="W198" s="29" t="s">
        <v>538</v>
      </c>
      <c r="X198" s="30"/>
      <c r="Y198" s="15"/>
    </row>
    <row r="199" spans="1:25" ht="19.350000000000001" customHeight="1">
      <c r="A199" s="17" t="s">
        <v>25</v>
      </c>
      <c r="B199" s="32" t="s">
        <v>571</v>
      </c>
      <c r="C199" s="32" t="s">
        <v>341</v>
      </c>
      <c r="D199" s="32" t="s">
        <v>518</v>
      </c>
      <c r="E199" s="21" t="s">
        <v>342</v>
      </c>
      <c r="F199" s="34">
        <v>1.39</v>
      </c>
      <c r="G199" s="34">
        <f>IF('Venda-Chave-Troca'!$E199="Gamivo",'Venda-Chave-Troca'!$F199,IF(AND((F199)&lt;'[1]TABELA G2A'!$A$15),F199,IF(AND((F199)&gt;='[1]TABELA G2A'!$A$15,(F199)&lt;'[1]TABELA G2A'!$B$15),(F199)/(1+'[1]TABELA G2A'!$A$16),IF(AND((F199)&gt;='[1]TABELA G2A'!$C$15,(F199)&lt;'[1]TABELA G2A'!$D$15),(F199)/(1+'[1]TABELA G2A'!$C$16),IF(AND((F199)&gt;='[1]TABELA G2A'!$E$15,(F199)&lt;'[1]TABELA G2A'!$F$15),(F199)/(1+'[1]TABELA G2A'!$E$16),IF(AND((F199)&gt;='[1]TABELA G2A'!$G$15,(F199)&lt;'[1]TABELA G2A'!$H$15),(F199)/(1+'[1]TABELA G2A'!$G$16),IF(AND((F199)&gt;='[1]TABELA G2A'!$I$15,(F199)&lt;'[1]TABELA G2A'!$J$15),(F199)/(1+'[1]TABELA G2A'!$I$16),IF(AND((F199)&gt;='[1]TABELA G2A'!$A$17,(F199)&lt;'[1]TABELA G2A'!$B$17),(F199)/(1+'[1]TABELA G2A'!$A$18),IF(AND((F199)&gt;='[1]TABELA G2A'!$C$17,(F199)&lt;'[1]TABELA G2A'!$D$17),(F199)/(1+'[1]TABELA G2A'!$C$18),IF(AND((F199)&gt;='[1]TABELA G2A'!$E$17,(F199)&lt;'[1]TABELA G2A'!$F$17),(F199)/(1+'[1]TABELA G2A'!$E$18),IF(AND((F199)&gt;='[1]TABELA G2A'!$G$17,(F199)&lt;'[1]TABELA G2A'!$H$17),(F199)/(1+'[1]TABELA G2A'!$G$18),IF(AND((F199)&gt;='[1]TABELA G2A'!$I$17,(F199)&lt;'[1]TABELA G2A'!$J$17),(F199)/(1+'[1]TABELA G2A'!$I$18),IF(AND((F199)&gt;='[1]TABELA G2A'!$A$19,(F199)&lt;'[1]TABELA G2A'!$B$19),(F199)/(1+'[1]TABELA G2A'!$A$20),IF(AND((F199)&gt;='[1]TABELA G2A'!$C$19,(F199)&lt;'[1]TABELA G2A'!$D$19),(F199)/(1+'[1]TABELA G2A'!$C$20),IF(AND((F199)&gt;='[1]TABELA G2A'!$E$19,(F199)&lt;'[1]TABELA G2A'!$F$19),(F199)/(1+'[1]TABELA G2A'!$E$20),IF(AND((F199)&gt;='[1]TABELA G2A'!$G$19,(F199)&lt;'[1]TABELA G2A'!$H$19),(F199)/(1+'[1]TABELA G2A'!$G$20),IF(AND((F199)&gt;='[1]TABELA G2A'!$I$19,(F199)&lt;'[1]TABELA G2A'!$J$19),(F199)/(1+'[1]TABELA G2A'!$A$22),IF(AND((F199)&gt;='[1]TABELA G2A'!$A$21,(F199)&lt;'[1]TABELA G2A'!$B$21),(F199)/(1+'[1]TABELA G2A'!$B$22),IF(AND((F199)&gt;='[1]TABELA G2A'!$C$21,(F199)&lt;'[1]TABELA G2A'!$D$21),(F199)/(1+'[1]TABELA G2A'!$C$22),IF((F199)&gt;='[1]TABELA G2A'!$E$21,(F199)/(1+'[1]TABELA G2A'!$C$22),""))))))))))))))))))))</f>
        <v>1.0775193798449612</v>
      </c>
      <c r="H199" s="34">
        <f>IF('Venda-Chave-Troca'!$E199="G2A",G199*0.898-(0.4)-((0.15)*N199/O199),IF('Venda-Chave-Troca'!$E199="Gamivo",IF('Venda-Chave-Troca'!$F199&lt;4,(F199*0.95)-(0.1),(F199*0.901)-(0.45)),""))</f>
        <v>0.53761240310077507</v>
      </c>
      <c r="I199" s="34">
        <f>IF($E199="gamivo",IF($F199&gt;4,'Venda-Chave-Troca'!$G199+(-0.099*'Venda-Chave-Troca'!$G199)-(0.45),'Venda-Chave-Troca'!$G199-(0.05*'Venda-Chave-Troca'!$G199)-(0.1)),G199*0.898-(0.55))</f>
        <v>0.41761240310077508</v>
      </c>
      <c r="J199" s="35"/>
      <c r="K199" s="36" t="s">
        <v>536</v>
      </c>
      <c r="L199" s="34">
        <v>0.34089380710717371</v>
      </c>
      <c r="M199" s="37">
        <v>1</v>
      </c>
      <c r="N199" s="37">
        <v>2</v>
      </c>
      <c r="O199" s="37">
        <v>10</v>
      </c>
      <c r="P199" s="37">
        <v>0</v>
      </c>
      <c r="Q199" s="34">
        <f t="shared" si="6"/>
        <v>0.19671859599360136</v>
      </c>
      <c r="R199" s="27">
        <f t="shared" si="7"/>
        <v>0.57706708626641301</v>
      </c>
      <c r="S199" s="28">
        <v>44989</v>
      </c>
      <c r="T199" s="28">
        <v>45140</v>
      </c>
      <c r="U199" s="28">
        <v>45146</v>
      </c>
      <c r="V199" s="29" t="s">
        <v>537</v>
      </c>
      <c r="W199" s="29" t="s">
        <v>538</v>
      </c>
      <c r="X199" s="30"/>
      <c r="Y199" s="15"/>
    </row>
    <row r="200" spans="1:25" ht="19.350000000000001" customHeight="1">
      <c r="A200" s="17" t="s">
        <v>25</v>
      </c>
      <c r="B200" s="32" t="s">
        <v>572</v>
      </c>
      <c r="C200" s="32" t="s">
        <v>341</v>
      </c>
      <c r="D200" s="32" t="s">
        <v>518</v>
      </c>
      <c r="E200" s="21" t="s">
        <v>342</v>
      </c>
      <c r="F200" s="34">
        <v>1.39</v>
      </c>
      <c r="G200" s="34">
        <f>IF('Venda-Chave-Troca'!$E200="Gamivo",'Venda-Chave-Troca'!$F200,IF(AND((F200)&lt;'[1]TABELA G2A'!$A$15),F200,IF(AND((F200)&gt;='[1]TABELA G2A'!$A$15,(F200)&lt;'[1]TABELA G2A'!$B$15),(F200)/(1+'[1]TABELA G2A'!$A$16),IF(AND((F200)&gt;='[1]TABELA G2A'!$C$15,(F200)&lt;'[1]TABELA G2A'!$D$15),(F200)/(1+'[1]TABELA G2A'!$C$16),IF(AND((F200)&gt;='[1]TABELA G2A'!$E$15,(F200)&lt;'[1]TABELA G2A'!$F$15),(F200)/(1+'[1]TABELA G2A'!$E$16),IF(AND((F200)&gt;='[1]TABELA G2A'!$G$15,(F200)&lt;'[1]TABELA G2A'!$H$15),(F200)/(1+'[1]TABELA G2A'!$G$16),IF(AND((F200)&gt;='[1]TABELA G2A'!$I$15,(F200)&lt;'[1]TABELA G2A'!$J$15),(F200)/(1+'[1]TABELA G2A'!$I$16),IF(AND((F200)&gt;='[1]TABELA G2A'!$A$17,(F200)&lt;'[1]TABELA G2A'!$B$17),(F200)/(1+'[1]TABELA G2A'!$A$18),IF(AND((F200)&gt;='[1]TABELA G2A'!$C$17,(F200)&lt;'[1]TABELA G2A'!$D$17),(F200)/(1+'[1]TABELA G2A'!$C$18),IF(AND((F200)&gt;='[1]TABELA G2A'!$E$17,(F200)&lt;'[1]TABELA G2A'!$F$17),(F200)/(1+'[1]TABELA G2A'!$E$18),IF(AND((F200)&gt;='[1]TABELA G2A'!$G$17,(F200)&lt;'[1]TABELA G2A'!$H$17),(F200)/(1+'[1]TABELA G2A'!$G$18),IF(AND((F200)&gt;='[1]TABELA G2A'!$I$17,(F200)&lt;'[1]TABELA G2A'!$J$17),(F200)/(1+'[1]TABELA G2A'!$I$18),IF(AND((F200)&gt;='[1]TABELA G2A'!$A$19,(F200)&lt;'[1]TABELA G2A'!$B$19),(F200)/(1+'[1]TABELA G2A'!$A$20),IF(AND((F200)&gt;='[1]TABELA G2A'!$C$19,(F200)&lt;'[1]TABELA G2A'!$D$19),(F200)/(1+'[1]TABELA G2A'!$C$20),IF(AND((F200)&gt;='[1]TABELA G2A'!$E$19,(F200)&lt;'[1]TABELA G2A'!$F$19),(F200)/(1+'[1]TABELA G2A'!$E$20),IF(AND((F200)&gt;='[1]TABELA G2A'!$G$19,(F200)&lt;'[1]TABELA G2A'!$H$19),(F200)/(1+'[1]TABELA G2A'!$G$20),IF(AND((F200)&gt;='[1]TABELA G2A'!$I$19,(F200)&lt;'[1]TABELA G2A'!$J$19),(F200)/(1+'[1]TABELA G2A'!$A$22),IF(AND((F200)&gt;='[1]TABELA G2A'!$A$21,(F200)&lt;'[1]TABELA G2A'!$B$21),(F200)/(1+'[1]TABELA G2A'!$B$22),IF(AND((F200)&gt;='[1]TABELA G2A'!$C$21,(F200)&lt;'[1]TABELA G2A'!$D$21),(F200)/(1+'[1]TABELA G2A'!$C$22),IF((F200)&gt;='[1]TABELA G2A'!$E$21,(F200)/(1+'[1]TABELA G2A'!$C$22),""))))))))))))))))))))</f>
        <v>1.0775193798449612</v>
      </c>
      <c r="H200" s="34">
        <f>IF('Venda-Chave-Troca'!$E200="G2A",G200*0.898-(0.4)-((0.15)*N200/O200),IF('Venda-Chave-Troca'!$E200="Gamivo",IF('Venda-Chave-Troca'!$F200&lt;4,(F200*0.95)-(0.1),(F200*0.901)-(0.45)),""))</f>
        <v>0.53761240310077507</v>
      </c>
      <c r="I200" s="34">
        <f>IF($E200="gamivo",IF($F200&gt;4,'Venda-Chave-Troca'!$G200+(-0.099*'Venda-Chave-Troca'!$G200)-(0.45),'Venda-Chave-Troca'!$G200-(0.05*'Venda-Chave-Troca'!$G200)-(0.1)),G200*0.898-(0.55))</f>
        <v>0.41761240310077508</v>
      </c>
      <c r="J200" s="35"/>
      <c r="K200" s="36" t="s">
        <v>536</v>
      </c>
      <c r="L200" s="34">
        <v>0.34089380710717371</v>
      </c>
      <c r="M200" s="37">
        <v>1</v>
      </c>
      <c r="N200" s="37">
        <v>2</v>
      </c>
      <c r="O200" s="37">
        <v>10</v>
      </c>
      <c r="P200" s="37">
        <v>0</v>
      </c>
      <c r="Q200" s="34">
        <f t="shared" si="6"/>
        <v>0.19671859599360136</v>
      </c>
      <c r="R200" s="27">
        <f t="shared" si="7"/>
        <v>0.57706708626641301</v>
      </c>
      <c r="S200" s="28">
        <v>44989</v>
      </c>
      <c r="T200" s="28">
        <v>45140</v>
      </c>
      <c r="U200" s="28">
        <v>45147</v>
      </c>
      <c r="V200" s="29" t="s">
        <v>537</v>
      </c>
      <c r="W200" s="29" t="s">
        <v>538</v>
      </c>
      <c r="X200" s="30"/>
      <c r="Y200" s="15"/>
    </row>
    <row r="201" spans="1:25" ht="19.350000000000001" customHeight="1">
      <c r="A201" s="17" t="s">
        <v>25</v>
      </c>
      <c r="B201" s="32" t="s">
        <v>573</v>
      </c>
      <c r="C201" s="32" t="s">
        <v>341</v>
      </c>
      <c r="D201" s="32" t="s">
        <v>518</v>
      </c>
      <c r="E201" s="21" t="s">
        <v>342</v>
      </c>
      <c r="F201" s="34">
        <v>1.39</v>
      </c>
      <c r="G201" s="34">
        <f>IF('Venda-Chave-Troca'!$E201="Gamivo",'Venda-Chave-Troca'!$F201,IF(AND((F201)&lt;'[1]TABELA G2A'!$A$15),F201,IF(AND((F201)&gt;='[1]TABELA G2A'!$A$15,(F201)&lt;'[1]TABELA G2A'!$B$15),(F201)/(1+'[1]TABELA G2A'!$A$16),IF(AND((F201)&gt;='[1]TABELA G2A'!$C$15,(F201)&lt;'[1]TABELA G2A'!$D$15),(F201)/(1+'[1]TABELA G2A'!$C$16),IF(AND((F201)&gt;='[1]TABELA G2A'!$E$15,(F201)&lt;'[1]TABELA G2A'!$F$15),(F201)/(1+'[1]TABELA G2A'!$E$16),IF(AND((F201)&gt;='[1]TABELA G2A'!$G$15,(F201)&lt;'[1]TABELA G2A'!$H$15),(F201)/(1+'[1]TABELA G2A'!$G$16),IF(AND((F201)&gt;='[1]TABELA G2A'!$I$15,(F201)&lt;'[1]TABELA G2A'!$J$15),(F201)/(1+'[1]TABELA G2A'!$I$16),IF(AND((F201)&gt;='[1]TABELA G2A'!$A$17,(F201)&lt;'[1]TABELA G2A'!$B$17),(F201)/(1+'[1]TABELA G2A'!$A$18),IF(AND((F201)&gt;='[1]TABELA G2A'!$C$17,(F201)&lt;'[1]TABELA G2A'!$D$17),(F201)/(1+'[1]TABELA G2A'!$C$18),IF(AND((F201)&gt;='[1]TABELA G2A'!$E$17,(F201)&lt;'[1]TABELA G2A'!$F$17),(F201)/(1+'[1]TABELA G2A'!$E$18),IF(AND((F201)&gt;='[1]TABELA G2A'!$G$17,(F201)&lt;'[1]TABELA G2A'!$H$17),(F201)/(1+'[1]TABELA G2A'!$G$18),IF(AND((F201)&gt;='[1]TABELA G2A'!$I$17,(F201)&lt;'[1]TABELA G2A'!$J$17),(F201)/(1+'[1]TABELA G2A'!$I$18),IF(AND((F201)&gt;='[1]TABELA G2A'!$A$19,(F201)&lt;'[1]TABELA G2A'!$B$19),(F201)/(1+'[1]TABELA G2A'!$A$20),IF(AND((F201)&gt;='[1]TABELA G2A'!$C$19,(F201)&lt;'[1]TABELA G2A'!$D$19),(F201)/(1+'[1]TABELA G2A'!$C$20),IF(AND((F201)&gt;='[1]TABELA G2A'!$E$19,(F201)&lt;'[1]TABELA G2A'!$F$19),(F201)/(1+'[1]TABELA G2A'!$E$20),IF(AND((F201)&gt;='[1]TABELA G2A'!$G$19,(F201)&lt;'[1]TABELA G2A'!$H$19),(F201)/(1+'[1]TABELA G2A'!$G$20),IF(AND((F201)&gt;='[1]TABELA G2A'!$I$19,(F201)&lt;'[1]TABELA G2A'!$J$19),(F201)/(1+'[1]TABELA G2A'!$A$22),IF(AND((F201)&gt;='[1]TABELA G2A'!$A$21,(F201)&lt;'[1]TABELA G2A'!$B$21),(F201)/(1+'[1]TABELA G2A'!$B$22),IF(AND((F201)&gt;='[1]TABELA G2A'!$C$21,(F201)&lt;'[1]TABELA G2A'!$D$21),(F201)/(1+'[1]TABELA G2A'!$C$22),IF((F201)&gt;='[1]TABELA G2A'!$E$21,(F201)/(1+'[1]TABELA G2A'!$C$22),""))))))))))))))))))))</f>
        <v>1.0775193798449612</v>
      </c>
      <c r="H201" s="34">
        <f>IF('Venda-Chave-Troca'!$E201="G2A",G201*0.898-(0.4)-((0.15)*N201/O201),IF('Venda-Chave-Troca'!$E201="Gamivo",IF('Venda-Chave-Troca'!$F201&lt;4,(F201*0.95)-(0.1),(F201*0.901)-(0.45)),""))</f>
        <v>0.53761240310077507</v>
      </c>
      <c r="I201" s="34">
        <f>IF($E201="gamivo",IF($F201&gt;4,'Venda-Chave-Troca'!$G201+(-0.099*'Venda-Chave-Troca'!$G201)-(0.45),'Venda-Chave-Troca'!$G201-(0.05*'Venda-Chave-Troca'!$G201)-(0.1)),G201*0.898-(0.55))</f>
        <v>0.41761240310077508</v>
      </c>
      <c r="J201" s="35"/>
      <c r="K201" s="36" t="s">
        <v>488</v>
      </c>
      <c r="L201" s="34">
        <v>0.34091455599223464</v>
      </c>
      <c r="M201" s="37">
        <v>1</v>
      </c>
      <c r="N201" s="37">
        <v>2</v>
      </c>
      <c r="O201" s="37">
        <v>10</v>
      </c>
      <c r="P201" s="37">
        <v>0</v>
      </c>
      <c r="Q201" s="34">
        <f t="shared" si="6"/>
        <v>0.19669784710854044</v>
      </c>
      <c r="R201" s="27">
        <f t="shared" si="7"/>
        <v>0.57697110214625402</v>
      </c>
      <c r="S201" s="28">
        <v>44989</v>
      </c>
      <c r="T201" s="28">
        <v>45140</v>
      </c>
      <c r="U201" s="28">
        <v>45150</v>
      </c>
      <c r="V201" s="29" t="s">
        <v>574</v>
      </c>
      <c r="W201" s="29" t="s">
        <v>575</v>
      </c>
      <c r="X201" s="30"/>
      <c r="Y201" s="15"/>
    </row>
    <row r="202" spans="1:25" ht="19.350000000000001" customHeight="1">
      <c r="A202" s="17" t="s">
        <v>25</v>
      </c>
      <c r="B202" s="32" t="s">
        <v>576</v>
      </c>
      <c r="C202" s="32" t="s">
        <v>341</v>
      </c>
      <c r="D202" s="32" t="s">
        <v>518</v>
      </c>
      <c r="E202" s="21" t="s">
        <v>342</v>
      </c>
      <c r="F202" s="34">
        <v>1.39</v>
      </c>
      <c r="G202" s="34">
        <f>IF('Venda-Chave-Troca'!$E202="Gamivo",'Venda-Chave-Troca'!$F202,IF(AND((F202)&lt;'[1]TABELA G2A'!$A$15),F202,IF(AND((F202)&gt;='[1]TABELA G2A'!$A$15,(F202)&lt;'[1]TABELA G2A'!$B$15),(F202)/(1+'[1]TABELA G2A'!$A$16),IF(AND((F202)&gt;='[1]TABELA G2A'!$C$15,(F202)&lt;'[1]TABELA G2A'!$D$15),(F202)/(1+'[1]TABELA G2A'!$C$16),IF(AND((F202)&gt;='[1]TABELA G2A'!$E$15,(F202)&lt;'[1]TABELA G2A'!$F$15),(F202)/(1+'[1]TABELA G2A'!$E$16),IF(AND((F202)&gt;='[1]TABELA G2A'!$G$15,(F202)&lt;'[1]TABELA G2A'!$H$15),(F202)/(1+'[1]TABELA G2A'!$G$16),IF(AND((F202)&gt;='[1]TABELA G2A'!$I$15,(F202)&lt;'[1]TABELA G2A'!$J$15),(F202)/(1+'[1]TABELA G2A'!$I$16),IF(AND((F202)&gt;='[1]TABELA G2A'!$A$17,(F202)&lt;'[1]TABELA G2A'!$B$17),(F202)/(1+'[1]TABELA G2A'!$A$18),IF(AND((F202)&gt;='[1]TABELA G2A'!$C$17,(F202)&lt;'[1]TABELA G2A'!$D$17),(F202)/(1+'[1]TABELA G2A'!$C$18),IF(AND((F202)&gt;='[1]TABELA G2A'!$E$17,(F202)&lt;'[1]TABELA G2A'!$F$17),(F202)/(1+'[1]TABELA G2A'!$E$18),IF(AND((F202)&gt;='[1]TABELA G2A'!$G$17,(F202)&lt;'[1]TABELA G2A'!$H$17),(F202)/(1+'[1]TABELA G2A'!$G$18),IF(AND((F202)&gt;='[1]TABELA G2A'!$I$17,(F202)&lt;'[1]TABELA G2A'!$J$17),(F202)/(1+'[1]TABELA G2A'!$I$18),IF(AND((F202)&gt;='[1]TABELA G2A'!$A$19,(F202)&lt;'[1]TABELA G2A'!$B$19),(F202)/(1+'[1]TABELA G2A'!$A$20),IF(AND((F202)&gt;='[1]TABELA G2A'!$C$19,(F202)&lt;'[1]TABELA G2A'!$D$19),(F202)/(1+'[1]TABELA G2A'!$C$20),IF(AND((F202)&gt;='[1]TABELA G2A'!$E$19,(F202)&lt;'[1]TABELA G2A'!$F$19),(F202)/(1+'[1]TABELA G2A'!$E$20),IF(AND((F202)&gt;='[1]TABELA G2A'!$G$19,(F202)&lt;'[1]TABELA G2A'!$H$19),(F202)/(1+'[1]TABELA G2A'!$G$20),IF(AND((F202)&gt;='[1]TABELA G2A'!$I$19,(F202)&lt;'[1]TABELA G2A'!$J$19),(F202)/(1+'[1]TABELA G2A'!$A$22),IF(AND((F202)&gt;='[1]TABELA G2A'!$A$21,(F202)&lt;'[1]TABELA G2A'!$B$21),(F202)/(1+'[1]TABELA G2A'!$B$22),IF(AND((F202)&gt;='[1]TABELA G2A'!$C$21,(F202)&lt;'[1]TABELA G2A'!$D$21),(F202)/(1+'[1]TABELA G2A'!$C$22),IF((F202)&gt;='[1]TABELA G2A'!$E$21,(F202)/(1+'[1]TABELA G2A'!$C$22),""))))))))))))))))))))</f>
        <v>1.0775193798449612</v>
      </c>
      <c r="H202" s="34">
        <f>IF('Venda-Chave-Troca'!$E202="G2A",G202*0.898-(0.4)-((0.15)*N202/O202),IF('Venda-Chave-Troca'!$E202="Gamivo",IF('Venda-Chave-Troca'!$F202&lt;4,(F202*0.95)-(0.1),(F202*0.901)-(0.45)),""))</f>
        <v>0.53761240310077507</v>
      </c>
      <c r="I202" s="34">
        <f>IF($E202="gamivo",IF($F202&gt;4,'Venda-Chave-Troca'!$G202+(-0.099*'Venda-Chave-Troca'!$G202)-(0.45),'Venda-Chave-Troca'!$G202-(0.05*'Venda-Chave-Troca'!$G202)-(0.1)),G202*0.898-(0.55))</f>
        <v>0.41761240310077508</v>
      </c>
      <c r="J202" s="35"/>
      <c r="K202" s="36" t="s">
        <v>488</v>
      </c>
      <c r="L202" s="34">
        <v>0.34091455599223464</v>
      </c>
      <c r="M202" s="37">
        <v>1</v>
      </c>
      <c r="N202" s="37">
        <v>2</v>
      </c>
      <c r="O202" s="37">
        <v>10</v>
      </c>
      <c r="P202" s="37">
        <v>0</v>
      </c>
      <c r="Q202" s="34">
        <f t="shared" si="6"/>
        <v>0.19669784710854044</v>
      </c>
      <c r="R202" s="27">
        <f t="shared" si="7"/>
        <v>0.57697110214625402</v>
      </c>
      <c r="S202" s="28">
        <v>44989</v>
      </c>
      <c r="T202" s="28">
        <v>45140</v>
      </c>
      <c r="U202" s="28">
        <v>45150</v>
      </c>
      <c r="V202" s="29" t="s">
        <v>577</v>
      </c>
      <c r="W202" s="29" t="s">
        <v>578</v>
      </c>
      <c r="X202" s="30"/>
      <c r="Y202" s="15"/>
    </row>
    <row r="203" spans="1:25" ht="19.350000000000001" customHeight="1">
      <c r="A203" s="17" t="s">
        <v>25</v>
      </c>
      <c r="B203" s="32" t="s">
        <v>579</v>
      </c>
      <c r="C203" s="32" t="s">
        <v>341</v>
      </c>
      <c r="D203" s="32" t="s">
        <v>518</v>
      </c>
      <c r="E203" s="21" t="s">
        <v>342</v>
      </c>
      <c r="F203" s="34">
        <v>1.39</v>
      </c>
      <c r="G203" s="34">
        <f>IF('Venda-Chave-Troca'!$E203="Gamivo",'Venda-Chave-Troca'!$F203,IF(AND((F203)&lt;'[1]TABELA G2A'!$A$15),F203,IF(AND((F203)&gt;='[1]TABELA G2A'!$A$15,(F203)&lt;'[1]TABELA G2A'!$B$15),(F203)/(1+'[1]TABELA G2A'!$A$16),IF(AND((F203)&gt;='[1]TABELA G2A'!$C$15,(F203)&lt;'[1]TABELA G2A'!$D$15),(F203)/(1+'[1]TABELA G2A'!$C$16),IF(AND((F203)&gt;='[1]TABELA G2A'!$E$15,(F203)&lt;'[1]TABELA G2A'!$F$15),(F203)/(1+'[1]TABELA G2A'!$E$16),IF(AND((F203)&gt;='[1]TABELA G2A'!$G$15,(F203)&lt;'[1]TABELA G2A'!$H$15),(F203)/(1+'[1]TABELA G2A'!$G$16),IF(AND((F203)&gt;='[1]TABELA G2A'!$I$15,(F203)&lt;'[1]TABELA G2A'!$J$15),(F203)/(1+'[1]TABELA G2A'!$I$16),IF(AND((F203)&gt;='[1]TABELA G2A'!$A$17,(F203)&lt;'[1]TABELA G2A'!$B$17),(F203)/(1+'[1]TABELA G2A'!$A$18),IF(AND((F203)&gt;='[1]TABELA G2A'!$C$17,(F203)&lt;'[1]TABELA G2A'!$D$17),(F203)/(1+'[1]TABELA G2A'!$C$18),IF(AND((F203)&gt;='[1]TABELA G2A'!$E$17,(F203)&lt;'[1]TABELA G2A'!$F$17),(F203)/(1+'[1]TABELA G2A'!$E$18),IF(AND((F203)&gt;='[1]TABELA G2A'!$G$17,(F203)&lt;'[1]TABELA G2A'!$H$17),(F203)/(1+'[1]TABELA G2A'!$G$18),IF(AND((F203)&gt;='[1]TABELA G2A'!$I$17,(F203)&lt;'[1]TABELA G2A'!$J$17),(F203)/(1+'[1]TABELA G2A'!$I$18),IF(AND((F203)&gt;='[1]TABELA G2A'!$A$19,(F203)&lt;'[1]TABELA G2A'!$B$19),(F203)/(1+'[1]TABELA G2A'!$A$20),IF(AND((F203)&gt;='[1]TABELA G2A'!$C$19,(F203)&lt;'[1]TABELA G2A'!$D$19),(F203)/(1+'[1]TABELA G2A'!$C$20),IF(AND((F203)&gt;='[1]TABELA G2A'!$E$19,(F203)&lt;'[1]TABELA G2A'!$F$19),(F203)/(1+'[1]TABELA G2A'!$E$20),IF(AND((F203)&gt;='[1]TABELA G2A'!$G$19,(F203)&lt;'[1]TABELA G2A'!$H$19),(F203)/(1+'[1]TABELA G2A'!$G$20),IF(AND((F203)&gt;='[1]TABELA G2A'!$I$19,(F203)&lt;'[1]TABELA G2A'!$J$19),(F203)/(1+'[1]TABELA G2A'!$A$22),IF(AND((F203)&gt;='[1]TABELA G2A'!$A$21,(F203)&lt;'[1]TABELA G2A'!$B$21),(F203)/(1+'[1]TABELA G2A'!$B$22),IF(AND((F203)&gt;='[1]TABELA G2A'!$C$21,(F203)&lt;'[1]TABELA G2A'!$D$21),(F203)/(1+'[1]TABELA G2A'!$C$22),IF((F203)&gt;='[1]TABELA G2A'!$E$21,(F203)/(1+'[1]TABELA G2A'!$C$22),""))))))))))))))))))))</f>
        <v>1.0775193798449612</v>
      </c>
      <c r="H203" s="34">
        <f>IF('Venda-Chave-Troca'!$E203="G2A",G203*0.898-(0.4)-((0.15)*N203/O203),IF('Venda-Chave-Troca'!$E203="Gamivo",IF('Venda-Chave-Troca'!$F203&lt;4,(F203*0.95)-(0.1),(F203*0.901)-(0.45)),""))</f>
        <v>0.53761240310077507</v>
      </c>
      <c r="I203" s="34">
        <f>IF($E203="gamivo",IF($F203&gt;4,'Venda-Chave-Troca'!$G203+(-0.099*'Venda-Chave-Troca'!$G203)-(0.45),'Venda-Chave-Troca'!$G203-(0.05*'Venda-Chave-Troca'!$G203)-(0.1)),G203*0.898-(0.55))</f>
        <v>0.41761240310077508</v>
      </c>
      <c r="J203" s="35"/>
      <c r="K203" s="36" t="s">
        <v>580</v>
      </c>
      <c r="L203" s="34">
        <v>0.3373783024550619</v>
      </c>
      <c r="M203" s="37">
        <v>1</v>
      </c>
      <c r="N203" s="37">
        <v>2</v>
      </c>
      <c r="O203" s="37">
        <v>10</v>
      </c>
      <c r="P203" s="37">
        <v>0</v>
      </c>
      <c r="Q203" s="34">
        <f t="shared" si="6"/>
        <v>0.20023410064571318</v>
      </c>
      <c r="R203" s="27">
        <f t="shared" si="7"/>
        <v>0.59350023160539189</v>
      </c>
      <c r="S203" s="28">
        <v>44989</v>
      </c>
      <c r="T203" s="28">
        <v>45140</v>
      </c>
      <c r="U203" s="28">
        <v>45153</v>
      </c>
      <c r="V203" s="29" t="s">
        <v>581</v>
      </c>
      <c r="W203" s="29" t="s">
        <v>582</v>
      </c>
      <c r="X203" s="30"/>
      <c r="Y203" s="15"/>
    </row>
    <row r="204" spans="1:25" ht="19.350000000000001" customHeight="1">
      <c r="A204" s="17" t="s">
        <v>25</v>
      </c>
      <c r="B204" s="32" t="s">
        <v>583</v>
      </c>
      <c r="C204" s="32" t="s">
        <v>341</v>
      </c>
      <c r="D204" s="32" t="s">
        <v>518</v>
      </c>
      <c r="E204" s="21" t="s">
        <v>342</v>
      </c>
      <c r="F204" s="34">
        <v>1.39</v>
      </c>
      <c r="G204" s="34">
        <f>IF('Venda-Chave-Troca'!$E204="Gamivo",'Venda-Chave-Troca'!$F204,IF(AND((F204)&lt;'[1]TABELA G2A'!$A$15),F204,IF(AND((F204)&gt;='[1]TABELA G2A'!$A$15,(F204)&lt;'[1]TABELA G2A'!$B$15),(F204)/(1+'[1]TABELA G2A'!$A$16),IF(AND((F204)&gt;='[1]TABELA G2A'!$C$15,(F204)&lt;'[1]TABELA G2A'!$D$15),(F204)/(1+'[1]TABELA G2A'!$C$16),IF(AND((F204)&gt;='[1]TABELA G2A'!$E$15,(F204)&lt;'[1]TABELA G2A'!$F$15),(F204)/(1+'[1]TABELA G2A'!$E$16),IF(AND((F204)&gt;='[1]TABELA G2A'!$G$15,(F204)&lt;'[1]TABELA G2A'!$H$15),(F204)/(1+'[1]TABELA G2A'!$G$16),IF(AND((F204)&gt;='[1]TABELA G2A'!$I$15,(F204)&lt;'[1]TABELA G2A'!$J$15),(F204)/(1+'[1]TABELA G2A'!$I$16),IF(AND((F204)&gt;='[1]TABELA G2A'!$A$17,(F204)&lt;'[1]TABELA G2A'!$B$17),(F204)/(1+'[1]TABELA G2A'!$A$18),IF(AND((F204)&gt;='[1]TABELA G2A'!$C$17,(F204)&lt;'[1]TABELA G2A'!$D$17),(F204)/(1+'[1]TABELA G2A'!$C$18),IF(AND((F204)&gt;='[1]TABELA G2A'!$E$17,(F204)&lt;'[1]TABELA G2A'!$F$17),(F204)/(1+'[1]TABELA G2A'!$E$18),IF(AND((F204)&gt;='[1]TABELA G2A'!$G$17,(F204)&lt;'[1]TABELA G2A'!$H$17),(F204)/(1+'[1]TABELA G2A'!$G$18),IF(AND((F204)&gt;='[1]TABELA G2A'!$I$17,(F204)&lt;'[1]TABELA G2A'!$J$17),(F204)/(1+'[1]TABELA G2A'!$I$18),IF(AND((F204)&gt;='[1]TABELA G2A'!$A$19,(F204)&lt;'[1]TABELA G2A'!$B$19),(F204)/(1+'[1]TABELA G2A'!$A$20),IF(AND((F204)&gt;='[1]TABELA G2A'!$C$19,(F204)&lt;'[1]TABELA G2A'!$D$19),(F204)/(1+'[1]TABELA G2A'!$C$20),IF(AND((F204)&gt;='[1]TABELA G2A'!$E$19,(F204)&lt;'[1]TABELA G2A'!$F$19),(F204)/(1+'[1]TABELA G2A'!$E$20),IF(AND((F204)&gt;='[1]TABELA G2A'!$G$19,(F204)&lt;'[1]TABELA G2A'!$H$19),(F204)/(1+'[1]TABELA G2A'!$G$20),IF(AND((F204)&gt;='[1]TABELA G2A'!$I$19,(F204)&lt;'[1]TABELA G2A'!$J$19),(F204)/(1+'[1]TABELA G2A'!$A$22),IF(AND((F204)&gt;='[1]TABELA G2A'!$A$21,(F204)&lt;'[1]TABELA G2A'!$B$21),(F204)/(1+'[1]TABELA G2A'!$B$22),IF(AND((F204)&gt;='[1]TABELA G2A'!$C$21,(F204)&lt;'[1]TABELA G2A'!$D$21),(F204)/(1+'[1]TABELA G2A'!$C$22),IF((F204)&gt;='[1]TABELA G2A'!$E$21,(F204)/(1+'[1]TABELA G2A'!$C$22),""))))))))))))))))))))</f>
        <v>1.0775193798449612</v>
      </c>
      <c r="H204" s="34">
        <f>IF('Venda-Chave-Troca'!$E204="G2A",G204*0.898-(0.4)-((0.15)*N204/O204),IF('Venda-Chave-Troca'!$E204="Gamivo",IF('Venda-Chave-Troca'!$F204&lt;4,(F204*0.95)-(0.1),(F204*0.901)-(0.45)),""))</f>
        <v>0.53761240310077507</v>
      </c>
      <c r="I204" s="34">
        <f>IF($E204="gamivo",IF($F204&gt;4,'Venda-Chave-Troca'!$G204+(-0.099*'Venda-Chave-Troca'!$G204)-(0.45),'Venda-Chave-Troca'!$G204-(0.05*'Venda-Chave-Troca'!$G204)-(0.1)),G204*0.898-(0.55))</f>
        <v>0.41761240310077508</v>
      </c>
      <c r="J204" s="35"/>
      <c r="K204" s="36" t="s">
        <v>584</v>
      </c>
      <c r="L204" s="34">
        <v>0.31495294577099475</v>
      </c>
      <c r="M204" s="37">
        <v>1</v>
      </c>
      <c r="N204" s="37">
        <v>2</v>
      </c>
      <c r="O204" s="37">
        <v>10</v>
      </c>
      <c r="P204" s="37">
        <v>0</v>
      </c>
      <c r="Q204" s="34">
        <f t="shared" si="6"/>
        <v>0.22265945732978032</v>
      </c>
      <c r="R204" s="27">
        <f t="shared" si="7"/>
        <v>0.70696102487537327</v>
      </c>
      <c r="S204" s="28">
        <v>44989</v>
      </c>
      <c r="T204" s="28">
        <v>45140</v>
      </c>
      <c r="U204" s="28">
        <v>45153</v>
      </c>
      <c r="V204" s="29" t="s">
        <v>585</v>
      </c>
      <c r="W204" s="29"/>
      <c r="X204" s="30"/>
      <c r="Y204" s="15"/>
    </row>
    <row r="205" spans="1:25" ht="19.350000000000001" customHeight="1">
      <c r="A205" s="17" t="s">
        <v>586</v>
      </c>
      <c r="B205" s="32" t="s">
        <v>587</v>
      </c>
      <c r="C205" s="32" t="s">
        <v>341</v>
      </c>
      <c r="D205" s="32" t="s">
        <v>518</v>
      </c>
      <c r="E205" s="61" t="s">
        <v>27</v>
      </c>
      <c r="F205" s="34">
        <v>0.98</v>
      </c>
      <c r="G205" s="34">
        <f>IF('Venda-Chave-Troca'!$E205="Gamivo",'Venda-Chave-Troca'!$F205,IF(AND((F205)&lt;'[1]TABELA G2A'!$A$15),F205,IF(AND((F205)&gt;='[1]TABELA G2A'!$A$15,(F205)&lt;'[1]TABELA G2A'!$B$15),(F205)/(1+'[1]TABELA G2A'!$A$16),IF(AND((F205)&gt;='[1]TABELA G2A'!$C$15,(F205)&lt;'[1]TABELA G2A'!$D$15),(F205)/(1+'[1]TABELA G2A'!$C$16),IF(AND((F205)&gt;='[1]TABELA G2A'!$E$15,(F205)&lt;'[1]TABELA G2A'!$F$15),(F205)/(1+'[1]TABELA G2A'!$E$16),IF(AND((F205)&gt;='[1]TABELA G2A'!$G$15,(F205)&lt;'[1]TABELA G2A'!$H$15),(F205)/(1+'[1]TABELA G2A'!$G$16),IF(AND((F205)&gt;='[1]TABELA G2A'!$I$15,(F205)&lt;'[1]TABELA G2A'!$J$15),(F205)/(1+'[1]TABELA G2A'!$I$16),IF(AND((F205)&gt;='[1]TABELA G2A'!$A$17,(F205)&lt;'[1]TABELA G2A'!$B$17),(F205)/(1+'[1]TABELA G2A'!$A$18),IF(AND((F205)&gt;='[1]TABELA G2A'!$C$17,(F205)&lt;'[1]TABELA G2A'!$D$17),(F205)/(1+'[1]TABELA G2A'!$C$18),IF(AND((F205)&gt;='[1]TABELA G2A'!$E$17,(F205)&lt;'[1]TABELA G2A'!$F$17),(F205)/(1+'[1]TABELA G2A'!$E$18),IF(AND((F205)&gt;='[1]TABELA G2A'!$G$17,(F205)&lt;'[1]TABELA G2A'!$H$17),(F205)/(1+'[1]TABELA G2A'!$G$18),IF(AND((F205)&gt;='[1]TABELA G2A'!$I$17,(F205)&lt;'[1]TABELA G2A'!$J$17),(F205)/(1+'[1]TABELA G2A'!$I$18),IF(AND((F205)&gt;='[1]TABELA G2A'!$A$19,(F205)&lt;'[1]TABELA G2A'!$B$19),(F205)/(1+'[1]TABELA G2A'!$A$20),IF(AND((F205)&gt;='[1]TABELA G2A'!$C$19,(F205)&lt;'[1]TABELA G2A'!$D$19),(F205)/(1+'[1]TABELA G2A'!$C$20),IF(AND((F205)&gt;='[1]TABELA G2A'!$E$19,(F205)&lt;'[1]TABELA G2A'!$F$19),(F205)/(1+'[1]TABELA G2A'!$E$20),IF(AND((F205)&gt;='[1]TABELA G2A'!$G$19,(F205)&lt;'[1]TABELA G2A'!$H$19),(F205)/(1+'[1]TABELA G2A'!$G$20),IF(AND((F205)&gt;='[1]TABELA G2A'!$I$19,(F205)&lt;'[1]TABELA G2A'!$J$19),(F205)/(1+'[1]TABELA G2A'!$A$22),IF(AND((F205)&gt;='[1]TABELA G2A'!$A$21,(F205)&lt;'[1]TABELA G2A'!$B$21),(F205)/(1+'[1]TABELA G2A'!$B$22),IF(AND((F205)&gt;='[1]TABELA G2A'!$C$21,(F205)&lt;'[1]TABELA G2A'!$D$21),(F205)/(1+'[1]TABELA G2A'!$C$22),IF((F205)&gt;='[1]TABELA G2A'!$E$21,(F205)/(1+'[1]TABELA G2A'!$C$22),""))))))))))))))))))))</f>
        <v>0.98</v>
      </c>
      <c r="H205" s="34">
        <f>IF('Venda-Chave-Troca'!$E205="G2A",G205*0.898-(0.4)-((0.15)*N205/O205),IF('Venda-Chave-Troca'!$E205="Gamivo",IF('Venda-Chave-Troca'!$F205&lt;4,(F205*0.95)-(0.1),(F205*0.901)-(0.45)),""))</f>
        <v>0.83099999999999996</v>
      </c>
      <c r="I205" s="34">
        <f>IF($E205="gamivo",IF($F205&gt;4,'Venda-Chave-Troca'!$G205+(-0.099*'Venda-Chave-Troca'!$G205)-(0.45),'Venda-Chave-Troca'!$G205-(0.05*'Venda-Chave-Troca'!$G205)-(0.1)),G205*0.898-(0.55))</f>
        <v>0.83099999999999996</v>
      </c>
      <c r="J205" s="35"/>
      <c r="K205" s="36" t="s">
        <v>588</v>
      </c>
      <c r="L205" s="34">
        <v>0.30701710134692023</v>
      </c>
      <c r="M205" s="37">
        <v>1</v>
      </c>
      <c r="N205" s="37">
        <v>0</v>
      </c>
      <c r="O205" s="37">
        <v>10</v>
      </c>
      <c r="P205" s="37">
        <v>0</v>
      </c>
      <c r="Q205" s="34">
        <f t="shared" si="6"/>
        <v>0.52398289865307968</v>
      </c>
      <c r="R205" s="27">
        <f t="shared" si="7"/>
        <v>1.7066896155110087</v>
      </c>
      <c r="S205" s="28">
        <v>44990</v>
      </c>
      <c r="T205" s="28">
        <v>45143</v>
      </c>
      <c r="U205" s="28">
        <v>45147</v>
      </c>
      <c r="V205" s="29" t="s">
        <v>589</v>
      </c>
      <c r="W205" s="29" t="s">
        <v>590</v>
      </c>
      <c r="X205" s="30"/>
      <c r="Y205" s="15"/>
    </row>
    <row r="206" spans="1:25" ht="19.350000000000001" customHeight="1">
      <c r="A206" s="17" t="s">
        <v>25</v>
      </c>
      <c r="B206" s="32" t="s">
        <v>591</v>
      </c>
      <c r="C206" s="32" t="s">
        <v>341</v>
      </c>
      <c r="D206" s="32" t="s">
        <v>518</v>
      </c>
      <c r="E206" s="61" t="s">
        <v>27</v>
      </c>
      <c r="F206" s="34">
        <v>0.98</v>
      </c>
      <c r="G206" s="34">
        <f>IF('Venda-Chave-Troca'!$E206="Gamivo",'Venda-Chave-Troca'!$F206,IF(AND((F206)&lt;'[1]TABELA G2A'!$A$15),F206,IF(AND((F206)&gt;='[1]TABELA G2A'!$A$15,(F206)&lt;'[1]TABELA G2A'!$B$15),(F206)/(1+'[1]TABELA G2A'!$A$16),IF(AND((F206)&gt;='[1]TABELA G2A'!$C$15,(F206)&lt;'[1]TABELA G2A'!$D$15),(F206)/(1+'[1]TABELA G2A'!$C$16),IF(AND((F206)&gt;='[1]TABELA G2A'!$E$15,(F206)&lt;'[1]TABELA G2A'!$F$15),(F206)/(1+'[1]TABELA G2A'!$E$16),IF(AND((F206)&gt;='[1]TABELA G2A'!$G$15,(F206)&lt;'[1]TABELA G2A'!$H$15),(F206)/(1+'[1]TABELA G2A'!$G$16),IF(AND((F206)&gt;='[1]TABELA G2A'!$I$15,(F206)&lt;'[1]TABELA G2A'!$J$15),(F206)/(1+'[1]TABELA G2A'!$I$16),IF(AND((F206)&gt;='[1]TABELA G2A'!$A$17,(F206)&lt;'[1]TABELA G2A'!$B$17),(F206)/(1+'[1]TABELA G2A'!$A$18),IF(AND((F206)&gt;='[1]TABELA G2A'!$C$17,(F206)&lt;'[1]TABELA G2A'!$D$17),(F206)/(1+'[1]TABELA G2A'!$C$18),IF(AND((F206)&gt;='[1]TABELA G2A'!$E$17,(F206)&lt;'[1]TABELA G2A'!$F$17),(F206)/(1+'[1]TABELA G2A'!$E$18),IF(AND((F206)&gt;='[1]TABELA G2A'!$G$17,(F206)&lt;'[1]TABELA G2A'!$H$17),(F206)/(1+'[1]TABELA G2A'!$G$18),IF(AND((F206)&gt;='[1]TABELA G2A'!$I$17,(F206)&lt;'[1]TABELA G2A'!$J$17),(F206)/(1+'[1]TABELA G2A'!$I$18),IF(AND((F206)&gt;='[1]TABELA G2A'!$A$19,(F206)&lt;'[1]TABELA G2A'!$B$19),(F206)/(1+'[1]TABELA G2A'!$A$20),IF(AND((F206)&gt;='[1]TABELA G2A'!$C$19,(F206)&lt;'[1]TABELA G2A'!$D$19),(F206)/(1+'[1]TABELA G2A'!$C$20),IF(AND((F206)&gt;='[1]TABELA G2A'!$E$19,(F206)&lt;'[1]TABELA G2A'!$F$19),(F206)/(1+'[1]TABELA G2A'!$E$20),IF(AND((F206)&gt;='[1]TABELA G2A'!$G$19,(F206)&lt;'[1]TABELA G2A'!$H$19),(F206)/(1+'[1]TABELA G2A'!$G$20),IF(AND((F206)&gt;='[1]TABELA G2A'!$I$19,(F206)&lt;'[1]TABELA G2A'!$J$19),(F206)/(1+'[1]TABELA G2A'!$A$22),IF(AND((F206)&gt;='[1]TABELA G2A'!$A$21,(F206)&lt;'[1]TABELA G2A'!$B$21),(F206)/(1+'[1]TABELA G2A'!$B$22),IF(AND((F206)&gt;='[1]TABELA G2A'!$C$21,(F206)&lt;'[1]TABELA G2A'!$D$21),(F206)/(1+'[1]TABELA G2A'!$C$22),IF((F206)&gt;='[1]TABELA G2A'!$E$21,(F206)/(1+'[1]TABELA G2A'!$C$22),""))))))))))))))))))))</f>
        <v>0.98</v>
      </c>
      <c r="H206" s="34">
        <f>IF('Venda-Chave-Troca'!$E206="G2A",G206*0.898-(0.4)-((0.15)*N206/O206),IF('Venda-Chave-Troca'!$E206="Gamivo",IF('Venda-Chave-Troca'!$F206&lt;4,(F206*0.95)-(0.1),(F206*0.901)-(0.45)),""))</f>
        <v>0.83099999999999996</v>
      </c>
      <c r="I206" s="34">
        <f>IF($E206="gamivo",IF($F206&gt;4,'Venda-Chave-Troca'!$G206+(-0.099*'Venda-Chave-Troca'!$G206)-(0.45),'Venda-Chave-Troca'!$G206-(0.05*'Venda-Chave-Troca'!$G206)-(0.1)),G206*0.898-(0.55))</f>
        <v>0.83099999999999996</v>
      </c>
      <c r="J206" s="35"/>
      <c r="K206" s="36" t="s">
        <v>531</v>
      </c>
      <c r="L206" s="34">
        <v>0.31756987693636424</v>
      </c>
      <c r="M206" s="37">
        <v>1</v>
      </c>
      <c r="N206" s="37">
        <v>0</v>
      </c>
      <c r="O206" s="37">
        <v>10</v>
      </c>
      <c r="P206" s="37">
        <v>0</v>
      </c>
      <c r="Q206" s="34">
        <f t="shared" si="6"/>
        <v>0.51343012306363578</v>
      </c>
      <c r="R206" s="27">
        <f t="shared" si="7"/>
        <v>1.6167469283193969</v>
      </c>
      <c r="S206" s="28">
        <v>44990</v>
      </c>
      <c r="T206" s="28">
        <v>45143</v>
      </c>
      <c r="U206" s="28">
        <v>45147</v>
      </c>
      <c r="V206" s="29" t="s">
        <v>562</v>
      </c>
      <c r="W206" s="29" t="s">
        <v>563</v>
      </c>
      <c r="X206" s="30"/>
      <c r="Y206" s="15"/>
    </row>
    <row r="207" spans="1:25" ht="19.350000000000001" customHeight="1">
      <c r="A207" s="17" t="s">
        <v>592</v>
      </c>
      <c r="B207" s="32" t="s">
        <v>593</v>
      </c>
      <c r="C207" s="32" t="s">
        <v>341</v>
      </c>
      <c r="D207" s="32" t="s">
        <v>518</v>
      </c>
      <c r="E207" s="61" t="s">
        <v>27</v>
      </c>
      <c r="F207" s="34">
        <v>0.98</v>
      </c>
      <c r="G207" s="34">
        <f>IF('Venda-Chave-Troca'!$E207="Gamivo",'Venda-Chave-Troca'!$F207,IF(AND((F207)&lt;'[1]TABELA G2A'!$A$15),F207,IF(AND((F207)&gt;='[1]TABELA G2A'!$A$15,(F207)&lt;'[1]TABELA G2A'!$B$15),(F207)/(1+'[1]TABELA G2A'!$A$16),IF(AND((F207)&gt;='[1]TABELA G2A'!$C$15,(F207)&lt;'[1]TABELA G2A'!$D$15),(F207)/(1+'[1]TABELA G2A'!$C$16),IF(AND((F207)&gt;='[1]TABELA G2A'!$E$15,(F207)&lt;'[1]TABELA G2A'!$F$15),(F207)/(1+'[1]TABELA G2A'!$E$16),IF(AND((F207)&gt;='[1]TABELA G2A'!$G$15,(F207)&lt;'[1]TABELA G2A'!$H$15),(F207)/(1+'[1]TABELA G2A'!$G$16),IF(AND((F207)&gt;='[1]TABELA G2A'!$I$15,(F207)&lt;'[1]TABELA G2A'!$J$15),(F207)/(1+'[1]TABELA G2A'!$I$16),IF(AND((F207)&gt;='[1]TABELA G2A'!$A$17,(F207)&lt;'[1]TABELA G2A'!$B$17),(F207)/(1+'[1]TABELA G2A'!$A$18),IF(AND((F207)&gt;='[1]TABELA G2A'!$C$17,(F207)&lt;'[1]TABELA G2A'!$D$17),(F207)/(1+'[1]TABELA G2A'!$C$18),IF(AND((F207)&gt;='[1]TABELA G2A'!$E$17,(F207)&lt;'[1]TABELA G2A'!$F$17),(F207)/(1+'[1]TABELA G2A'!$E$18),IF(AND((F207)&gt;='[1]TABELA G2A'!$G$17,(F207)&lt;'[1]TABELA G2A'!$H$17),(F207)/(1+'[1]TABELA G2A'!$G$18),IF(AND((F207)&gt;='[1]TABELA G2A'!$I$17,(F207)&lt;'[1]TABELA G2A'!$J$17),(F207)/(1+'[1]TABELA G2A'!$I$18),IF(AND((F207)&gt;='[1]TABELA G2A'!$A$19,(F207)&lt;'[1]TABELA G2A'!$B$19),(F207)/(1+'[1]TABELA G2A'!$A$20),IF(AND((F207)&gt;='[1]TABELA G2A'!$C$19,(F207)&lt;'[1]TABELA G2A'!$D$19),(F207)/(1+'[1]TABELA G2A'!$C$20),IF(AND((F207)&gt;='[1]TABELA G2A'!$E$19,(F207)&lt;'[1]TABELA G2A'!$F$19),(F207)/(1+'[1]TABELA G2A'!$E$20),IF(AND((F207)&gt;='[1]TABELA G2A'!$G$19,(F207)&lt;'[1]TABELA G2A'!$H$19),(F207)/(1+'[1]TABELA G2A'!$G$20),IF(AND((F207)&gt;='[1]TABELA G2A'!$I$19,(F207)&lt;'[1]TABELA G2A'!$J$19),(F207)/(1+'[1]TABELA G2A'!$A$22),IF(AND((F207)&gt;='[1]TABELA G2A'!$A$21,(F207)&lt;'[1]TABELA G2A'!$B$21),(F207)/(1+'[1]TABELA G2A'!$B$22),IF(AND((F207)&gt;='[1]TABELA G2A'!$C$21,(F207)&lt;'[1]TABELA G2A'!$D$21),(F207)/(1+'[1]TABELA G2A'!$C$22),IF((F207)&gt;='[1]TABELA G2A'!$E$21,(F207)/(1+'[1]TABELA G2A'!$C$22),""))))))))))))))))))))</f>
        <v>0.98</v>
      </c>
      <c r="H207" s="34">
        <f>IF('Venda-Chave-Troca'!$E207="G2A",G207*0.898-(0.4)-((0.15)*N207/O207),IF('Venda-Chave-Troca'!$E207="Gamivo",IF('Venda-Chave-Troca'!$F207&lt;4,(F207*0.95)-(0.1),(F207*0.901)-(0.45)),""))</f>
        <v>0.83099999999999996</v>
      </c>
      <c r="I207" s="34">
        <f>IF($E207="gamivo",IF($F207&gt;4,'Venda-Chave-Troca'!$G207+(-0.099*'Venda-Chave-Troca'!$G207)-(0.45),'Venda-Chave-Troca'!$G207-(0.05*'Venda-Chave-Troca'!$G207)-(0.1)),G207*0.898-(0.55))</f>
        <v>0.83099999999999996</v>
      </c>
      <c r="J207" s="35"/>
      <c r="K207" s="36" t="s">
        <v>588</v>
      </c>
      <c r="L207" s="34">
        <v>0.30701710134692023</v>
      </c>
      <c r="M207" s="37">
        <v>1</v>
      </c>
      <c r="N207" s="37">
        <v>0</v>
      </c>
      <c r="O207" s="37">
        <v>10</v>
      </c>
      <c r="P207" s="37">
        <v>0</v>
      </c>
      <c r="Q207" s="34">
        <f t="shared" si="6"/>
        <v>0.52398289865307968</v>
      </c>
      <c r="R207" s="27">
        <f t="shared" si="7"/>
        <v>1.7066896155110087</v>
      </c>
      <c r="S207" s="28">
        <v>44990</v>
      </c>
      <c r="T207" s="28">
        <v>45143</v>
      </c>
      <c r="U207" s="28">
        <v>45150</v>
      </c>
      <c r="V207" s="29" t="s">
        <v>589</v>
      </c>
      <c r="W207" s="29" t="s">
        <v>590</v>
      </c>
      <c r="X207" s="30"/>
      <c r="Y207" s="15"/>
    </row>
    <row r="208" spans="1:25" ht="19.350000000000001" customHeight="1">
      <c r="A208" s="17" t="s">
        <v>25</v>
      </c>
      <c r="B208" s="32" t="s">
        <v>594</v>
      </c>
      <c r="C208" s="32" t="s">
        <v>341</v>
      </c>
      <c r="D208" s="32" t="s">
        <v>518</v>
      </c>
      <c r="E208" s="61" t="s">
        <v>27</v>
      </c>
      <c r="F208" s="34">
        <v>0.98</v>
      </c>
      <c r="G208" s="34">
        <f>IF('Venda-Chave-Troca'!$E208="Gamivo",'Venda-Chave-Troca'!$F208,IF(AND((F208)&lt;'[1]TABELA G2A'!$A$15),F208,IF(AND((F208)&gt;='[1]TABELA G2A'!$A$15,(F208)&lt;'[1]TABELA G2A'!$B$15),(F208)/(1+'[1]TABELA G2A'!$A$16),IF(AND((F208)&gt;='[1]TABELA G2A'!$C$15,(F208)&lt;'[1]TABELA G2A'!$D$15),(F208)/(1+'[1]TABELA G2A'!$C$16),IF(AND((F208)&gt;='[1]TABELA G2A'!$E$15,(F208)&lt;'[1]TABELA G2A'!$F$15),(F208)/(1+'[1]TABELA G2A'!$E$16),IF(AND((F208)&gt;='[1]TABELA G2A'!$G$15,(F208)&lt;'[1]TABELA G2A'!$H$15),(F208)/(1+'[1]TABELA G2A'!$G$16),IF(AND((F208)&gt;='[1]TABELA G2A'!$I$15,(F208)&lt;'[1]TABELA G2A'!$J$15),(F208)/(1+'[1]TABELA G2A'!$I$16),IF(AND((F208)&gt;='[1]TABELA G2A'!$A$17,(F208)&lt;'[1]TABELA G2A'!$B$17),(F208)/(1+'[1]TABELA G2A'!$A$18),IF(AND((F208)&gt;='[1]TABELA G2A'!$C$17,(F208)&lt;'[1]TABELA G2A'!$D$17),(F208)/(1+'[1]TABELA G2A'!$C$18),IF(AND((F208)&gt;='[1]TABELA G2A'!$E$17,(F208)&lt;'[1]TABELA G2A'!$F$17),(F208)/(1+'[1]TABELA G2A'!$E$18),IF(AND((F208)&gt;='[1]TABELA G2A'!$G$17,(F208)&lt;'[1]TABELA G2A'!$H$17),(F208)/(1+'[1]TABELA G2A'!$G$18),IF(AND((F208)&gt;='[1]TABELA G2A'!$I$17,(F208)&lt;'[1]TABELA G2A'!$J$17),(F208)/(1+'[1]TABELA G2A'!$I$18),IF(AND((F208)&gt;='[1]TABELA G2A'!$A$19,(F208)&lt;'[1]TABELA G2A'!$B$19),(F208)/(1+'[1]TABELA G2A'!$A$20),IF(AND((F208)&gt;='[1]TABELA G2A'!$C$19,(F208)&lt;'[1]TABELA G2A'!$D$19),(F208)/(1+'[1]TABELA G2A'!$C$20),IF(AND((F208)&gt;='[1]TABELA G2A'!$E$19,(F208)&lt;'[1]TABELA G2A'!$F$19),(F208)/(1+'[1]TABELA G2A'!$E$20),IF(AND((F208)&gt;='[1]TABELA G2A'!$G$19,(F208)&lt;'[1]TABELA G2A'!$H$19),(F208)/(1+'[1]TABELA G2A'!$G$20),IF(AND((F208)&gt;='[1]TABELA G2A'!$I$19,(F208)&lt;'[1]TABELA G2A'!$J$19),(F208)/(1+'[1]TABELA G2A'!$A$22),IF(AND((F208)&gt;='[1]TABELA G2A'!$A$21,(F208)&lt;'[1]TABELA G2A'!$B$21),(F208)/(1+'[1]TABELA G2A'!$B$22),IF(AND((F208)&gt;='[1]TABELA G2A'!$C$21,(F208)&lt;'[1]TABELA G2A'!$D$21),(F208)/(1+'[1]TABELA G2A'!$C$22),IF((F208)&gt;='[1]TABELA G2A'!$E$21,(F208)/(1+'[1]TABELA G2A'!$C$22),""))))))))))))))))))))</f>
        <v>0.98</v>
      </c>
      <c r="H208" s="34">
        <f>IF('Venda-Chave-Troca'!$E208="G2A",G208*0.898-(0.4)-((0.15)*N208/O208),IF('Venda-Chave-Troca'!$E208="Gamivo",IF('Venda-Chave-Troca'!$F208&lt;4,(F208*0.95)-(0.1),(F208*0.901)-(0.45)),""))</f>
        <v>0.83099999999999996</v>
      </c>
      <c r="I208" s="34">
        <f>IF($E208="gamivo",IF($F208&gt;4,'Venda-Chave-Troca'!$G208+(-0.099*'Venda-Chave-Troca'!$G208)-(0.45),'Venda-Chave-Troca'!$G208-(0.05*'Venda-Chave-Troca'!$G208)-(0.1)),G208*0.898-(0.55))</f>
        <v>0.83099999999999996</v>
      </c>
      <c r="J208" s="35"/>
      <c r="K208" s="36" t="s">
        <v>390</v>
      </c>
      <c r="L208" s="34">
        <v>0.55568915698540355</v>
      </c>
      <c r="M208" s="37">
        <v>1</v>
      </c>
      <c r="N208" s="37">
        <v>0</v>
      </c>
      <c r="O208" s="37">
        <v>10</v>
      </c>
      <c r="P208" s="37">
        <v>0</v>
      </c>
      <c r="Q208" s="34">
        <f t="shared" si="6"/>
        <v>0.27531084301459641</v>
      </c>
      <c r="R208" s="27">
        <f t="shared" si="7"/>
        <v>0.49544037265033064</v>
      </c>
      <c r="S208" s="28">
        <v>44992</v>
      </c>
      <c r="T208" s="28">
        <v>45143</v>
      </c>
      <c r="U208" s="28">
        <v>45150</v>
      </c>
      <c r="V208" s="29" t="s">
        <v>585</v>
      </c>
      <c r="W208" s="29"/>
      <c r="X208" s="30"/>
      <c r="Y208" s="15"/>
    </row>
    <row r="209" spans="1:25" ht="19.350000000000001" customHeight="1">
      <c r="A209" s="17" t="s">
        <v>25</v>
      </c>
      <c r="B209" s="32" t="s">
        <v>595</v>
      </c>
      <c r="C209" s="32" t="s">
        <v>341</v>
      </c>
      <c r="D209" s="32" t="s">
        <v>518</v>
      </c>
      <c r="E209" s="61" t="s">
        <v>27</v>
      </c>
      <c r="F209" s="34">
        <v>0.98</v>
      </c>
      <c r="G209" s="34">
        <f>IF('Venda-Chave-Troca'!$E209="Gamivo",'Venda-Chave-Troca'!$F209,IF(AND((F209)&lt;'[1]TABELA G2A'!$A$15),F209,IF(AND((F209)&gt;='[1]TABELA G2A'!$A$15,(F209)&lt;'[1]TABELA G2A'!$B$15),(F209)/(1+'[1]TABELA G2A'!$A$16),IF(AND((F209)&gt;='[1]TABELA G2A'!$C$15,(F209)&lt;'[1]TABELA G2A'!$D$15),(F209)/(1+'[1]TABELA G2A'!$C$16),IF(AND((F209)&gt;='[1]TABELA G2A'!$E$15,(F209)&lt;'[1]TABELA G2A'!$F$15),(F209)/(1+'[1]TABELA G2A'!$E$16),IF(AND((F209)&gt;='[1]TABELA G2A'!$G$15,(F209)&lt;'[1]TABELA G2A'!$H$15),(F209)/(1+'[1]TABELA G2A'!$G$16),IF(AND((F209)&gt;='[1]TABELA G2A'!$I$15,(F209)&lt;'[1]TABELA G2A'!$J$15),(F209)/(1+'[1]TABELA G2A'!$I$16),IF(AND((F209)&gt;='[1]TABELA G2A'!$A$17,(F209)&lt;'[1]TABELA G2A'!$B$17),(F209)/(1+'[1]TABELA G2A'!$A$18),IF(AND((F209)&gt;='[1]TABELA G2A'!$C$17,(F209)&lt;'[1]TABELA G2A'!$D$17),(F209)/(1+'[1]TABELA G2A'!$C$18),IF(AND((F209)&gt;='[1]TABELA G2A'!$E$17,(F209)&lt;'[1]TABELA G2A'!$F$17),(F209)/(1+'[1]TABELA G2A'!$E$18),IF(AND((F209)&gt;='[1]TABELA G2A'!$G$17,(F209)&lt;'[1]TABELA G2A'!$H$17),(F209)/(1+'[1]TABELA G2A'!$G$18),IF(AND((F209)&gt;='[1]TABELA G2A'!$I$17,(F209)&lt;'[1]TABELA G2A'!$J$17),(F209)/(1+'[1]TABELA G2A'!$I$18),IF(AND((F209)&gt;='[1]TABELA G2A'!$A$19,(F209)&lt;'[1]TABELA G2A'!$B$19),(F209)/(1+'[1]TABELA G2A'!$A$20),IF(AND((F209)&gt;='[1]TABELA G2A'!$C$19,(F209)&lt;'[1]TABELA G2A'!$D$19),(F209)/(1+'[1]TABELA G2A'!$C$20),IF(AND((F209)&gt;='[1]TABELA G2A'!$E$19,(F209)&lt;'[1]TABELA G2A'!$F$19),(F209)/(1+'[1]TABELA G2A'!$E$20),IF(AND((F209)&gt;='[1]TABELA G2A'!$G$19,(F209)&lt;'[1]TABELA G2A'!$H$19),(F209)/(1+'[1]TABELA G2A'!$G$20),IF(AND((F209)&gt;='[1]TABELA G2A'!$I$19,(F209)&lt;'[1]TABELA G2A'!$J$19),(F209)/(1+'[1]TABELA G2A'!$A$22),IF(AND((F209)&gt;='[1]TABELA G2A'!$A$21,(F209)&lt;'[1]TABELA G2A'!$B$21),(F209)/(1+'[1]TABELA G2A'!$B$22),IF(AND((F209)&gt;='[1]TABELA G2A'!$C$21,(F209)&lt;'[1]TABELA G2A'!$D$21),(F209)/(1+'[1]TABELA G2A'!$C$22),IF((F209)&gt;='[1]TABELA G2A'!$E$21,(F209)/(1+'[1]TABELA G2A'!$C$22),""))))))))))))))))))))</f>
        <v>0.98</v>
      </c>
      <c r="H209" s="34">
        <f>IF('Venda-Chave-Troca'!$E209="G2A",G209*0.898-(0.4)-((0.15)*N209/O209),IF('Venda-Chave-Troca'!$E209="Gamivo",IF('Venda-Chave-Troca'!$F209&lt;4,(F209*0.95)-(0.1),(F209*0.901)-(0.45)),""))</f>
        <v>0.83099999999999996</v>
      </c>
      <c r="I209" s="34">
        <f>IF($E209="gamivo",IF($F209&gt;4,'Venda-Chave-Troca'!$G209+(-0.099*'Venda-Chave-Troca'!$G209)-(0.45),'Venda-Chave-Troca'!$G209-(0.05*'Venda-Chave-Troca'!$G209)-(0.1)),G209*0.898-(0.55))</f>
        <v>0.83099999999999996</v>
      </c>
      <c r="J209" s="35"/>
      <c r="K209" s="36" t="s">
        <v>596</v>
      </c>
      <c r="L209" s="34">
        <v>0.56761662198391416</v>
      </c>
      <c r="M209" s="37">
        <v>1</v>
      </c>
      <c r="N209" s="37">
        <v>0</v>
      </c>
      <c r="O209" s="37">
        <v>10</v>
      </c>
      <c r="P209" s="37">
        <v>0</v>
      </c>
      <c r="Q209" s="34">
        <f t="shared" si="6"/>
        <v>0.2633833780160858</v>
      </c>
      <c r="R209" s="27">
        <f t="shared" si="7"/>
        <v>0.46401632336896204</v>
      </c>
      <c r="S209" s="28">
        <v>44992</v>
      </c>
      <c r="T209" s="28">
        <v>45143</v>
      </c>
      <c r="U209" s="28">
        <v>45150</v>
      </c>
      <c r="V209" s="29" t="s">
        <v>532</v>
      </c>
      <c r="W209" s="29" t="s">
        <v>533</v>
      </c>
      <c r="X209" s="30"/>
      <c r="Y209" s="15"/>
    </row>
    <row r="210" spans="1:25" ht="19.350000000000001" customHeight="1">
      <c r="A210" s="17" t="s">
        <v>597</v>
      </c>
      <c r="B210" s="32" t="s">
        <v>598</v>
      </c>
      <c r="C210" s="32" t="s">
        <v>341</v>
      </c>
      <c r="D210" s="32" t="s">
        <v>518</v>
      </c>
      <c r="E210" s="61" t="s">
        <v>27</v>
      </c>
      <c r="F210" s="34">
        <v>0.98</v>
      </c>
      <c r="G210" s="34">
        <f>IF('Venda-Chave-Troca'!$E210="Gamivo",'Venda-Chave-Troca'!$F210,IF(AND((F210)&lt;'[1]TABELA G2A'!$A$15),F210,IF(AND((F210)&gt;='[1]TABELA G2A'!$A$15,(F210)&lt;'[1]TABELA G2A'!$B$15),(F210)/(1+'[1]TABELA G2A'!$A$16),IF(AND((F210)&gt;='[1]TABELA G2A'!$C$15,(F210)&lt;'[1]TABELA G2A'!$D$15),(F210)/(1+'[1]TABELA G2A'!$C$16),IF(AND((F210)&gt;='[1]TABELA G2A'!$E$15,(F210)&lt;'[1]TABELA G2A'!$F$15),(F210)/(1+'[1]TABELA G2A'!$E$16),IF(AND((F210)&gt;='[1]TABELA G2A'!$G$15,(F210)&lt;'[1]TABELA G2A'!$H$15),(F210)/(1+'[1]TABELA G2A'!$G$16),IF(AND((F210)&gt;='[1]TABELA G2A'!$I$15,(F210)&lt;'[1]TABELA G2A'!$J$15),(F210)/(1+'[1]TABELA G2A'!$I$16),IF(AND((F210)&gt;='[1]TABELA G2A'!$A$17,(F210)&lt;'[1]TABELA G2A'!$B$17),(F210)/(1+'[1]TABELA G2A'!$A$18),IF(AND((F210)&gt;='[1]TABELA G2A'!$C$17,(F210)&lt;'[1]TABELA G2A'!$D$17),(F210)/(1+'[1]TABELA G2A'!$C$18),IF(AND((F210)&gt;='[1]TABELA G2A'!$E$17,(F210)&lt;'[1]TABELA G2A'!$F$17),(F210)/(1+'[1]TABELA G2A'!$E$18),IF(AND((F210)&gt;='[1]TABELA G2A'!$G$17,(F210)&lt;'[1]TABELA G2A'!$H$17),(F210)/(1+'[1]TABELA G2A'!$G$18),IF(AND((F210)&gt;='[1]TABELA G2A'!$I$17,(F210)&lt;'[1]TABELA G2A'!$J$17),(F210)/(1+'[1]TABELA G2A'!$I$18),IF(AND((F210)&gt;='[1]TABELA G2A'!$A$19,(F210)&lt;'[1]TABELA G2A'!$B$19),(F210)/(1+'[1]TABELA G2A'!$A$20),IF(AND((F210)&gt;='[1]TABELA G2A'!$C$19,(F210)&lt;'[1]TABELA G2A'!$D$19),(F210)/(1+'[1]TABELA G2A'!$C$20),IF(AND((F210)&gt;='[1]TABELA G2A'!$E$19,(F210)&lt;'[1]TABELA G2A'!$F$19),(F210)/(1+'[1]TABELA G2A'!$E$20),IF(AND((F210)&gt;='[1]TABELA G2A'!$G$19,(F210)&lt;'[1]TABELA G2A'!$H$19),(F210)/(1+'[1]TABELA G2A'!$G$20),IF(AND((F210)&gt;='[1]TABELA G2A'!$I$19,(F210)&lt;'[1]TABELA G2A'!$J$19),(F210)/(1+'[1]TABELA G2A'!$A$22),IF(AND((F210)&gt;='[1]TABELA G2A'!$A$21,(F210)&lt;'[1]TABELA G2A'!$B$21),(F210)/(1+'[1]TABELA G2A'!$B$22),IF(AND((F210)&gt;='[1]TABELA G2A'!$C$21,(F210)&lt;'[1]TABELA G2A'!$D$21),(F210)/(1+'[1]TABELA G2A'!$C$22),IF((F210)&gt;='[1]TABELA G2A'!$E$21,(F210)/(1+'[1]TABELA G2A'!$C$22),""))))))))))))))))))))</f>
        <v>0.98</v>
      </c>
      <c r="H210" s="34">
        <f>IF('Venda-Chave-Troca'!$E210="G2A",G210*0.898-(0.4)-((0.15)*N210/O210),IF('Venda-Chave-Troca'!$E210="Gamivo",IF('Venda-Chave-Troca'!$F210&lt;4,(F210*0.95)-(0.1),(F210*0.901)-(0.45)),""))</f>
        <v>0.83099999999999996</v>
      </c>
      <c r="I210" s="34">
        <f>IF($E210="gamivo",IF($F210&gt;4,'Venda-Chave-Troca'!$G210+(-0.099*'Venda-Chave-Troca'!$G210)-(0.45),'Venda-Chave-Troca'!$G210-(0.05*'Venda-Chave-Troca'!$G210)-(0.1)),G210*0.898-(0.55))</f>
        <v>0.83099999999999996</v>
      </c>
      <c r="J210" s="35"/>
      <c r="K210" s="36" t="s">
        <v>599</v>
      </c>
      <c r="L210" s="34">
        <v>0.30923819030111965</v>
      </c>
      <c r="M210" s="37">
        <v>1</v>
      </c>
      <c r="N210" s="37">
        <v>0</v>
      </c>
      <c r="O210" s="37">
        <v>10</v>
      </c>
      <c r="P210" s="37">
        <v>0</v>
      </c>
      <c r="Q210" s="34">
        <f t="shared" si="6"/>
        <v>0.52176180969888031</v>
      </c>
      <c r="R210" s="27">
        <f t="shared" si="7"/>
        <v>1.6872489429291269</v>
      </c>
      <c r="S210" s="28">
        <v>44991</v>
      </c>
      <c r="T210" s="28">
        <v>45143</v>
      </c>
      <c r="U210" s="28">
        <v>45150</v>
      </c>
      <c r="V210" s="29" t="s">
        <v>489</v>
      </c>
      <c r="W210" s="29" t="s">
        <v>600</v>
      </c>
      <c r="X210" s="30"/>
      <c r="Y210" s="15"/>
    </row>
    <row r="211" spans="1:25" ht="19.350000000000001" customHeight="1">
      <c r="A211" s="17" t="s">
        <v>25</v>
      </c>
      <c r="B211" s="32" t="s">
        <v>601</v>
      </c>
      <c r="C211" s="32" t="s">
        <v>341</v>
      </c>
      <c r="D211" s="32" t="s">
        <v>518</v>
      </c>
      <c r="E211" s="61" t="s">
        <v>27</v>
      </c>
      <c r="F211" s="34">
        <v>0.98</v>
      </c>
      <c r="G211" s="34">
        <f>IF('Venda-Chave-Troca'!$E211="Gamivo",'Venda-Chave-Troca'!$F211,IF(AND((F211)&lt;'[1]TABELA G2A'!$A$15),F211,IF(AND((F211)&gt;='[1]TABELA G2A'!$A$15,(F211)&lt;'[1]TABELA G2A'!$B$15),(F211)/(1+'[1]TABELA G2A'!$A$16),IF(AND((F211)&gt;='[1]TABELA G2A'!$C$15,(F211)&lt;'[1]TABELA G2A'!$D$15),(F211)/(1+'[1]TABELA G2A'!$C$16),IF(AND((F211)&gt;='[1]TABELA G2A'!$E$15,(F211)&lt;'[1]TABELA G2A'!$F$15),(F211)/(1+'[1]TABELA G2A'!$E$16),IF(AND((F211)&gt;='[1]TABELA G2A'!$G$15,(F211)&lt;'[1]TABELA G2A'!$H$15),(F211)/(1+'[1]TABELA G2A'!$G$16),IF(AND((F211)&gt;='[1]TABELA G2A'!$I$15,(F211)&lt;'[1]TABELA G2A'!$J$15),(F211)/(1+'[1]TABELA G2A'!$I$16),IF(AND((F211)&gt;='[1]TABELA G2A'!$A$17,(F211)&lt;'[1]TABELA G2A'!$B$17),(F211)/(1+'[1]TABELA G2A'!$A$18),IF(AND((F211)&gt;='[1]TABELA G2A'!$C$17,(F211)&lt;'[1]TABELA G2A'!$D$17),(F211)/(1+'[1]TABELA G2A'!$C$18),IF(AND((F211)&gt;='[1]TABELA G2A'!$E$17,(F211)&lt;'[1]TABELA G2A'!$F$17),(F211)/(1+'[1]TABELA G2A'!$E$18),IF(AND((F211)&gt;='[1]TABELA G2A'!$G$17,(F211)&lt;'[1]TABELA G2A'!$H$17),(F211)/(1+'[1]TABELA G2A'!$G$18),IF(AND((F211)&gt;='[1]TABELA G2A'!$I$17,(F211)&lt;'[1]TABELA G2A'!$J$17),(F211)/(1+'[1]TABELA G2A'!$I$18),IF(AND((F211)&gt;='[1]TABELA G2A'!$A$19,(F211)&lt;'[1]TABELA G2A'!$B$19),(F211)/(1+'[1]TABELA G2A'!$A$20),IF(AND((F211)&gt;='[1]TABELA G2A'!$C$19,(F211)&lt;'[1]TABELA G2A'!$D$19),(F211)/(1+'[1]TABELA G2A'!$C$20),IF(AND((F211)&gt;='[1]TABELA G2A'!$E$19,(F211)&lt;'[1]TABELA G2A'!$F$19),(F211)/(1+'[1]TABELA G2A'!$E$20),IF(AND((F211)&gt;='[1]TABELA G2A'!$G$19,(F211)&lt;'[1]TABELA G2A'!$H$19),(F211)/(1+'[1]TABELA G2A'!$G$20),IF(AND((F211)&gt;='[1]TABELA G2A'!$I$19,(F211)&lt;'[1]TABELA G2A'!$J$19),(F211)/(1+'[1]TABELA G2A'!$A$22),IF(AND((F211)&gt;='[1]TABELA G2A'!$A$21,(F211)&lt;'[1]TABELA G2A'!$B$21),(F211)/(1+'[1]TABELA G2A'!$B$22),IF(AND((F211)&gt;='[1]TABELA G2A'!$C$21,(F211)&lt;'[1]TABELA G2A'!$D$21),(F211)/(1+'[1]TABELA G2A'!$C$22),IF((F211)&gt;='[1]TABELA G2A'!$E$21,(F211)/(1+'[1]TABELA G2A'!$C$22),""))))))))))))))))))))</f>
        <v>0.98</v>
      </c>
      <c r="H211" s="34">
        <f>IF('Venda-Chave-Troca'!$E211="G2A",G211*0.898-(0.4)-((0.15)*N211/O211),IF('Venda-Chave-Troca'!$E211="Gamivo",IF('Venda-Chave-Troca'!$F211&lt;4,(F211*0.95)-(0.1),(F211*0.901)-(0.45)),""))</f>
        <v>0.83099999999999996</v>
      </c>
      <c r="I211" s="34">
        <f>IF($E211="gamivo",IF($F211&gt;4,'Venda-Chave-Troca'!$G211+(-0.099*'Venda-Chave-Troca'!$G211)-(0.45),'Venda-Chave-Troca'!$G211-(0.05*'Venda-Chave-Troca'!$G211)-(0.1)),G211*0.898-(0.55))</f>
        <v>0.83099999999999996</v>
      </c>
      <c r="J211" s="35"/>
      <c r="K211" s="36" t="s">
        <v>602</v>
      </c>
      <c r="L211" s="34">
        <v>0.56259627747047392</v>
      </c>
      <c r="M211" s="37">
        <v>1</v>
      </c>
      <c r="N211" s="37">
        <v>0</v>
      </c>
      <c r="O211" s="37">
        <v>10</v>
      </c>
      <c r="P211" s="37">
        <v>0</v>
      </c>
      <c r="Q211" s="34">
        <f t="shared" si="6"/>
        <v>0.26840372252952605</v>
      </c>
      <c r="R211" s="27">
        <f t="shared" si="7"/>
        <v>0.47708051630969484</v>
      </c>
      <c r="S211" s="28">
        <v>44992</v>
      </c>
      <c r="T211" s="28">
        <v>45143</v>
      </c>
      <c r="U211" s="28">
        <v>45150</v>
      </c>
      <c r="V211" s="29" t="s">
        <v>603</v>
      </c>
      <c r="W211" s="29" t="s">
        <v>604</v>
      </c>
      <c r="X211" s="30"/>
      <c r="Y211" s="15"/>
    </row>
    <row r="212" spans="1:25" ht="19.350000000000001" customHeight="1">
      <c r="A212" s="17" t="s">
        <v>25</v>
      </c>
      <c r="B212" s="32" t="s">
        <v>605</v>
      </c>
      <c r="C212" s="32" t="s">
        <v>341</v>
      </c>
      <c r="D212" s="32" t="s">
        <v>518</v>
      </c>
      <c r="E212" s="61" t="s">
        <v>27</v>
      </c>
      <c r="F212" s="34">
        <v>0.98</v>
      </c>
      <c r="G212" s="34">
        <f>IF('Venda-Chave-Troca'!$E212="Gamivo",'Venda-Chave-Troca'!$F212,IF(AND((F212)&lt;'[1]TABELA G2A'!$A$15),F212,IF(AND((F212)&gt;='[1]TABELA G2A'!$A$15,(F212)&lt;'[1]TABELA G2A'!$B$15),(F212)/(1+'[1]TABELA G2A'!$A$16),IF(AND((F212)&gt;='[1]TABELA G2A'!$C$15,(F212)&lt;'[1]TABELA G2A'!$D$15),(F212)/(1+'[1]TABELA G2A'!$C$16),IF(AND((F212)&gt;='[1]TABELA G2A'!$E$15,(F212)&lt;'[1]TABELA G2A'!$F$15),(F212)/(1+'[1]TABELA G2A'!$E$16),IF(AND((F212)&gt;='[1]TABELA G2A'!$G$15,(F212)&lt;'[1]TABELA G2A'!$H$15),(F212)/(1+'[1]TABELA G2A'!$G$16),IF(AND((F212)&gt;='[1]TABELA G2A'!$I$15,(F212)&lt;'[1]TABELA G2A'!$J$15),(F212)/(1+'[1]TABELA G2A'!$I$16),IF(AND((F212)&gt;='[1]TABELA G2A'!$A$17,(F212)&lt;'[1]TABELA G2A'!$B$17),(F212)/(1+'[1]TABELA G2A'!$A$18),IF(AND((F212)&gt;='[1]TABELA G2A'!$C$17,(F212)&lt;'[1]TABELA G2A'!$D$17),(F212)/(1+'[1]TABELA G2A'!$C$18),IF(AND((F212)&gt;='[1]TABELA G2A'!$E$17,(F212)&lt;'[1]TABELA G2A'!$F$17),(F212)/(1+'[1]TABELA G2A'!$E$18),IF(AND((F212)&gt;='[1]TABELA G2A'!$G$17,(F212)&lt;'[1]TABELA G2A'!$H$17),(F212)/(1+'[1]TABELA G2A'!$G$18),IF(AND((F212)&gt;='[1]TABELA G2A'!$I$17,(F212)&lt;'[1]TABELA G2A'!$J$17),(F212)/(1+'[1]TABELA G2A'!$I$18),IF(AND((F212)&gt;='[1]TABELA G2A'!$A$19,(F212)&lt;'[1]TABELA G2A'!$B$19),(F212)/(1+'[1]TABELA G2A'!$A$20),IF(AND((F212)&gt;='[1]TABELA G2A'!$C$19,(F212)&lt;'[1]TABELA G2A'!$D$19),(F212)/(1+'[1]TABELA G2A'!$C$20),IF(AND((F212)&gt;='[1]TABELA G2A'!$E$19,(F212)&lt;'[1]TABELA G2A'!$F$19),(F212)/(1+'[1]TABELA G2A'!$E$20),IF(AND((F212)&gt;='[1]TABELA G2A'!$G$19,(F212)&lt;'[1]TABELA G2A'!$H$19),(F212)/(1+'[1]TABELA G2A'!$G$20),IF(AND((F212)&gt;='[1]TABELA G2A'!$I$19,(F212)&lt;'[1]TABELA G2A'!$J$19),(F212)/(1+'[1]TABELA G2A'!$A$22),IF(AND((F212)&gt;='[1]TABELA G2A'!$A$21,(F212)&lt;'[1]TABELA G2A'!$B$21),(F212)/(1+'[1]TABELA G2A'!$B$22),IF(AND((F212)&gt;='[1]TABELA G2A'!$C$21,(F212)&lt;'[1]TABELA G2A'!$D$21),(F212)/(1+'[1]TABELA G2A'!$C$22),IF((F212)&gt;='[1]TABELA G2A'!$E$21,(F212)/(1+'[1]TABELA G2A'!$C$22),""))))))))))))))))))))</f>
        <v>0.98</v>
      </c>
      <c r="H212" s="34">
        <f>IF('Venda-Chave-Troca'!$E212="G2A",G212*0.898-(0.4)-((0.15)*N212/O212),IF('Venda-Chave-Troca'!$E212="Gamivo",IF('Venda-Chave-Troca'!$F212&lt;4,(F212*0.95)-(0.1),(F212*0.901)-(0.45)),""))</f>
        <v>0.83099999999999996</v>
      </c>
      <c r="I212" s="34">
        <f>IF($E212="gamivo",IF($F212&gt;4,'Venda-Chave-Troca'!$G212+(-0.099*'Venda-Chave-Troca'!$G212)-(0.45),'Venda-Chave-Troca'!$G212-(0.05*'Venda-Chave-Troca'!$G212)-(0.1)),G212*0.898-(0.55))</f>
        <v>0.83099999999999996</v>
      </c>
      <c r="J212" s="35"/>
      <c r="K212" s="36" t="s">
        <v>602</v>
      </c>
      <c r="L212" s="34">
        <v>0.56259627747047392</v>
      </c>
      <c r="M212" s="37">
        <v>1</v>
      </c>
      <c r="N212" s="37">
        <v>0</v>
      </c>
      <c r="O212" s="37">
        <v>10</v>
      </c>
      <c r="P212" s="37">
        <v>0</v>
      </c>
      <c r="Q212" s="34">
        <f t="shared" si="6"/>
        <v>0.26840372252952605</v>
      </c>
      <c r="R212" s="27">
        <f t="shared" si="7"/>
        <v>0.47708051630969484</v>
      </c>
      <c r="S212" s="28">
        <v>44992</v>
      </c>
      <c r="T212" s="28">
        <v>45143</v>
      </c>
      <c r="U212" s="28">
        <v>45150</v>
      </c>
      <c r="V212" s="29" t="s">
        <v>603</v>
      </c>
      <c r="W212" s="29" t="s">
        <v>604</v>
      </c>
      <c r="X212" s="30"/>
      <c r="Y212" s="15"/>
    </row>
    <row r="213" spans="1:25" ht="19.350000000000001" customHeight="1">
      <c r="A213" s="17" t="s">
        <v>25</v>
      </c>
      <c r="B213" s="32" t="s">
        <v>606</v>
      </c>
      <c r="C213" s="32" t="s">
        <v>341</v>
      </c>
      <c r="D213" s="32" t="s">
        <v>518</v>
      </c>
      <c r="E213" s="61" t="s">
        <v>27</v>
      </c>
      <c r="F213" s="34">
        <v>0.98</v>
      </c>
      <c r="G213" s="34">
        <f>IF('Venda-Chave-Troca'!$E213="Gamivo",'Venda-Chave-Troca'!$F213,IF(AND((F213)&lt;'[1]TABELA G2A'!$A$15),F213,IF(AND((F213)&gt;='[1]TABELA G2A'!$A$15,(F213)&lt;'[1]TABELA G2A'!$B$15),(F213)/(1+'[1]TABELA G2A'!$A$16),IF(AND((F213)&gt;='[1]TABELA G2A'!$C$15,(F213)&lt;'[1]TABELA G2A'!$D$15),(F213)/(1+'[1]TABELA G2A'!$C$16),IF(AND((F213)&gt;='[1]TABELA G2A'!$E$15,(F213)&lt;'[1]TABELA G2A'!$F$15),(F213)/(1+'[1]TABELA G2A'!$E$16),IF(AND((F213)&gt;='[1]TABELA G2A'!$G$15,(F213)&lt;'[1]TABELA G2A'!$H$15),(F213)/(1+'[1]TABELA G2A'!$G$16),IF(AND((F213)&gt;='[1]TABELA G2A'!$I$15,(F213)&lt;'[1]TABELA G2A'!$J$15),(F213)/(1+'[1]TABELA G2A'!$I$16),IF(AND((F213)&gt;='[1]TABELA G2A'!$A$17,(F213)&lt;'[1]TABELA G2A'!$B$17),(F213)/(1+'[1]TABELA G2A'!$A$18),IF(AND((F213)&gt;='[1]TABELA G2A'!$C$17,(F213)&lt;'[1]TABELA G2A'!$D$17),(F213)/(1+'[1]TABELA G2A'!$C$18),IF(AND((F213)&gt;='[1]TABELA G2A'!$E$17,(F213)&lt;'[1]TABELA G2A'!$F$17),(F213)/(1+'[1]TABELA G2A'!$E$18),IF(AND((F213)&gt;='[1]TABELA G2A'!$G$17,(F213)&lt;'[1]TABELA G2A'!$H$17),(F213)/(1+'[1]TABELA G2A'!$G$18),IF(AND((F213)&gt;='[1]TABELA G2A'!$I$17,(F213)&lt;'[1]TABELA G2A'!$J$17),(F213)/(1+'[1]TABELA G2A'!$I$18),IF(AND((F213)&gt;='[1]TABELA G2A'!$A$19,(F213)&lt;'[1]TABELA G2A'!$B$19),(F213)/(1+'[1]TABELA G2A'!$A$20),IF(AND((F213)&gt;='[1]TABELA G2A'!$C$19,(F213)&lt;'[1]TABELA G2A'!$D$19),(F213)/(1+'[1]TABELA G2A'!$C$20),IF(AND((F213)&gt;='[1]TABELA G2A'!$E$19,(F213)&lt;'[1]TABELA G2A'!$F$19),(F213)/(1+'[1]TABELA G2A'!$E$20),IF(AND((F213)&gt;='[1]TABELA G2A'!$G$19,(F213)&lt;'[1]TABELA G2A'!$H$19),(F213)/(1+'[1]TABELA G2A'!$G$20),IF(AND((F213)&gt;='[1]TABELA G2A'!$I$19,(F213)&lt;'[1]TABELA G2A'!$J$19),(F213)/(1+'[1]TABELA G2A'!$A$22),IF(AND((F213)&gt;='[1]TABELA G2A'!$A$21,(F213)&lt;'[1]TABELA G2A'!$B$21),(F213)/(1+'[1]TABELA G2A'!$B$22),IF(AND((F213)&gt;='[1]TABELA G2A'!$C$21,(F213)&lt;'[1]TABELA G2A'!$D$21),(F213)/(1+'[1]TABELA G2A'!$C$22),IF((F213)&gt;='[1]TABELA G2A'!$E$21,(F213)/(1+'[1]TABELA G2A'!$C$22),""))))))))))))))))))))</f>
        <v>0.98</v>
      </c>
      <c r="H213" s="34">
        <f>IF('Venda-Chave-Troca'!$E213="G2A",G213*0.898-(0.4)-((0.15)*N213/O213),IF('Venda-Chave-Troca'!$E213="Gamivo",IF('Venda-Chave-Troca'!$F213&lt;4,(F213*0.95)-(0.1),(F213*0.901)-(0.45)),""))</f>
        <v>0.83099999999999996</v>
      </c>
      <c r="I213" s="34">
        <f>IF($E213="gamivo",IF($F213&gt;4,'Venda-Chave-Troca'!$G213+(-0.099*'Venda-Chave-Troca'!$G213)-(0.45),'Venda-Chave-Troca'!$G213-(0.05*'Venda-Chave-Troca'!$G213)-(0.1)),G213*0.898-(0.55))</f>
        <v>0.83099999999999996</v>
      </c>
      <c r="J213" s="35"/>
      <c r="K213" s="36" t="s">
        <v>607</v>
      </c>
      <c r="L213" s="34">
        <v>0.28602943733894037</v>
      </c>
      <c r="M213" s="37">
        <v>1</v>
      </c>
      <c r="N213" s="37">
        <v>0</v>
      </c>
      <c r="O213" s="37">
        <v>10</v>
      </c>
      <c r="P213" s="37">
        <v>0</v>
      </c>
      <c r="Q213" s="34">
        <f t="shared" si="6"/>
        <v>0.54497056266105959</v>
      </c>
      <c r="R213" s="27">
        <f t="shared" si="7"/>
        <v>1.9052953700540902</v>
      </c>
      <c r="S213" s="28">
        <v>44993</v>
      </c>
      <c r="T213" s="28">
        <v>45143</v>
      </c>
      <c r="U213" s="28">
        <v>45150</v>
      </c>
      <c r="V213" s="29" t="s">
        <v>608</v>
      </c>
      <c r="W213" s="29" t="s">
        <v>609</v>
      </c>
      <c r="X213" s="30"/>
      <c r="Y213" s="15"/>
    </row>
    <row r="214" spans="1:25" ht="19.350000000000001" customHeight="1">
      <c r="A214" s="17" t="s">
        <v>25</v>
      </c>
      <c r="B214" s="32" t="s">
        <v>610</v>
      </c>
      <c r="C214" s="32" t="s">
        <v>341</v>
      </c>
      <c r="D214" s="32" t="s">
        <v>518</v>
      </c>
      <c r="E214" s="61" t="s">
        <v>27</v>
      </c>
      <c r="F214" s="34">
        <v>0.98</v>
      </c>
      <c r="G214" s="34">
        <f>IF('Venda-Chave-Troca'!$E214="Gamivo",'Venda-Chave-Troca'!$F214,IF(AND((F214)&lt;'[1]TABELA G2A'!$A$15),F214,IF(AND((F214)&gt;='[1]TABELA G2A'!$A$15,(F214)&lt;'[1]TABELA G2A'!$B$15),(F214)/(1+'[1]TABELA G2A'!$A$16),IF(AND((F214)&gt;='[1]TABELA G2A'!$C$15,(F214)&lt;'[1]TABELA G2A'!$D$15),(F214)/(1+'[1]TABELA G2A'!$C$16),IF(AND((F214)&gt;='[1]TABELA G2A'!$E$15,(F214)&lt;'[1]TABELA G2A'!$F$15),(F214)/(1+'[1]TABELA G2A'!$E$16),IF(AND((F214)&gt;='[1]TABELA G2A'!$G$15,(F214)&lt;'[1]TABELA G2A'!$H$15),(F214)/(1+'[1]TABELA G2A'!$G$16),IF(AND((F214)&gt;='[1]TABELA G2A'!$I$15,(F214)&lt;'[1]TABELA G2A'!$J$15),(F214)/(1+'[1]TABELA G2A'!$I$16),IF(AND((F214)&gt;='[1]TABELA G2A'!$A$17,(F214)&lt;'[1]TABELA G2A'!$B$17),(F214)/(1+'[1]TABELA G2A'!$A$18),IF(AND((F214)&gt;='[1]TABELA G2A'!$C$17,(F214)&lt;'[1]TABELA G2A'!$D$17),(F214)/(1+'[1]TABELA G2A'!$C$18),IF(AND((F214)&gt;='[1]TABELA G2A'!$E$17,(F214)&lt;'[1]TABELA G2A'!$F$17),(F214)/(1+'[1]TABELA G2A'!$E$18),IF(AND((F214)&gt;='[1]TABELA G2A'!$G$17,(F214)&lt;'[1]TABELA G2A'!$H$17),(F214)/(1+'[1]TABELA G2A'!$G$18),IF(AND((F214)&gt;='[1]TABELA G2A'!$I$17,(F214)&lt;'[1]TABELA G2A'!$J$17),(F214)/(1+'[1]TABELA G2A'!$I$18),IF(AND((F214)&gt;='[1]TABELA G2A'!$A$19,(F214)&lt;'[1]TABELA G2A'!$B$19),(F214)/(1+'[1]TABELA G2A'!$A$20),IF(AND((F214)&gt;='[1]TABELA G2A'!$C$19,(F214)&lt;'[1]TABELA G2A'!$D$19),(F214)/(1+'[1]TABELA G2A'!$C$20),IF(AND((F214)&gt;='[1]TABELA G2A'!$E$19,(F214)&lt;'[1]TABELA G2A'!$F$19),(F214)/(1+'[1]TABELA G2A'!$E$20),IF(AND((F214)&gt;='[1]TABELA G2A'!$G$19,(F214)&lt;'[1]TABELA G2A'!$H$19),(F214)/(1+'[1]TABELA G2A'!$G$20),IF(AND((F214)&gt;='[1]TABELA G2A'!$I$19,(F214)&lt;'[1]TABELA G2A'!$J$19),(F214)/(1+'[1]TABELA G2A'!$A$22),IF(AND((F214)&gt;='[1]TABELA G2A'!$A$21,(F214)&lt;'[1]TABELA G2A'!$B$21),(F214)/(1+'[1]TABELA G2A'!$B$22),IF(AND((F214)&gt;='[1]TABELA G2A'!$C$21,(F214)&lt;'[1]TABELA G2A'!$D$21),(F214)/(1+'[1]TABELA G2A'!$C$22),IF((F214)&gt;='[1]TABELA G2A'!$E$21,(F214)/(1+'[1]TABELA G2A'!$C$22),""))))))))))))))))))))</f>
        <v>0.98</v>
      </c>
      <c r="H214" s="34">
        <f>IF('Venda-Chave-Troca'!$E214="G2A",G214*0.898-(0.4)-((0.15)*N214/O214),IF('Venda-Chave-Troca'!$E214="Gamivo",IF('Venda-Chave-Troca'!$F214&lt;4,(F214*0.95)-(0.1),(F214*0.901)-(0.45)),""))</f>
        <v>0.83099999999999996</v>
      </c>
      <c r="I214" s="34">
        <f>IF($E214="gamivo",IF($F214&gt;4,'Venda-Chave-Troca'!$G214+(-0.099*'Venda-Chave-Troca'!$G214)-(0.45),'Venda-Chave-Troca'!$G214-(0.05*'Venda-Chave-Troca'!$G214)-(0.1)),G214*0.898-(0.55))</f>
        <v>0.83099999999999996</v>
      </c>
      <c r="J214" s="35"/>
      <c r="K214" s="36" t="s">
        <v>482</v>
      </c>
      <c r="L214" s="34">
        <v>0.59751697944593385</v>
      </c>
      <c r="M214" s="37">
        <v>1</v>
      </c>
      <c r="N214" s="37">
        <v>0</v>
      </c>
      <c r="O214" s="37">
        <v>10</v>
      </c>
      <c r="P214" s="37">
        <v>0</v>
      </c>
      <c r="Q214" s="34">
        <f t="shared" si="6"/>
        <v>0.23348302055406611</v>
      </c>
      <c r="R214" s="27">
        <f t="shared" si="7"/>
        <v>0.39075545731030187</v>
      </c>
      <c r="S214" s="28">
        <v>44993</v>
      </c>
      <c r="T214" s="28">
        <v>45143</v>
      </c>
      <c r="U214" s="28">
        <v>45151</v>
      </c>
      <c r="V214" s="29" t="s">
        <v>611</v>
      </c>
      <c r="W214" s="29" t="s">
        <v>612</v>
      </c>
      <c r="X214" s="30"/>
      <c r="Y214" s="15"/>
    </row>
    <row r="215" spans="1:25" ht="19.350000000000001" customHeight="1">
      <c r="A215" s="17" t="s">
        <v>613</v>
      </c>
      <c r="B215" s="18" t="s">
        <v>614</v>
      </c>
      <c r="C215" s="35" t="s">
        <v>341</v>
      </c>
      <c r="D215" s="32" t="s">
        <v>615</v>
      </c>
      <c r="E215" s="61" t="s">
        <v>27</v>
      </c>
      <c r="F215" s="34">
        <v>1.1399999999999999</v>
      </c>
      <c r="G215" s="34">
        <f>IF('Venda-Chave-Troca'!$E215="Gamivo",'Venda-Chave-Troca'!$F215,IF(AND((F215)&lt;'[1]TABELA G2A'!$A$15),F215,IF(AND((F215)&gt;='[1]TABELA G2A'!$A$15,(F215)&lt;'[1]TABELA G2A'!$B$15),(F215)/(1+'[1]TABELA G2A'!$A$16),IF(AND((F215)&gt;='[1]TABELA G2A'!$C$15,(F215)&lt;'[1]TABELA G2A'!$D$15),(F215)/(1+'[1]TABELA G2A'!$C$16),IF(AND((F215)&gt;='[1]TABELA G2A'!$E$15,(F215)&lt;'[1]TABELA G2A'!$F$15),(F215)/(1+'[1]TABELA G2A'!$E$16),IF(AND((F215)&gt;='[1]TABELA G2A'!$G$15,(F215)&lt;'[1]TABELA G2A'!$H$15),(F215)/(1+'[1]TABELA G2A'!$G$16),IF(AND((F215)&gt;='[1]TABELA G2A'!$I$15,(F215)&lt;'[1]TABELA G2A'!$J$15),(F215)/(1+'[1]TABELA G2A'!$I$16),IF(AND((F215)&gt;='[1]TABELA G2A'!$A$17,(F215)&lt;'[1]TABELA G2A'!$B$17),(F215)/(1+'[1]TABELA G2A'!$A$18),IF(AND((F215)&gt;='[1]TABELA G2A'!$C$17,(F215)&lt;'[1]TABELA G2A'!$D$17),(F215)/(1+'[1]TABELA G2A'!$C$18),IF(AND((F215)&gt;='[1]TABELA G2A'!$E$17,(F215)&lt;'[1]TABELA G2A'!$F$17),(F215)/(1+'[1]TABELA G2A'!$E$18),IF(AND((F215)&gt;='[1]TABELA G2A'!$G$17,(F215)&lt;'[1]TABELA G2A'!$H$17),(F215)/(1+'[1]TABELA G2A'!$G$18),IF(AND((F215)&gt;='[1]TABELA G2A'!$I$17,(F215)&lt;'[1]TABELA G2A'!$J$17),(F215)/(1+'[1]TABELA G2A'!$I$18),IF(AND((F215)&gt;='[1]TABELA G2A'!$A$19,(F215)&lt;'[1]TABELA G2A'!$B$19),(F215)/(1+'[1]TABELA G2A'!$A$20),IF(AND((F215)&gt;='[1]TABELA G2A'!$C$19,(F215)&lt;'[1]TABELA G2A'!$D$19),(F215)/(1+'[1]TABELA G2A'!$C$20),IF(AND((F215)&gt;='[1]TABELA G2A'!$E$19,(F215)&lt;'[1]TABELA G2A'!$F$19),(F215)/(1+'[1]TABELA G2A'!$E$20),IF(AND((F215)&gt;='[1]TABELA G2A'!$G$19,(F215)&lt;'[1]TABELA G2A'!$H$19),(F215)/(1+'[1]TABELA G2A'!$G$20),IF(AND((F215)&gt;='[1]TABELA G2A'!$I$19,(F215)&lt;'[1]TABELA G2A'!$J$19),(F215)/(1+'[1]TABELA G2A'!$A$22),IF(AND((F215)&gt;='[1]TABELA G2A'!$A$21,(F215)&lt;'[1]TABELA G2A'!$B$21),(F215)/(1+'[1]TABELA G2A'!$B$22),IF(AND((F215)&gt;='[1]TABELA G2A'!$C$21,(F215)&lt;'[1]TABELA G2A'!$D$21),(F215)/(1+'[1]TABELA G2A'!$C$22),IF((F215)&gt;='[1]TABELA G2A'!$E$21,(F215)/(1+'[1]TABELA G2A'!$C$22),""))))))))))))))))))))</f>
        <v>1.1399999999999999</v>
      </c>
      <c r="H215" s="34">
        <f>IF('Venda-Chave-Troca'!$E215="G2A",G215*0.898-(0.4)-((0.15)*N215/O215),IF('Venda-Chave-Troca'!$E215="Gamivo",IF('Venda-Chave-Troca'!$F215&lt;4,(F215*0.95)-(0.1),(F215*0.901)-(0.45)),""))</f>
        <v>0.98299999999999998</v>
      </c>
      <c r="I215" s="34">
        <f>IF($E215="gamivo",IF($F215&gt;4,'Venda-Chave-Troca'!$G215+(-0.099*'Venda-Chave-Troca'!$G215)-(0.45),'Venda-Chave-Troca'!$G215-(0.05*'Venda-Chave-Troca'!$G215)-(0.1)),G215*0.898-(0.55))</f>
        <v>0.98299999999999998</v>
      </c>
      <c r="J215" s="32"/>
      <c r="K215" s="36" t="s">
        <v>616</v>
      </c>
      <c r="L215" s="34">
        <v>0.98479310190444769</v>
      </c>
      <c r="M215" s="37">
        <v>1</v>
      </c>
      <c r="N215" s="37">
        <v>0</v>
      </c>
      <c r="O215" s="37">
        <v>10</v>
      </c>
      <c r="P215" s="37">
        <v>0</v>
      </c>
      <c r="Q215" s="34">
        <f t="shared" si="6"/>
        <v>-1.7931019044477026E-3</v>
      </c>
      <c r="R215" s="27">
        <f t="shared" si="7"/>
        <v>-1.8207904797262514E-3</v>
      </c>
      <c r="S215" s="28">
        <v>44535</v>
      </c>
      <c r="T215" s="52">
        <v>45152</v>
      </c>
      <c r="U215" s="52">
        <v>45153</v>
      </c>
      <c r="V215" s="29" t="s">
        <v>617</v>
      </c>
      <c r="W215" s="29" t="s">
        <v>618</v>
      </c>
      <c r="X215" s="30"/>
      <c r="Y215" s="15"/>
    </row>
    <row r="216" spans="1:25" ht="19.350000000000001" customHeight="1">
      <c r="A216" s="97" t="s">
        <v>25</v>
      </c>
      <c r="B216" s="104" t="s">
        <v>619</v>
      </c>
      <c r="C216" s="33" t="s">
        <v>341</v>
      </c>
      <c r="D216" s="112" t="s">
        <v>615</v>
      </c>
      <c r="E216" s="21" t="s">
        <v>342</v>
      </c>
      <c r="F216" s="34">
        <v>1.81</v>
      </c>
      <c r="G216" s="34">
        <f>IF('Venda-Chave-Troca'!$E216="Gamivo",'Venda-Chave-Troca'!$F216,IF(AND((F216)&lt;'[1]TABELA G2A'!$A$15),F216,IF(AND((F216)&gt;='[1]TABELA G2A'!$A$15,(F216)&lt;'[1]TABELA G2A'!$B$15),(F216)/(1+'[1]TABELA G2A'!$A$16),IF(AND((F216)&gt;='[1]TABELA G2A'!$C$15,(F216)&lt;'[1]TABELA G2A'!$D$15),(F216)/(1+'[1]TABELA G2A'!$C$16),IF(AND((F216)&gt;='[1]TABELA G2A'!$E$15,(F216)&lt;'[1]TABELA G2A'!$F$15),(F216)/(1+'[1]TABELA G2A'!$E$16),IF(AND((F216)&gt;='[1]TABELA G2A'!$G$15,(F216)&lt;'[1]TABELA G2A'!$H$15),(F216)/(1+'[1]TABELA G2A'!$G$16),IF(AND((F216)&gt;='[1]TABELA G2A'!$I$15,(F216)&lt;'[1]TABELA G2A'!$J$15),(F216)/(1+'[1]TABELA G2A'!$I$16),IF(AND((F216)&gt;='[1]TABELA G2A'!$A$17,(F216)&lt;'[1]TABELA G2A'!$B$17),(F216)/(1+'[1]TABELA G2A'!$A$18),IF(AND((F216)&gt;='[1]TABELA G2A'!$C$17,(F216)&lt;'[1]TABELA G2A'!$D$17),(F216)/(1+'[1]TABELA G2A'!$C$18),IF(AND((F216)&gt;='[1]TABELA G2A'!$E$17,(F216)&lt;'[1]TABELA G2A'!$F$17),(F216)/(1+'[1]TABELA G2A'!$E$18),IF(AND((F216)&gt;='[1]TABELA G2A'!$G$17,(F216)&lt;'[1]TABELA G2A'!$H$17),(F216)/(1+'[1]TABELA G2A'!$G$18),IF(AND((F216)&gt;='[1]TABELA G2A'!$I$17,(F216)&lt;'[1]TABELA G2A'!$J$17),(F216)/(1+'[1]TABELA G2A'!$I$18),IF(AND((F216)&gt;='[1]TABELA G2A'!$A$19,(F216)&lt;'[1]TABELA G2A'!$B$19),(F216)/(1+'[1]TABELA G2A'!$A$20),IF(AND((F216)&gt;='[1]TABELA G2A'!$C$19,(F216)&lt;'[1]TABELA G2A'!$D$19),(F216)/(1+'[1]TABELA G2A'!$C$20),IF(AND((F216)&gt;='[1]TABELA G2A'!$E$19,(F216)&lt;'[1]TABELA G2A'!$F$19),(F216)/(1+'[1]TABELA G2A'!$E$20),IF(AND((F216)&gt;='[1]TABELA G2A'!$G$19,(F216)&lt;'[1]TABELA G2A'!$H$19),(F216)/(1+'[1]TABELA G2A'!$G$20),IF(AND((F216)&gt;='[1]TABELA G2A'!$I$19,(F216)&lt;'[1]TABELA G2A'!$J$19),(F216)/(1+'[1]TABELA G2A'!$A$22),IF(AND((F216)&gt;='[1]TABELA G2A'!$A$21,(F216)&lt;'[1]TABELA G2A'!$B$21),(F216)/(1+'[1]TABELA G2A'!$B$22),IF(AND((F216)&gt;='[1]TABELA G2A'!$C$21,(F216)&lt;'[1]TABELA G2A'!$D$21),(F216)/(1+'[1]TABELA G2A'!$C$22),IF((F216)&gt;='[1]TABELA G2A'!$E$21,(F216)/(1+'[1]TABELA G2A'!$C$22),""))))))))))))))))))))</f>
        <v>1.4031007751937985</v>
      </c>
      <c r="H216" s="34">
        <f>IF('Venda-Chave-Troca'!$E216="G2A",G216*0.898-(0.4)-((0.15)*N216/O216),IF('Venda-Chave-Troca'!$E216="Gamivo",IF('Venda-Chave-Troca'!$F216&lt;4,(F216*0.95)-(0.1),(F216*0.901)-(0.45)),""))</f>
        <v>0.81498449612403112</v>
      </c>
      <c r="I216" s="34">
        <f>IF($E216="gamivo",IF($F216&gt;4,'Venda-Chave-Troca'!$G216+(-0.099*'Venda-Chave-Troca'!$G216)-(0.45),'Venda-Chave-Troca'!$G216-(0.05*'Venda-Chave-Troca'!$G216)-(0.1)),G216*0.898-(0.55))</f>
        <v>0.70998449612403114</v>
      </c>
      <c r="J216" s="36"/>
      <c r="K216" s="36" t="s">
        <v>620</v>
      </c>
      <c r="L216" s="34">
        <v>1.2070942102848468</v>
      </c>
      <c r="M216" s="37">
        <v>1</v>
      </c>
      <c r="N216" s="37">
        <v>3</v>
      </c>
      <c r="O216" s="37">
        <v>10</v>
      </c>
      <c r="P216" s="37">
        <v>0</v>
      </c>
      <c r="Q216" s="34">
        <f t="shared" si="6"/>
        <v>-0.39210971416081564</v>
      </c>
      <c r="R216" s="27">
        <f t="shared" si="7"/>
        <v>-0.32483770597183681</v>
      </c>
      <c r="S216" s="52">
        <v>44474</v>
      </c>
      <c r="T216" s="52">
        <v>45152</v>
      </c>
      <c r="U216" s="52">
        <v>45154</v>
      </c>
      <c r="V216" s="29" t="s">
        <v>621</v>
      </c>
      <c r="W216" s="29" t="s">
        <v>622</v>
      </c>
      <c r="X216" s="30"/>
      <c r="Y216" s="15"/>
    </row>
    <row r="217" spans="1:25" ht="19.350000000000001" customHeight="1">
      <c r="A217" s="17" t="s">
        <v>25</v>
      </c>
      <c r="B217" s="18" t="s">
        <v>623</v>
      </c>
      <c r="C217" s="35" t="s">
        <v>341</v>
      </c>
      <c r="D217" s="113" t="s">
        <v>615</v>
      </c>
      <c r="E217" s="61" t="s">
        <v>27</v>
      </c>
      <c r="F217" s="34">
        <v>1.1399999999999999</v>
      </c>
      <c r="G217" s="34">
        <f>IF('Venda-Chave-Troca'!$E217="Gamivo",'Venda-Chave-Troca'!$F217,IF(AND((F217)&lt;'[1]TABELA G2A'!$A$15),F217,IF(AND((F217)&gt;='[1]TABELA G2A'!$A$15,(F217)&lt;'[1]TABELA G2A'!$B$15),(F217)/(1+'[1]TABELA G2A'!$A$16),IF(AND((F217)&gt;='[1]TABELA G2A'!$C$15,(F217)&lt;'[1]TABELA G2A'!$D$15),(F217)/(1+'[1]TABELA G2A'!$C$16),IF(AND((F217)&gt;='[1]TABELA G2A'!$E$15,(F217)&lt;'[1]TABELA G2A'!$F$15),(F217)/(1+'[1]TABELA G2A'!$E$16),IF(AND((F217)&gt;='[1]TABELA G2A'!$G$15,(F217)&lt;'[1]TABELA G2A'!$H$15),(F217)/(1+'[1]TABELA G2A'!$G$16),IF(AND((F217)&gt;='[1]TABELA G2A'!$I$15,(F217)&lt;'[1]TABELA G2A'!$J$15),(F217)/(1+'[1]TABELA G2A'!$I$16),IF(AND((F217)&gt;='[1]TABELA G2A'!$A$17,(F217)&lt;'[1]TABELA G2A'!$B$17),(F217)/(1+'[1]TABELA G2A'!$A$18),IF(AND((F217)&gt;='[1]TABELA G2A'!$C$17,(F217)&lt;'[1]TABELA G2A'!$D$17),(F217)/(1+'[1]TABELA G2A'!$C$18),IF(AND((F217)&gt;='[1]TABELA G2A'!$E$17,(F217)&lt;'[1]TABELA G2A'!$F$17),(F217)/(1+'[1]TABELA G2A'!$E$18),IF(AND((F217)&gt;='[1]TABELA G2A'!$G$17,(F217)&lt;'[1]TABELA G2A'!$H$17),(F217)/(1+'[1]TABELA G2A'!$G$18),IF(AND((F217)&gt;='[1]TABELA G2A'!$I$17,(F217)&lt;'[1]TABELA G2A'!$J$17),(F217)/(1+'[1]TABELA G2A'!$I$18),IF(AND((F217)&gt;='[1]TABELA G2A'!$A$19,(F217)&lt;'[1]TABELA G2A'!$B$19),(F217)/(1+'[1]TABELA G2A'!$A$20),IF(AND((F217)&gt;='[1]TABELA G2A'!$C$19,(F217)&lt;'[1]TABELA G2A'!$D$19),(F217)/(1+'[1]TABELA G2A'!$C$20),IF(AND((F217)&gt;='[1]TABELA G2A'!$E$19,(F217)&lt;'[1]TABELA G2A'!$F$19),(F217)/(1+'[1]TABELA G2A'!$E$20),IF(AND((F217)&gt;='[1]TABELA G2A'!$G$19,(F217)&lt;'[1]TABELA G2A'!$H$19),(F217)/(1+'[1]TABELA G2A'!$G$20),IF(AND((F217)&gt;='[1]TABELA G2A'!$I$19,(F217)&lt;'[1]TABELA G2A'!$J$19),(F217)/(1+'[1]TABELA G2A'!$A$22),IF(AND((F217)&gt;='[1]TABELA G2A'!$A$21,(F217)&lt;'[1]TABELA G2A'!$B$21),(F217)/(1+'[1]TABELA G2A'!$B$22),IF(AND((F217)&gt;='[1]TABELA G2A'!$C$21,(F217)&lt;'[1]TABELA G2A'!$D$21),(F217)/(1+'[1]TABELA G2A'!$C$22),IF((F217)&gt;='[1]TABELA G2A'!$E$21,(F217)/(1+'[1]TABELA G2A'!$C$22),""))))))))))))))))))))</f>
        <v>1.1399999999999999</v>
      </c>
      <c r="H217" s="34">
        <f>IF('Venda-Chave-Troca'!$E217="G2A",G217*0.898-(0.4)-((0.15)*N217/O217),IF('Venda-Chave-Troca'!$E217="Gamivo",IF('Venda-Chave-Troca'!$F217&lt;4,(F217*0.95)-(0.1),(F217*0.901)-(0.45)),""))</f>
        <v>0.98299999999999998</v>
      </c>
      <c r="I217" s="34">
        <f>IF($E217="gamivo",IF($F217&gt;4,'Venda-Chave-Troca'!$G217+(-0.099*'Venda-Chave-Troca'!$G217)-(0.45),'Venda-Chave-Troca'!$G217-(0.05*'Venda-Chave-Troca'!$G217)-(0.1)),G217*0.898-(0.55))</f>
        <v>0.98299999999999998</v>
      </c>
      <c r="J217" s="32"/>
      <c r="K217" s="36" t="s">
        <v>624</v>
      </c>
      <c r="L217" s="34">
        <v>1.121908407618819</v>
      </c>
      <c r="M217" s="37">
        <v>1</v>
      </c>
      <c r="N217" s="37">
        <v>0</v>
      </c>
      <c r="O217" s="37">
        <v>10</v>
      </c>
      <c r="P217" s="37">
        <v>0</v>
      </c>
      <c r="Q217" s="34">
        <f t="shared" si="6"/>
        <v>-0.13890840761881906</v>
      </c>
      <c r="R217" s="27">
        <f t="shared" si="7"/>
        <v>-0.1238143922226624</v>
      </c>
      <c r="S217" s="28">
        <v>44538</v>
      </c>
      <c r="T217" s="52">
        <v>45152</v>
      </c>
      <c r="U217" s="52">
        <v>45156</v>
      </c>
      <c r="V217" s="29" t="s">
        <v>625</v>
      </c>
      <c r="W217" s="29" t="s">
        <v>626</v>
      </c>
      <c r="X217" s="30"/>
      <c r="Y217" s="15"/>
    </row>
    <row r="218" spans="1:25" ht="19.350000000000001" customHeight="1">
      <c r="A218" s="97" t="s">
        <v>107</v>
      </c>
      <c r="B218" s="114" t="s">
        <v>627</v>
      </c>
      <c r="C218" s="33" t="s">
        <v>341</v>
      </c>
      <c r="D218" s="113" t="s">
        <v>615</v>
      </c>
      <c r="E218" s="61" t="s">
        <v>27</v>
      </c>
      <c r="F218" s="34">
        <v>1.1399999999999999</v>
      </c>
      <c r="G218" s="34">
        <f>IF('Venda-Chave-Troca'!$E218="Gamivo",'Venda-Chave-Troca'!$F218,IF(AND((F218)&lt;'[1]TABELA G2A'!$A$15),F218,IF(AND((F218)&gt;='[1]TABELA G2A'!$A$15,(F218)&lt;'[1]TABELA G2A'!$B$15),(F218)/(1+'[1]TABELA G2A'!$A$16),IF(AND((F218)&gt;='[1]TABELA G2A'!$C$15,(F218)&lt;'[1]TABELA G2A'!$D$15),(F218)/(1+'[1]TABELA G2A'!$C$16),IF(AND((F218)&gt;='[1]TABELA G2A'!$E$15,(F218)&lt;'[1]TABELA G2A'!$F$15),(F218)/(1+'[1]TABELA G2A'!$E$16),IF(AND((F218)&gt;='[1]TABELA G2A'!$G$15,(F218)&lt;'[1]TABELA G2A'!$H$15),(F218)/(1+'[1]TABELA G2A'!$G$16),IF(AND((F218)&gt;='[1]TABELA G2A'!$I$15,(F218)&lt;'[1]TABELA G2A'!$J$15),(F218)/(1+'[1]TABELA G2A'!$I$16),IF(AND((F218)&gt;='[1]TABELA G2A'!$A$17,(F218)&lt;'[1]TABELA G2A'!$B$17),(F218)/(1+'[1]TABELA G2A'!$A$18),IF(AND((F218)&gt;='[1]TABELA G2A'!$C$17,(F218)&lt;'[1]TABELA G2A'!$D$17),(F218)/(1+'[1]TABELA G2A'!$C$18),IF(AND((F218)&gt;='[1]TABELA G2A'!$E$17,(F218)&lt;'[1]TABELA G2A'!$F$17),(F218)/(1+'[1]TABELA G2A'!$E$18),IF(AND((F218)&gt;='[1]TABELA G2A'!$G$17,(F218)&lt;'[1]TABELA G2A'!$H$17),(F218)/(1+'[1]TABELA G2A'!$G$18),IF(AND((F218)&gt;='[1]TABELA G2A'!$I$17,(F218)&lt;'[1]TABELA G2A'!$J$17),(F218)/(1+'[1]TABELA G2A'!$I$18),IF(AND((F218)&gt;='[1]TABELA G2A'!$A$19,(F218)&lt;'[1]TABELA G2A'!$B$19),(F218)/(1+'[1]TABELA G2A'!$A$20),IF(AND((F218)&gt;='[1]TABELA G2A'!$C$19,(F218)&lt;'[1]TABELA G2A'!$D$19),(F218)/(1+'[1]TABELA G2A'!$C$20),IF(AND((F218)&gt;='[1]TABELA G2A'!$E$19,(F218)&lt;'[1]TABELA G2A'!$F$19),(F218)/(1+'[1]TABELA G2A'!$E$20),IF(AND((F218)&gt;='[1]TABELA G2A'!$G$19,(F218)&lt;'[1]TABELA G2A'!$H$19),(F218)/(1+'[1]TABELA G2A'!$G$20),IF(AND((F218)&gt;='[1]TABELA G2A'!$I$19,(F218)&lt;'[1]TABELA G2A'!$J$19),(F218)/(1+'[1]TABELA G2A'!$A$22),IF(AND((F218)&gt;='[1]TABELA G2A'!$A$21,(F218)&lt;'[1]TABELA G2A'!$B$21),(F218)/(1+'[1]TABELA G2A'!$B$22),IF(AND((F218)&gt;='[1]TABELA G2A'!$C$21,(F218)&lt;'[1]TABELA G2A'!$D$21),(F218)/(1+'[1]TABELA G2A'!$C$22),IF((F218)&gt;='[1]TABELA G2A'!$E$21,(F218)/(1+'[1]TABELA G2A'!$C$22),""))))))))))))))))))))</f>
        <v>1.1399999999999999</v>
      </c>
      <c r="H218" s="34">
        <f>IF('Venda-Chave-Troca'!$E218="G2A",G218*0.898-(0.4)-((0.15)*N218/O218),IF('Venda-Chave-Troca'!$E218="Gamivo",IF('Venda-Chave-Troca'!$F218&lt;4,(F218*0.95)-(0.1),(F218*0.901)-(0.45)),""))</f>
        <v>0.98299999999999998</v>
      </c>
      <c r="I218" s="34">
        <f>IF($E218="gamivo",IF($F218&gt;4,'Venda-Chave-Troca'!$G218+(-0.099*'Venda-Chave-Troca'!$G218)-(0.45),'Venda-Chave-Troca'!$G218-(0.05*'Venda-Chave-Troca'!$G218)-(0.1)),G218*0.898-(0.55))</f>
        <v>0.98299999999999998</v>
      </c>
      <c r="J218" s="36"/>
      <c r="K218" s="36" t="s">
        <v>628</v>
      </c>
      <c r="L218" s="34">
        <v>1.0693994810697585</v>
      </c>
      <c r="M218" s="37">
        <v>1</v>
      </c>
      <c r="N218" s="37">
        <v>0</v>
      </c>
      <c r="O218" s="37">
        <v>10</v>
      </c>
      <c r="P218" s="37">
        <v>0</v>
      </c>
      <c r="Q218" s="34">
        <f t="shared" si="6"/>
        <v>-8.6399481069758477E-2</v>
      </c>
      <c r="R218" s="27">
        <f t="shared" si="7"/>
        <v>-8.0792521970676476E-2</v>
      </c>
      <c r="S218" s="52">
        <v>44539</v>
      </c>
      <c r="T218" s="52">
        <v>45152</v>
      </c>
      <c r="U218" s="52">
        <v>45157</v>
      </c>
      <c r="V218" s="29" t="s">
        <v>109</v>
      </c>
      <c r="W218" s="29"/>
      <c r="X218" s="30"/>
      <c r="Y218" s="15"/>
    </row>
    <row r="219" spans="1:25" ht="19.350000000000001" customHeight="1">
      <c r="A219" s="17" t="s">
        <v>25</v>
      </c>
      <c r="B219" s="18" t="s">
        <v>629</v>
      </c>
      <c r="C219" s="35" t="s">
        <v>341</v>
      </c>
      <c r="D219" s="113" t="s">
        <v>615</v>
      </c>
      <c r="E219" s="61" t="s">
        <v>27</v>
      </c>
      <c r="F219" s="34">
        <v>1.1399999999999999</v>
      </c>
      <c r="G219" s="34">
        <f>IF('Venda-Chave-Troca'!$E219="Gamivo",'Venda-Chave-Troca'!$F219,IF(AND((F219)&lt;'[1]TABELA G2A'!$A$15),F219,IF(AND((F219)&gt;='[1]TABELA G2A'!$A$15,(F219)&lt;'[1]TABELA G2A'!$B$15),(F219)/(1+'[1]TABELA G2A'!$A$16),IF(AND((F219)&gt;='[1]TABELA G2A'!$C$15,(F219)&lt;'[1]TABELA G2A'!$D$15),(F219)/(1+'[1]TABELA G2A'!$C$16),IF(AND((F219)&gt;='[1]TABELA G2A'!$E$15,(F219)&lt;'[1]TABELA G2A'!$F$15),(F219)/(1+'[1]TABELA G2A'!$E$16),IF(AND((F219)&gt;='[1]TABELA G2A'!$G$15,(F219)&lt;'[1]TABELA G2A'!$H$15),(F219)/(1+'[1]TABELA G2A'!$G$16),IF(AND((F219)&gt;='[1]TABELA G2A'!$I$15,(F219)&lt;'[1]TABELA G2A'!$J$15),(F219)/(1+'[1]TABELA G2A'!$I$16),IF(AND((F219)&gt;='[1]TABELA G2A'!$A$17,(F219)&lt;'[1]TABELA G2A'!$B$17),(F219)/(1+'[1]TABELA G2A'!$A$18),IF(AND((F219)&gt;='[1]TABELA G2A'!$C$17,(F219)&lt;'[1]TABELA G2A'!$D$17),(F219)/(1+'[1]TABELA G2A'!$C$18),IF(AND((F219)&gt;='[1]TABELA G2A'!$E$17,(F219)&lt;'[1]TABELA G2A'!$F$17),(F219)/(1+'[1]TABELA G2A'!$E$18),IF(AND((F219)&gt;='[1]TABELA G2A'!$G$17,(F219)&lt;'[1]TABELA G2A'!$H$17),(F219)/(1+'[1]TABELA G2A'!$G$18),IF(AND((F219)&gt;='[1]TABELA G2A'!$I$17,(F219)&lt;'[1]TABELA G2A'!$J$17),(F219)/(1+'[1]TABELA G2A'!$I$18),IF(AND((F219)&gt;='[1]TABELA G2A'!$A$19,(F219)&lt;'[1]TABELA G2A'!$B$19),(F219)/(1+'[1]TABELA G2A'!$A$20),IF(AND((F219)&gt;='[1]TABELA G2A'!$C$19,(F219)&lt;'[1]TABELA G2A'!$D$19),(F219)/(1+'[1]TABELA G2A'!$C$20),IF(AND((F219)&gt;='[1]TABELA G2A'!$E$19,(F219)&lt;'[1]TABELA G2A'!$F$19),(F219)/(1+'[1]TABELA G2A'!$E$20),IF(AND((F219)&gt;='[1]TABELA G2A'!$G$19,(F219)&lt;'[1]TABELA G2A'!$H$19),(F219)/(1+'[1]TABELA G2A'!$G$20),IF(AND((F219)&gt;='[1]TABELA G2A'!$I$19,(F219)&lt;'[1]TABELA G2A'!$J$19),(F219)/(1+'[1]TABELA G2A'!$A$22),IF(AND((F219)&gt;='[1]TABELA G2A'!$A$21,(F219)&lt;'[1]TABELA G2A'!$B$21),(F219)/(1+'[1]TABELA G2A'!$B$22),IF(AND((F219)&gt;='[1]TABELA G2A'!$C$21,(F219)&lt;'[1]TABELA G2A'!$D$21),(F219)/(1+'[1]TABELA G2A'!$C$22),IF((F219)&gt;='[1]TABELA G2A'!$E$21,(F219)/(1+'[1]TABELA G2A'!$C$22),""))))))))))))))))))))</f>
        <v>1.1399999999999999</v>
      </c>
      <c r="H219" s="34">
        <f>IF('Venda-Chave-Troca'!$E219="G2A",G219*0.898-(0.4)-((0.15)*N219/O219),IF('Venda-Chave-Troca'!$E219="Gamivo",IF('Venda-Chave-Troca'!$F219&lt;4,(F219*0.95)-(0.1),(F219*0.901)-(0.45)),""))</f>
        <v>0.98299999999999998</v>
      </c>
      <c r="I219" s="34">
        <f>IF($E219="gamivo",IF($F219&gt;4,'Venda-Chave-Troca'!$G219+(-0.099*'Venda-Chave-Troca'!$G219)-(0.45),'Venda-Chave-Troca'!$G219-(0.05*'Venda-Chave-Troca'!$G219)-(0.1)),G219*0.898-(0.55))</f>
        <v>0.98299999999999998</v>
      </c>
      <c r="J219" s="32"/>
      <c r="K219" s="36" t="s">
        <v>630</v>
      </c>
      <c r="L219" s="34">
        <v>0.94230422679417558</v>
      </c>
      <c r="M219" s="37">
        <v>1</v>
      </c>
      <c r="N219" s="37">
        <v>0</v>
      </c>
      <c r="O219" s="37">
        <v>10</v>
      </c>
      <c r="P219" s="37">
        <v>0</v>
      </c>
      <c r="Q219" s="34">
        <f t="shared" si="6"/>
        <v>4.0695773205824404E-2</v>
      </c>
      <c r="R219" s="27">
        <f t="shared" si="7"/>
        <v>4.3187509987380593E-2</v>
      </c>
      <c r="S219" s="28">
        <v>44571</v>
      </c>
      <c r="T219" s="52">
        <v>45152</v>
      </c>
      <c r="U219" s="52">
        <v>45165</v>
      </c>
      <c r="V219" s="29" t="s">
        <v>631</v>
      </c>
      <c r="W219" s="29" t="s">
        <v>632</v>
      </c>
      <c r="X219" s="30"/>
      <c r="Y219" s="15"/>
    </row>
    <row r="220" spans="1:25" ht="19.350000000000001" customHeight="1">
      <c r="A220" s="17" t="s">
        <v>633</v>
      </c>
      <c r="B220" s="18" t="s">
        <v>634</v>
      </c>
      <c r="C220" s="35" t="s">
        <v>341</v>
      </c>
      <c r="D220" s="32" t="s">
        <v>615</v>
      </c>
      <c r="E220" s="61" t="s">
        <v>27</v>
      </c>
      <c r="F220" s="34">
        <v>1.1399999999999999</v>
      </c>
      <c r="G220" s="34">
        <f>IF('Venda-Chave-Troca'!$E220="Gamivo",'Venda-Chave-Troca'!$F220,IF(AND((F220)&lt;'[1]TABELA G2A'!$A$15),F220,IF(AND((F220)&gt;='[1]TABELA G2A'!$A$15,(F220)&lt;'[1]TABELA G2A'!$B$15),(F220)/(1+'[1]TABELA G2A'!$A$16),IF(AND((F220)&gt;='[1]TABELA G2A'!$C$15,(F220)&lt;'[1]TABELA G2A'!$D$15),(F220)/(1+'[1]TABELA G2A'!$C$16),IF(AND((F220)&gt;='[1]TABELA G2A'!$E$15,(F220)&lt;'[1]TABELA G2A'!$F$15),(F220)/(1+'[1]TABELA G2A'!$E$16),IF(AND((F220)&gt;='[1]TABELA G2A'!$G$15,(F220)&lt;'[1]TABELA G2A'!$H$15),(F220)/(1+'[1]TABELA G2A'!$G$16),IF(AND((F220)&gt;='[1]TABELA G2A'!$I$15,(F220)&lt;'[1]TABELA G2A'!$J$15),(F220)/(1+'[1]TABELA G2A'!$I$16),IF(AND((F220)&gt;='[1]TABELA G2A'!$A$17,(F220)&lt;'[1]TABELA G2A'!$B$17),(F220)/(1+'[1]TABELA G2A'!$A$18),IF(AND((F220)&gt;='[1]TABELA G2A'!$C$17,(F220)&lt;'[1]TABELA G2A'!$D$17),(F220)/(1+'[1]TABELA G2A'!$C$18),IF(AND((F220)&gt;='[1]TABELA G2A'!$E$17,(F220)&lt;'[1]TABELA G2A'!$F$17),(F220)/(1+'[1]TABELA G2A'!$E$18),IF(AND((F220)&gt;='[1]TABELA G2A'!$G$17,(F220)&lt;'[1]TABELA G2A'!$H$17),(F220)/(1+'[1]TABELA G2A'!$G$18),IF(AND((F220)&gt;='[1]TABELA G2A'!$I$17,(F220)&lt;'[1]TABELA G2A'!$J$17),(F220)/(1+'[1]TABELA G2A'!$I$18),IF(AND((F220)&gt;='[1]TABELA G2A'!$A$19,(F220)&lt;'[1]TABELA G2A'!$B$19),(F220)/(1+'[1]TABELA G2A'!$A$20),IF(AND((F220)&gt;='[1]TABELA G2A'!$C$19,(F220)&lt;'[1]TABELA G2A'!$D$19),(F220)/(1+'[1]TABELA G2A'!$C$20),IF(AND((F220)&gt;='[1]TABELA G2A'!$E$19,(F220)&lt;'[1]TABELA G2A'!$F$19),(F220)/(1+'[1]TABELA G2A'!$E$20),IF(AND((F220)&gt;='[1]TABELA G2A'!$G$19,(F220)&lt;'[1]TABELA G2A'!$H$19),(F220)/(1+'[1]TABELA G2A'!$G$20),IF(AND((F220)&gt;='[1]TABELA G2A'!$I$19,(F220)&lt;'[1]TABELA G2A'!$J$19),(F220)/(1+'[1]TABELA G2A'!$A$22),IF(AND((F220)&gt;='[1]TABELA G2A'!$A$21,(F220)&lt;'[1]TABELA G2A'!$B$21),(F220)/(1+'[1]TABELA G2A'!$B$22),IF(AND((F220)&gt;='[1]TABELA G2A'!$C$21,(F220)&lt;'[1]TABELA G2A'!$D$21),(F220)/(1+'[1]TABELA G2A'!$C$22),IF((F220)&gt;='[1]TABELA G2A'!$E$21,(F220)/(1+'[1]TABELA G2A'!$C$22),""))))))))))))))))))))</f>
        <v>1.1399999999999999</v>
      </c>
      <c r="H220" s="34">
        <f>IF('Venda-Chave-Troca'!$E220="G2A",G220*0.898-(0.4)-((0.15)*N220/O220),IF('Venda-Chave-Troca'!$E220="Gamivo",IF('Venda-Chave-Troca'!$F220&lt;4,(F220*0.95)-(0.1),(F220*0.901)-(0.45)),""))</f>
        <v>0.98299999999999998</v>
      </c>
      <c r="I220" s="34">
        <f>IF($E220="gamivo",IF($F220&gt;4,'Venda-Chave-Troca'!$G220+(-0.099*'Venda-Chave-Troca'!$G220)-(0.45),'Venda-Chave-Troca'!$G220-(0.05*'Venda-Chave-Troca'!$G220)-(0.1)),G220*0.898-(0.55))</f>
        <v>0.98299999999999998</v>
      </c>
      <c r="J220" s="32"/>
      <c r="K220" s="36" t="s">
        <v>635</v>
      </c>
      <c r="L220" s="34">
        <v>0.99232070667948002</v>
      </c>
      <c r="M220" s="37">
        <v>1</v>
      </c>
      <c r="N220" s="37">
        <v>0</v>
      </c>
      <c r="O220" s="37">
        <v>10</v>
      </c>
      <c r="P220" s="37">
        <v>0</v>
      </c>
      <c r="Q220" s="34">
        <f t="shared" si="6"/>
        <v>-9.3207066794800397E-3</v>
      </c>
      <c r="R220" s="27">
        <f t="shared" si="7"/>
        <v>-9.3928370301463761E-3</v>
      </c>
      <c r="S220" s="28">
        <v>44557</v>
      </c>
      <c r="T220" s="52">
        <v>45152</v>
      </c>
      <c r="U220" s="52">
        <v>45165</v>
      </c>
      <c r="V220" s="29" t="s">
        <v>636</v>
      </c>
      <c r="W220" s="29" t="s">
        <v>637</v>
      </c>
      <c r="X220" s="30"/>
      <c r="Y220" s="15"/>
    </row>
    <row r="221" spans="1:25" ht="19.350000000000001" customHeight="1">
      <c r="A221" s="97" t="s">
        <v>107</v>
      </c>
      <c r="B221" s="114" t="s">
        <v>638</v>
      </c>
      <c r="C221" s="33" t="s">
        <v>341</v>
      </c>
      <c r="D221" s="32" t="s">
        <v>615</v>
      </c>
      <c r="E221" s="61" t="s">
        <v>27</v>
      </c>
      <c r="F221" s="34">
        <v>1.1399999999999999</v>
      </c>
      <c r="G221" s="34">
        <f>IF('Venda-Chave-Troca'!$E221="Gamivo",'Venda-Chave-Troca'!$F221,IF(AND((F221)&lt;'[1]TABELA G2A'!$A$15),F221,IF(AND((F221)&gt;='[1]TABELA G2A'!$A$15,(F221)&lt;'[1]TABELA G2A'!$B$15),(F221)/(1+'[1]TABELA G2A'!$A$16),IF(AND((F221)&gt;='[1]TABELA G2A'!$C$15,(F221)&lt;'[1]TABELA G2A'!$D$15),(F221)/(1+'[1]TABELA G2A'!$C$16),IF(AND((F221)&gt;='[1]TABELA G2A'!$E$15,(F221)&lt;'[1]TABELA G2A'!$F$15),(F221)/(1+'[1]TABELA G2A'!$E$16),IF(AND((F221)&gt;='[1]TABELA G2A'!$G$15,(F221)&lt;'[1]TABELA G2A'!$H$15),(F221)/(1+'[1]TABELA G2A'!$G$16),IF(AND((F221)&gt;='[1]TABELA G2A'!$I$15,(F221)&lt;'[1]TABELA G2A'!$J$15),(F221)/(1+'[1]TABELA G2A'!$I$16),IF(AND((F221)&gt;='[1]TABELA G2A'!$A$17,(F221)&lt;'[1]TABELA G2A'!$B$17),(F221)/(1+'[1]TABELA G2A'!$A$18),IF(AND((F221)&gt;='[1]TABELA G2A'!$C$17,(F221)&lt;'[1]TABELA G2A'!$D$17),(F221)/(1+'[1]TABELA G2A'!$C$18),IF(AND((F221)&gt;='[1]TABELA G2A'!$E$17,(F221)&lt;'[1]TABELA G2A'!$F$17),(F221)/(1+'[1]TABELA G2A'!$E$18),IF(AND((F221)&gt;='[1]TABELA G2A'!$G$17,(F221)&lt;'[1]TABELA G2A'!$H$17),(F221)/(1+'[1]TABELA G2A'!$G$18),IF(AND((F221)&gt;='[1]TABELA G2A'!$I$17,(F221)&lt;'[1]TABELA G2A'!$J$17),(F221)/(1+'[1]TABELA G2A'!$I$18),IF(AND((F221)&gt;='[1]TABELA G2A'!$A$19,(F221)&lt;'[1]TABELA G2A'!$B$19),(F221)/(1+'[1]TABELA G2A'!$A$20),IF(AND((F221)&gt;='[1]TABELA G2A'!$C$19,(F221)&lt;'[1]TABELA G2A'!$D$19),(F221)/(1+'[1]TABELA G2A'!$C$20),IF(AND((F221)&gt;='[1]TABELA G2A'!$E$19,(F221)&lt;'[1]TABELA G2A'!$F$19),(F221)/(1+'[1]TABELA G2A'!$E$20),IF(AND((F221)&gt;='[1]TABELA G2A'!$G$19,(F221)&lt;'[1]TABELA G2A'!$H$19),(F221)/(1+'[1]TABELA G2A'!$G$20),IF(AND((F221)&gt;='[1]TABELA G2A'!$I$19,(F221)&lt;'[1]TABELA G2A'!$J$19),(F221)/(1+'[1]TABELA G2A'!$A$22),IF(AND((F221)&gt;='[1]TABELA G2A'!$A$21,(F221)&lt;'[1]TABELA G2A'!$B$21),(F221)/(1+'[1]TABELA G2A'!$B$22),IF(AND((F221)&gt;='[1]TABELA G2A'!$C$21,(F221)&lt;'[1]TABELA G2A'!$D$21),(F221)/(1+'[1]TABELA G2A'!$C$22),IF((F221)&gt;='[1]TABELA G2A'!$E$21,(F221)/(1+'[1]TABELA G2A'!$C$22),""))))))))))))))))))))</f>
        <v>1.1399999999999999</v>
      </c>
      <c r="H221" s="34">
        <f>IF('Venda-Chave-Troca'!$E221="G2A",G221*0.898-(0.4)-((0.15)*N221/O221),IF('Venda-Chave-Troca'!$E221="Gamivo",IF('Venda-Chave-Troca'!$F221&lt;4,(F221*0.95)-(0.1),(F221*0.901)-(0.45)),""))</f>
        <v>0.98299999999999998</v>
      </c>
      <c r="I221" s="34">
        <f>IF($E221="gamivo",IF($F221&gt;4,'Venda-Chave-Troca'!$G221+(-0.099*'Venda-Chave-Troca'!$G221)-(0.45),'Venda-Chave-Troca'!$G221-(0.05*'Venda-Chave-Troca'!$G221)-(0.1)),G221*0.898-(0.55))</f>
        <v>0.98299999999999998</v>
      </c>
      <c r="J221" s="36"/>
      <c r="K221" s="36" t="s">
        <v>628</v>
      </c>
      <c r="L221" s="34">
        <v>1.0693994810697585</v>
      </c>
      <c r="M221" s="37">
        <v>1</v>
      </c>
      <c r="N221" s="37">
        <v>0</v>
      </c>
      <c r="O221" s="37">
        <v>10</v>
      </c>
      <c r="P221" s="37">
        <v>0</v>
      </c>
      <c r="Q221" s="34">
        <f t="shared" si="6"/>
        <v>-8.6399481069758477E-2</v>
      </c>
      <c r="R221" s="27">
        <f t="shared" si="7"/>
        <v>-8.0792521970676476E-2</v>
      </c>
      <c r="S221" s="52">
        <v>44539</v>
      </c>
      <c r="T221" s="52">
        <v>45152</v>
      </c>
      <c r="U221" s="52">
        <v>45165</v>
      </c>
      <c r="V221" s="29" t="s">
        <v>109</v>
      </c>
      <c r="W221" s="29"/>
      <c r="X221" s="30"/>
      <c r="Y221" s="15"/>
    </row>
    <row r="222" spans="1:25" ht="19.350000000000001" customHeight="1">
      <c r="A222" s="17" t="s">
        <v>25</v>
      </c>
      <c r="B222" s="18" t="s">
        <v>639</v>
      </c>
      <c r="C222" s="32" t="s">
        <v>341</v>
      </c>
      <c r="D222" s="32" t="s">
        <v>518</v>
      </c>
      <c r="E222" s="61" t="s">
        <v>27</v>
      </c>
      <c r="F222" s="34">
        <v>1.1399999999999999</v>
      </c>
      <c r="G222" s="34">
        <f>IF('Venda-Chave-Troca'!$E222="Gamivo",'Venda-Chave-Troca'!$F222,IF(AND((F222)&lt;'[1]TABELA G2A'!$A$15),F222,IF(AND((F222)&gt;='[1]TABELA G2A'!$A$15,(F222)&lt;'[1]TABELA G2A'!$B$15),(F222)/(1+'[1]TABELA G2A'!$A$16),IF(AND((F222)&gt;='[1]TABELA G2A'!$C$15,(F222)&lt;'[1]TABELA G2A'!$D$15),(F222)/(1+'[1]TABELA G2A'!$C$16),IF(AND((F222)&gt;='[1]TABELA G2A'!$E$15,(F222)&lt;'[1]TABELA G2A'!$F$15),(F222)/(1+'[1]TABELA G2A'!$E$16),IF(AND((F222)&gt;='[1]TABELA G2A'!$G$15,(F222)&lt;'[1]TABELA G2A'!$H$15),(F222)/(1+'[1]TABELA G2A'!$G$16),IF(AND((F222)&gt;='[1]TABELA G2A'!$I$15,(F222)&lt;'[1]TABELA G2A'!$J$15),(F222)/(1+'[1]TABELA G2A'!$I$16),IF(AND((F222)&gt;='[1]TABELA G2A'!$A$17,(F222)&lt;'[1]TABELA G2A'!$B$17),(F222)/(1+'[1]TABELA G2A'!$A$18),IF(AND((F222)&gt;='[1]TABELA G2A'!$C$17,(F222)&lt;'[1]TABELA G2A'!$D$17),(F222)/(1+'[1]TABELA G2A'!$C$18),IF(AND((F222)&gt;='[1]TABELA G2A'!$E$17,(F222)&lt;'[1]TABELA G2A'!$F$17),(F222)/(1+'[1]TABELA G2A'!$E$18),IF(AND((F222)&gt;='[1]TABELA G2A'!$G$17,(F222)&lt;'[1]TABELA G2A'!$H$17),(F222)/(1+'[1]TABELA G2A'!$G$18),IF(AND((F222)&gt;='[1]TABELA G2A'!$I$17,(F222)&lt;'[1]TABELA G2A'!$J$17),(F222)/(1+'[1]TABELA G2A'!$I$18),IF(AND((F222)&gt;='[1]TABELA G2A'!$A$19,(F222)&lt;'[1]TABELA G2A'!$B$19),(F222)/(1+'[1]TABELA G2A'!$A$20),IF(AND((F222)&gt;='[1]TABELA G2A'!$C$19,(F222)&lt;'[1]TABELA G2A'!$D$19),(F222)/(1+'[1]TABELA G2A'!$C$20),IF(AND((F222)&gt;='[1]TABELA G2A'!$E$19,(F222)&lt;'[1]TABELA G2A'!$F$19),(F222)/(1+'[1]TABELA G2A'!$E$20),IF(AND((F222)&gt;='[1]TABELA G2A'!$G$19,(F222)&lt;'[1]TABELA G2A'!$H$19),(F222)/(1+'[1]TABELA G2A'!$G$20),IF(AND((F222)&gt;='[1]TABELA G2A'!$I$19,(F222)&lt;'[1]TABELA G2A'!$J$19),(F222)/(1+'[1]TABELA G2A'!$A$22),IF(AND((F222)&gt;='[1]TABELA G2A'!$A$21,(F222)&lt;'[1]TABELA G2A'!$B$21),(F222)/(1+'[1]TABELA G2A'!$B$22),IF(AND((F222)&gt;='[1]TABELA G2A'!$C$21,(F222)&lt;'[1]TABELA G2A'!$D$21),(F222)/(1+'[1]TABELA G2A'!$C$22),IF((F222)&gt;='[1]TABELA G2A'!$E$21,(F222)/(1+'[1]TABELA G2A'!$C$22),""))))))))))))))))))))</f>
        <v>1.1399999999999999</v>
      </c>
      <c r="H222" s="34">
        <f>IF('Venda-Chave-Troca'!$E222="G2A",G222*0.898-(0.4)-((0.15)*N222/O222),IF('Venda-Chave-Troca'!$E222="Gamivo",IF('Venda-Chave-Troca'!$F222&lt;4,(F222*0.95)-(0.1),(F222*0.901)-(0.45)),""))</f>
        <v>0.98299999999999998</v>
      </c>
      <c r="I222" s="34">
        <f>IF($E222="gamivo",IF($F222&gt;4,'Venda-Chave-Troca'!$G222+(-0.099*'Venda-Chave-Troca'!$G222)-(0.45),'Venda-Chave-Troca'!$G222-(0.05*'Venda-Chave-Troca'!$G222)-(0.1)),G222*0.898-(0.55))</f>
        <v>0.98299999999999998</v>
      </c>
      <c r="J222" s="35"/>
      <c r="K222" s="36" t="s">
        <v>478</v>
      </c>
      <c r="L222" s="34">
        <v>0.31849483774297499</v>
      </c>
      <c r="M222" s="37">
        <v>1</v>
      </c>
      <c r="N222" s="37">
        <v>0</v>
      </c>
      <c r="O222" s="37">
        <v>10</v>
      </c>
      <c r="P222" s="37">
        <v>0</v>
      </c>
      <c r="Q222" s="34">
        <f t="shared" si="6"/>
        <v>0.66450516225702505</v>
      </c>
      <c r="R222" s="27">
        <f t="shared" si="7"/>
        <v>2.0863922535324733</v>
      </c>
      <c r="S222" s="28">
        <v>44990</v>
      </c>
      <c r="T222" s="52">
        <v>45152</v>
      </c>
      <c r="U222" s="28">
        <v>45166</v>
      </c>
      <c r="V222" s="29" t="s">
        <v>640</v>
      </c>
      <c r="W222" s="29" t="s">
        <v>641</v>
      </c>
      <c r="X222" s="30"/>
      <c r="Y222" s="15"/>
    </row>
    <row r="223" spans="1:25" ht="19.350000000000001" customHeight="1">
      <c r="A223" s="17" t="s">
        <v>25</v>
      </c>
      <c r="B223" s="38" t="s">
        <v>642</v>
      </c>
      <c r="C223" s="54" t="s">
        <v>341</v>
      </c>
      <c r="D223" s="54" t="s">
        <v>518</v>
      </c>
      <c r="E223" s="61" t="s">
        <v>27</v>
      </c>
      <c r="F223" s="56">
        <v>1.1399999999999999</v>
      </c>
      <c r="G223" s="56">
        <f>IF('Venda-Chave-Troca'!$E223="Gamivo",'Venda-Chave-Troca'!$F223,IF(AND((F223)&lt;'[1]TABELA G2A'!$A$15),F223,IF(AND((F223)&gt;='[1]TABELA G2A'!$A$15,(F223)&lt;'[1]TABELA G2A'!$B$15),(F223)/(1+'[1]TABELA G2A'!$A$16),IF(AND((F223)&gt;='[1]TABELA G2A'!$C$15,(F223)&lt;'[1]TABELA G2A'!$D$15),(F223)/(1+'[1]TABELA G2A'!$C$16),IF(AND((F223)&gt;='[1]TABELA G2A'!$E$15,(F223)&lt;'[1]TABELA G2A'!$F$15),(F223)/(1+'[1]TABELA G2A'!$E$16),IF(AND((F223)&gt;='[1]TABELA G2A'!$G$15,(F223)&lt;'[1]TABELA G2A'!$H$15),(F223)/(1+'[1]TABELA G2A'!$G$16),IF(AND((F223)&gt;='[1]TABELA G2A'!$I$15,(F223)&lt;'[1]TABELA G2A'!$J$15),(F223)/(1+'[1]TABELA G2A'!$I$16),IF(AND((F223)&gt;='[1]TABELA G2A'!$A$17,(F223)&lt;'[1]TABELA G2A'!$B$17),(F223)/(1+'[1]TABELA G2A'!$A$18),IF(AND((F223)&gt;='[1]TABELA G2A'!$C$17,(F223)&lt;'[1]TABELA G2A'!$D$17),(F223)/(1+'[1]TABELA G2A'!$C$18),IF(AND((F223)&gt;='[1]TABELA G2A'!$E$17,(F223)&lt;'[1]TABELA G2A'!$F$17),(F223)/(1+'[1]TABELA G2A'!$E$18),IF(AND((F223)&gt;='[1]TABELA G2A'!$G$17,(F223)&lt;'[1]TABELA G2A'!$H$17),(F223)/(1+'[1]TABELA G2A'!$G$18),IF(AND((F223)&gt;='[1]TABELA G2A'!$I$17,(F223)&lt;'[1]TABELA G2A'!$J$17),(F223)/(1+'[1]TABELA G2A'!$I$18),IF(AND((F223)&gt;='[1]TABELA G2A'!$A$19,(F223)&lt;'[1]TABELA G2A'!$B$19),(F223)/(1+'[1]TABELA G2A'!$A$20),IF(AND((F223)&gt;='[1]TABELA G2A'!$C$19,(F223)&lt;'[1]TABELA G2A'!$D$19),(F223)/(1+'[1]TABELA G2A'!$C$20),IF(AND((F223)&gt;='[1]TABELA G2A'!$E$19,(F223)&lt;'[1]TABELA G2A'!$F$19),(F223)/(1+'[1]TABELA G2A'!$E$20),IF(AND((F223)&gt;='[1]TABELA G2A'!$G$19,(F223)&lt;'[1]TABELA G2A'!$H$19),(F223)/(1+'[1]TABELA G2A'!$G$20),IF(AND((F223)&gt;='[1]TABELA G2A'!$I$19,(F223)&lt;'[1]TABELA G2A'!$J$19),(F223)/(1+'[1]TABELA G2A'!$A$22),IF(AND((F223)&gt;='[1]TABELA G2A'!$A$21,(F223)&lt;'[1]TABELA G2A'!$B$21),(F223)/(1+'[1]TABELA G2A'!$B$22),IF(AND((F223)&gt;='[1]TABELA G2A'!$C$21,(F223)&lt;'[1]TABELA G2A'!$D$21),(F223)/(1+'[1]TABELA G2A'!$C$22),IF((F223)&gt;='[1]TABELA G2A'!$E$21,(F223)/(1+'[1]TABELA G2A'!$C$22),""))))))))))))))))))))</f>
        <v>1.1399999999999999</v>
      </c>
      <c r="H223" s="56">
        <f>IF('Venda-Chave-Troca'!$E223="G2A",G223*0.898-(0.4)-((0.15)*N223/O223),IF('Venda-Chave-Troca'!$E223="Gamivo",IF('Venda-Chave-Troca'!$F223&lt;4,(F223*0.95)-(0.1),(F223*0.901)-(0.45)),""))</f>
        <v>0.98299999999999998</v>
      </c>
      <c r="I223" s="56">
        <f>IF($E223="gamivo",IF($F223&gt;4,'Venda-Chave-Troca'!$G223+(-0.099*'Venda-Chave-Troca'!$G223)-(0.45),'Venda-Chave-Troca'!$G223-(0.05*'Venda-Chave-Troca'!$G223)-(0.1)),G223*0.898-(0.55))</f>
        <v>0.98299999999999998</v>
      </c>
      <c r="J223" s="55"/>
      <c r="K223" s="115" t="s">
        <v>643</v>
      </c>
      <c r="L223" s="56">
        <v>0.33751249957540502</v>
      </c>
      <c r="M223" s="58">
        <v>1</v>
      </c>
      <c r="N223" s="58">
        <v>0</v>
      </c>
      <c r="O223" s="58">
        <v>10</v>
      </c>
      <c r="P223" s="58">
        <v>1</v>
      </c>
      <c r="Q223" s="56">
        <f t="shared" si="6"/>
        <v>-0.49451249957540488</v>
      </c>
      <c r="R223" s="27">
        <f t="shared" si="7"/>
        <v>-1.4651679573275296</v>
      </c>
      <c r="S223" s="28">
        <v>44989</v>
      </c>
      <c r="T223" s="52">
        <v>45152</v>
      </c>
      <c r="U223" s="28">
        <v>45166</v>
      </c>
      <c r="V223" s="29" t="s">
        <v>644</v>
      </c>
      <c r="W223" s="29" t="s">
        <v>645</v>
      </c>
      <c r="X223" s="30"/>
      <c r="Y223" s="15"/>
    </row>
    <row r="224" spans="1:25" ht="19.350000000000001" customHeight="1">
      <c r="A224" s="17" t="s">
        <v>25</v>
      </c>
      <c r="B224" s="18" t="s">
        <v>646</v>
      </c>
      <c r="C224" s="32" t="s">
        <v>341</v>
      </c>
      <c r="D224" s="32" t="s">
        <v>518</v>
      </c>
      <c r="E224" s="61" t="s">
        <v>27</v>
      </c>
      <c r="F224" s="34">
        <v>1.1100000000000001</v>
      </c>
      <c r="G224" s="34">
        <f>IF('Venda-Chave-Troca'!$E224="Gamivo",'Venda-Chave-Troca'!$F224,IF(AND((F224)&lt;'[1]TABELA G2A'!$A$15),F224,IF(AND((F224)&gt;='[1]TABELA G2A'!$A$15,(F224)&lt;'[1]TABELA G2A'!$B$15),(F224)/(1+'[1]TABELA G2A'!$A$16),IF(AND((F224)&gt;='[1]TABELA G2A'!$C$15,(F224)&lt;'[1]TABELA G2A'!$D$15),(F224)/(1+'[1]TABELA G2A'!$C$16),IF(AND((F224)&gt;='[1]TABELA G2A'!$E$15,(F224)&lt;'[1]TABELA G2A'!$F$15),(F224)/(1+'[1]TABELA G2A'!$E$16),IF(AND((F224)&gt;='[1]TABELA G2A'!$G$15,(F224)&lt;'[1]TABELA G2A'!$H$15),(F224)/(1+'[1]TABELA G2A'!$G$16),IF(AND((F224)&gt;='[1]TABELA G2A'!$I$15,(F224)&lt;'[1]TABELA G2A'!$J$15),(F224)/(1+'[1]TABELA G2A'!$I$16),IF(AND((F224)&gt;='[1]TABELA G2A'!$A$17,(F224)&lt;'[1]TABELA G2A'!$B$17),(F224)/(1+'[1]TABELA G2A'!$A$18),IF(AND((F224)&gt;='[1]TABELA G2A'!$C$17,(F224)&lt;'[1]TABELA G2A'!$D$17),(F224)/(1+'[1]TABELA G2A'!$C$18),IF(AND((F224)&gt;='[1]TABELA G2A'!$E$17,(F224)&lt;'[1]TABELA G2A'!$F$17),(F224)/(1+'[1]TABELA G2A'!$E$18),IF(AND((F224)&gt;='[1]TABELA G2A'!$G$17,(F224)&lt;'[1]TABELA G2A'!$H$17),(F224)/(1+'[1]TABELA G2A'!$G$18),IF(AND((F224)&gt;='[1]TABELA G2A'!$I$17,(F224)&lt;'[1]TABELA G2A'!$J$17),(F224)/(1+'[1]TABELA G2A'!$I$18),IF(AND((F224)&gt;='[1]TABELA G2A'!$A$19,(F224)&lt;'[1]TABELA G2A'!$B$19),(F224)/(1+'[1]TABELA G2A'!$A$20),IF(AND((F224)&gt;='[1]TABELA G2A'!$C$19,(F224)&lt;'[1]TABELA G2A'!$D$19),(F224)/(1+'[1]TABELA G2A'!$C$20),IF(AND((F224)&gt;='[1]TABELA G2A'!$E$19,(F224)&lt;'[1]TABELA G2A'!$F$19),(F224)/(1+'[1]TABELA G2A'!$E$20),IF(AND((F224)&gt;='[1]TABELA G2A'!$G$19,(F224)&lt;'[1]TABELA G2A'!$H$19),(F224)/(1+'[1]TABELA G2A'!$G$20),IF(AND((F224)&gt;='[1]TABELA G2A'!$I$19,(F224)&lt;'[1]TABELA G2A'!$J$19),(F224)/(1+'[1]TABELA G2A'!$A$22),IF(AND((F224)&gt;='[1]TABELA G2A'!$A$21,(F224)&lt;'[1]TABELA G2A'!$B$21),(F224)/(1+'[1]TABELA G2A'!$B$22),IF(AND((F224)&gt;='[1]TABELA G2A'!$C$21,(F224)&lt;'[1]TABELA G2A'!$D$21),(F224)/(1+'[1]TABELA G2A'!$C$22),IF((F224)&gt;='[1]TABELA G2A'!$E$21,(F224)/(1+'[1]TABELA G2A'!$C$22),""))))))))))))))))))))</f>
        <v>1.1100000000000001</v>
      </c>
      <c r="H224" s="34">
        <f>IF('Venda-Chave-Troca'!$E224="G2A",G224*0.898-(0.4)-((0.15)*N224/O224),IF('Venda-Chave-Troca'!$E224="Gamivo",IF('Venda-Chave-Troca'!$F224&lt;4,(F224*0.95)-(0.1),(F224*0.901)-(0.45)),""))</f>
        <v>0.95450000000000002</v>
      </c>
      <c r="I224" s="34">
        <f>IF($E224="gamivo",IF($F224&gt;4,'Venda-Chave-Troca'!$G224+(-0.099*'Venda-Chave-Troca'!$G224)-(0.45),'Venda-Chave-Troca'!$G224-(0.05*'Venda-Chave-Troca'!$G224)-(0.1)),G224*0.898-(0.55))</f>
        <v>0.95450000000000002</v>
      </c>
      <c r="J224" s="35"/>
      <c r="K224" s="36" t="s">
        <v>531</v>
      </c>
      <c r="L224" s="34">
        <v>0.31756987693636424</v>
      </c>
      <c r="M224" s="37">
        <v>1</v>
      </c>
      <c r="N224" s="37">
        <v>0</v>
      </c>
      <c r="O224" s="37">
        <v>10</v>
      </c>
      <c r="P224" s="37">
        <v>0</v>
      </c>
      <c r="Q224" s="34">
        <f t="shared" si="6"/>
        <v>0.63693012306363572</v>
      </c>
      <c r="R224" s="27">
        <f t="shared" si="7"/>
        <v>2.0056377173054925</v>
      </c>
      <c r="S224" s="28">
        <v>44990</v>
      </c>
      <c r="T224" s="52">
        <v>45152</v>
      </c>
      <c r="U224" s="28">
        <v>45169</v>
      </c>
      <c r="V224" s="29" t="s">
        <v>562</v>
      </c>
      <c r="W224" s="29" t="s">
        <v>563</v>
      </c>
      <c r="X224" s="30"/>
      <c r="Y224" s="15"/>
    </row>
    <row r="225" spans="1:25" ht="19.350000000000001" customHeight="1">
      <c r="A225" s="17" t="s">
        <v>647</v>
      </c>
      <c r="B225" s="18" t="s">
        <v>648</v>
      </c>
      <c r="C225" s="32" t="s">
        <v>341</v>
      </c>
      <c r="D225" s="32"/>
      <c r="E225" s="61" t="s">
        <v>27</v>
      </c>
      <c r="F225" s="34">
        <v>1.1100000000000001</v>
      </c>
      <c r="G225" s="34">
        <f>IF('Venda-Chave-Troca'!$E225="Gamivo",'Venda-Chave-Troca'!$F225,IF(AND((F225)&lt;'[1]TABELA G2A'!$A$15),F225,IF(AND((F225)&gt;='[1]TABELA G2A'!$A$15,(F225)&lt;'[1]TABELA G2A'!$B$15),(F225)/(1+'[1]TABELA G2A'!$A$16),IF(AND((F225)&gt;='[1]TABELA G2A'!$C$15,(F225)&lt;'[1]TABELA G2A'!$D$15),(F225)/(1+'[1]TABELA G2A'!$C$16),IF(AND((F225)&gt;='[1]TABELA G2A'!$E$15,(F225)&lt;'[1]TABELA G2A'!$F$15),(F225)/(1+'[1]TABELA G2A'!$E$16),IF(AND((F225)&gt;='[1]TABELA G2A'!$G$15,(F225)&lt;'[1]TABELA G2A'!$H$15),(F225)/(1+'[1]TABELA G2A'!$G$16),IF(AND((F225)&gt;='[1]TABELA G2A'!$I$15,(F225)&lt;'[1]TABELA G2A'!$J$15),(F225)/(1+'[1]TABELA G2A'!$I$16),IF(AND((F225)&gt;='[1]TABELA G2A'!$A$17,(F225)&lt;'[1]TABELA G2A'!$B$17),(F225)/(1+'[1]TABELA G2A'!$A$18),IF(AND((F225)&gt;='[1]TABELA G2A'!$C$17,(F225)&lt;'[1]TABELA G2A'!$D$17),(F225)/(1+'[1]TABELA G2A'!$C$18),IF(AND((F225)&gt;='[1]TABELA G2A'!$E$17,(F225)&lt;'[1]TABELA G2A'!$F$17),(F225)/(1+'[1]TABELA G2A'!$E$18),IF(AND((F225)&gt;='[1]TABELA G2A'!$G$17,(F225)&lt;'[1]TABELA G2A'!$H$17),(F225)/(1+'[1]TABELA G2A'!$G$18),IF(AND((F225)&gt;='[1]TABELA G2A'!$I$17,(F225)&lt;'[1]TABELA G2A'!$J$17),(F225)/(1+'[1]TABELA G2A'!$I$18),IF(AND((F225)&gt;='[1]TABELA G2A'!$A$19,(F225)&lt;'[1]TABELA G2A'!$B$19),(F225)/(1+'[1]TABELA G2A'!$A$20),IF(AND((F225)&gt;='[1]TABELA G2A'!$C$19,(F225)&lt;'[1]TABELA G2A'!$D$19),(F225)/(1+'[1]TABELA G2A'!$C$20),IF(AND((F225)&gt;='[1]TABELA G2A'!$E$19,(F225)&lt;'[1]TABELA G2A'!$F$19),(F225)/(1+'[1]TABELA G2A'!$E$20),IF(AND((F225)&gt;='[1]TABELA G2A'!$G$19,(F225)&lt;'[1]TABELA G2A'!$H$19),(F225)/(1+'[1]TABELA G2A'!$G$20),IF(AND((F225)&gt;='[1]TABELA G2A'!$I$19,(F225)&lt;'[1]TABELA G2A'!$J$19),(F225)/(1+'[1]TABELA G2A'!$A$22),IF(AND((F225)&gt;='[1]TABELA G2A'!$A$21,(F225)&lt;'[1]TABELA G2A'!$B$21),(F225)/(1+'[1]TABELA G2A'!$B$22),IF(AND((F225)&gt;='[1]TABELA G2A'!$C$21,(F225)&lt;'[1]TABELA G2A'!$D$21),(F225)/(1+'[1]TABELA G2A'!$C$22),IF((F225)&gt;='[1]TABELA G2A'!$E$21,(F225)/(1+'[1]TABELA G2A'!$C$22),""))))))))))))))))))))</f>
        <v>1.1100000000000001</v>
      </c>
      <c r="H225" s="34">
        <f>IF('Venda-Chave-Troca'!$E225="G2A",G225*0.898-(0.4)-((0.15)*N225/O225),IF('Venda-Chave-Troca'!$E225="Gamivo",IF('Venda-Chave-Troca'!$F225&lt;4,(F225*0.95)-(0.1),(F225*0.901)-(0.45)),""))</f>
        <v>0.95450000000000002</v>
      </c>
      <c r="I225" s="34">
        <f>IF($E225="gamivo",IF($F225&gt;4,'Venda-Chave-Troca'!$G225+(-0.099*'Venda-Chave-Troca'!$G225)-(0.45),'Venda-Chave-Troca'!$G225-(0.05*'Venda-Chave-Troca'!$G225)-(0.1)),G225*0.898-(0.55))</f>
        <v>0.95450000000000002</v>
      </c>
      <c r="J225" s="35"/>
      <c r="K225" s="36" t="s">
        <v>649</v>
      </c>
      <c r="L225" s="34">
        <v>0.31616322815533976</v>
      </c>
      <c r="M225" s="37">
        <v>1</v>
      </c>
      <c r="N225" s="37">
        <v>0</v>
      </c>
      <c r="O225" s="37">
        <v>10</v>
      </c>
      <c r="P225" s="37">
        <v>0</v>
      </c>
      <c r="Q225" s="34">
        <f t="shared" si="6"/>
        <v>0.6383367718446602</v>
      </c>
      <c r="R225" s="27">
        <f t="shared" si="7"/>
        <v>2.0190101662645841</v>
      </c>
      <c r="S225" s="28">
        <v>45143</v>
      </c>
      <c r="T225" s="52">
        <v>45152</v>
      </c>
      <c r="U225" s="28">
        <v>45170</v>
      </c>
      <c r="V225" s="29" t="s">
        <v>198</v>
      </c>
      <c r="W225" s="29" t="s">
        <v>199</v>
      </c>
      <c r="X225" s="30"/>
      <c r="Y225" s="15"/>
    </row>
    <row r="226" spans="1:25" ht="19.350000000000001" customHeight="1">
      <c r="A226" s="97" t="s">
        <v>650</v>
      </c>
      <c r="B226" s="104" t="s">
        <v>651</v>
      </c>
      <c r="C226" s="33" t="s">
        <v>341</v>
      </c>
      <c r="D226" s="112" t="s">
        <v>615</v>
      </c>
      <c r="E226" s="21" t="s">
        <v>342</v>
      </c>
      <c r="F226" s="34">
        <v>1.4</v>
      </c>
      <c r="G226" s="34">
        <f>IF('Venda-Chave-Troca'!$E226="Gamivo",'Venda-Chave-Troca'!$F226,IF(AND((F226)&lt;'[1]TABELA G2A'!$A$15),F226,IF(AND((F226)&gt;='[1]TABELA G2A'!$A$15,(F226)&lt;'[1]TABELA G2A'!$B$15),(F226)/(1+'[1]TABELA G2A'!$A$16),IF(AND((F226)&gt;='[1]TABELA G2A'!$C$15,(F226)&lt;'[1]TABELA G2A'!$D$15),(F226)/(1+'[1]TABELA G2A'!$C$16),IF(AND((F226)&gt;='[1]TABELA G2A'!$E$15,(F226)&lt;'[1]TABELA G2A'!$F$15),(F226)/(1+'[1]TABELA G2A'!$E$16),IF(AND((F226)&gt;='[1]TABELA G2A'!$G$15,(F226)&lt;'[1]TABELA G2A'!$H$15),(F226)/(1+'[1]TABELA G2A'!$G$16),IF(AND((F226)&gt;='[1]TABELA G2A'!$I$15,(F226)&lt;'[1]TABELA G2A'!$J$15),(F226)/(1+'[1]TABELA G2A'!$I$16),IF(AND((F226)&gt;='[1]TABELA G2A'!$A$17,(F226)&lt;'[1]TABELA G2A'!$B$17),(F226)/(1+'[1]TABELA G2A'!$A$18),IF(AND((F226)&gt;='[1]TABELA G2A'!$C$17,(F226)&lt;'[1]TABELA G2A'!$D$17),(F226)/(1+'[1]TABELA G2A'!$C$18),IF(AND((F226)&gt;='[1]TABELA G2A'!$E$17,(F226)&lt;'[1]TABELA G2A'!$F$17),(F226)/(1+'[1]TABELA G2A'!$E$18),IF(AND((F226)&gt;='[1]TABELA G2A'!$G$17,(F226)&lt;'[1]TABELA G2A'!$H$17),(F226)/(1+'[1]TABELA G2A'!$G$18),IF(AND((F226)&gt;='[1]TABELA G2A'!$I$17,(F226)&lt;'[1]TABELA G2A'!$J$17),(F226)/(1+'[1]TABELA G2A'!$I$18),IF(AND((F226)&gt;='[1]TABELA G2A'!$A$19,(F226)&lt;'[1]TABELA G2A'!$B$19),(F226)/(1+'[1]TABELA G2A'!$A$20),IF(AND((F226)&gt;='[1]TABELA G2A'!$C$19,(F226)&lt;'[1]TABELA G2A'!$D$19),(F226)/(1+'[1]TABELA G2A'!$C$20),IF(AND((F226)&gt;='[1]TABELA G2A'!$E$19,(F226)&lt;'[1]TABELA G2A'!$F$19),(F226)/(1+'[1]TABELA G2A'!$E$20),IF(AND((F226)&gt;='[1]TABELA G2A'!$G$19,(F226)&lt;'[1]TABELA G2A'!$H$19),(F226)/(1+'[1]TABELA G2A'!$G$20),IF(AND((F226)&gt;='[1]TABELA G2A'!$I$19,(F226)&lt;'[1]TABELA G2A'!$J$19),(F226)/(1+'[1]TABELA G2A'!$A$22),IF(AND((F226)&gt;='[1]TABELA G2A'!$A$21,(F226)&lt;'[1]TABELA G2A'!$B$21),(F226)/(1+'[1]TABELA G2A'!$B$22),IF(AND((F226)&gt;='[1]TABELA G2A'!$C$21,(F226)&lt;'[1]TABELA G2A'!$D$21),(F226)/(1+'[1]TABELA G2A'!$C$22),IF((F226)&gt;='[1]TABELA G2A'!$E$21,(F226)/(1+'[1]TABELA G2A'!$C$22),""))))))))))))))))))))</f>
        <v>1.0852713178294573</v>
      </c>
      <c r="H226" s="34">
        <f>IF('Venda-Chave-Troca'!$E226="G2A",G226*0.898-(0.4)-((0.15)*N226/O226),IF('Venda-Chave-Troca'!$E226="Gamivo",IF('Venda-Chave-Troca'!$F226&lt;4,(F226*0.95)-(0.1),(F226*0.901)-(0.45)),""))</f>
        <v>0.52957364341085256</v>
      </c>
      <c r="I226" s="34">
        <f>IF($E226="gamivo",IF($F226&gt;4,'Venda-Chave-Troca'!$G226+(-0.099*'Venda-Chave-Troca'!$G226)-(0.45),'Venda-Chave-Troca'!$G226-(0.05*'Venda-Chave-Troca'!$G226)-(0.1)),G226*0.898-(0.55))</f>
        <v>0.42457364341085257</v>
      </c>
      <c r="J226" s="36"/>
      <c r="K226" s="36" t="s">
        <v>652</v>
      </c>
      <c r="L226" s="34">
        <v>1.2735103457694679</v>
      </c>
      <c r="M226" s="37">
        <v>1</v>
      </c>
      <c r="N226" s="37">
        <v>3</v>
      </c>
      <c r="O226" s="37">
        <v>10</v>
      </c>
      <c r="P226" s="37">
        <v>0</v>
      </c>
      <c r="Q226" s="34">
        <f t="shared" si="6"/>
        <v>-0.74393670235861531</v>
      </c>
      <c r="R226" s="27">
        <f t="shared" si="7"/>
        <v>-0.58416227620759631</v>
      </c>
      <c r="S226" s="52">
        <v>44474</v>
      </c>
      <c r="T226" s="52">
        <v>45152</v>
      </c>
      <c r="U226" s="52">
        <v>45171</v>
      </c>
      <c r="V226" s="29" t="s">
        <v>653</v>
      </c>
      <c r="W226" s="29" t="s">
        <v>654</v>
      </c>
      <c r="X226" s="30"/>
      <c r="Y226" s="15"/>
    </row>
    <row r="227" spans="1:25" ht="19.350000000000001" customHeight="1">
      <c r="A227" s="97" t="s">
        <v>655</v>
      </c>
      <c r="B227" s="104" t="s">
        <v>656</v>
      </c>
      <c r="C227" s="33" t="s">
        <v>341</v>
      </c>
      <c r="D227" s="112" t="s">
        <v>615</v>
      </c>
      <c r="E227" s="21" t="s">
        <v>342</v>
      </c>
      <c r="F227" s="34">
        <v>1.4</v>
      </c>
      <c r="G227" s="34">
        <f>IF('Venda-Chave-Troca'!$E227="Gamivo",'Venda-Chave-Troca'!$F227,IF(AND((F227)&lt;'[1]TABELA G2A'!$A$15),F227,IF(AND((F227)&gt;='[1]TABELA G2A'!$A$15,(F227)&lt;'[1]TABELA G2A'!$B$15),(F227)/(1+'[1]TABELA G2A'!$A$16),IF(AND((F227)&gt;='[1]TABELA G2A'!$C$15,(F227)&lt;'[1]TABELA G2A'!$D$15),(F227)/(1+'[1]TABELA G2A'!$C$16),IF(AND((F227)&gt;='[1]TABELA G2A'!$E$15,(F227)&lt;'[1]TABELA G2A'!$F$15),(F227)/(1+'[1]TABELA G2A'!$E$16),IF(AND((F227)&gt;='[1]TABELA G2A'!$G$15,(F227)&lt;'[1]TABELA G2A'!$H$15),(F227)/(1+'[1]TABELA G2A'!$G$16),IF(AND((F227)&gt;='[1]TABELA G2A'!$I$15,(F227)&lt;'[1]TABELA G2A'!$J$15),(F227)/(1+'[1]TABELA G2A'!$I$16),IF(AND((F227)&gt;='[1]TABELA G2A'!$A$17,(F227)&lt;'[1]TABELA G2A'!$B$17),(F227)/(1+'[1]TABELA G2A'!$A$18),IF(AND((F227)&gt;='[1]TABELA G2A'!$C$17,(F227)&lt;'[1]TABELA G2A'!$D$17),(F227)/(1+'[1]TABELA G2A'!$C$18),IF(AND((F227)&gt;='[1]TABELA G2A'!$E$17,(F227)&lt;'[1]TABELA G2A'!$F$17),(F227)/(1+'[1]TABELA G2A'!$E$18),IF(AND((F227)&gt;='[1]TABELA G2A'!$G$17,(F227)&lt;'[1]TABELA G2A'!$H$17),(F227)/(1+'[1]TABELA G2A'!$G$18),IF(AND((F227)&gt;='[1]TABELA G2A'!$I$17,(F227)&lt;'[1]TABELA G2A'!$J$17),(F227)/(1+'[1]TABELA G2A'!$I$18),IF(AND((F227)&gt;='[1]TABELA G2A'!$A$19,(F227)&lt;'[1]TABELA G2A'!$B$19),(F227)/(1+'[1]TABELA G2A'!$A$20),IF(AND((F227)&gt;='[1]TABELA G2A'!$C$19,(F227)&lt;'[1]TABELA G2A'!$D$19),(F227)/(1+'[1]TABELA G2A'!$C$20),IF(AND((F227)&gt;='[1]TABELA G2A'!$E$19,(F227)&lt;'[1]TABELA G2A'!$F$19),(F227)/(1+'[1]TABELA G2A'!$E$20),IF(AND((F227)&gt;='[1]TABELA G2A'!$G$19,(F227)&lt;'[1]TABELA G2A'!$H$19),(F227)/(1+'[1]TABELA G2A'!$G$20),IF(AND((F227)&gt;='[1]TABELA G2A'!$I$19,(F227)&lt;'[1]TABELA G2A'!$J$19),(F227)/(1+'[1]TABELA G2A'!$A$22),IF(AND((F227)&gt;='[1]TABELA G2A'!$A$21,(F227)&lt;'[1]TABELA G2A'!$B$21),(F227)/(1+'[1]TABELA G2A'!$B$22),IF(AND((F227)&gt;='[1]TABELA G2A'!$C$21,(F227)&lt;'[1]TABELA G2A'!$D$21),(F227)/(1+'[1]TABELA G2A'!$C$22),IF((F227)&gt;='[1]TABELA G2A'!$E$21,(F227)/(1+'[1]TABELA G2A'!$C$22),""))))))))))))))))))))</f>
        <v>1.0852713178294573</v>
      </c>
      <c r="H227" s="34">
        <f>IF('Venda-Chave-Troca'!$E227="G2A",G227*0.898-(0.4)-((0.15)*N227/O227),IF('Venda-Chave-Troca'!$E227="Gamivo",IF('Venda-Chave-Troca'!$F227&lt;4,(F227*0.95)-(0.1),(F227*0.901)-(0.45)),""))</f>
        <v>0.52957364341085256</v>
      </c>
      <c r="I227" s="34">
        <f>IF($E227="gamivo",IF($F227&gt;4,'Venda-Chave-Troca'!$G227+(-0.099*'Venda-Chave-Troca'!$G227)-(0.45),'Venda-Chave-Troca'!$G227-(0.05*'Venda-Chave-Troca'!$G227)-(0.1)),G227*0.898-(0.55))</f>
        <v>0.42457364341085257</v>
      </c>
      <c r="J227" s="36"/>
      <c r="K227" s="36" t="s">
        <v>652</v>
      </c>
      <c r="L227" s="34">
        <v>1.2735103457694679</v>
      </c>
      <c r="M227" s="37">
        <v>1</v>
      </c>
      <c r="N227" s="37">
        <v>3</v>
      </c>
      <c r="O227" s="37">
        <v>10</v>
      </c>
      <c r="P227" s="37">
        <v>0</v>
      </c>
      <c r="Q227" s="34">
        <f t="shared" si="6"/>
        <v>-0.74393670235861531</v>
      </c>
      <c r="R227" s="27">
        <f t="shared" si="7"/>
        <v>-0.58416227620759631</v>
      </c>
      <c r="S227" s="52">
        <v>44474</v>
      </c>
      <c r="T227" s="52">
        <v>45152</v>
      </c>
      <c r="U227" s="52">
        <v>45171</v>
      </c>
      <c r="V227" s="29" t="s">
        <v>653</v>
      </c>
      <c r="W227" s="29" t="s">
        <v>654</v>
      </c>
      <c r="X227" s="30"/>
      <c r="Y227" s="15"/>
    </row>
    <row r="228" spans="1:25" ht="19.350000000000001" customHeight="1">
      <c r="A228" s="97" t="s">
        <v>657</v>
      </c>
      <c r="B228" s="104" t="s">
        <v>658</v>
      </c>
      <c r="C228" s="33" t="s">
        <v>341</v>
      </c>
      <c r="D228" s="112" t="s">
        <v>615</v>
      </c>
      <c r="E228" s="21" t="s">
        <v>342</v>
      </c>
      <c r="F228" s="34">
        <v>1.4</v>
      </c>
      <c r="G228" s="34">
        <f>IF('Venda-Chave-Troca'!$E228="Gamivo",'Venda-Chave-Troca'!$F228,IF(AND((F228)&lt;'[1]TABELA G2A'!$A$15),F228,IF(AND((F228)&gt;='[1]TABELA G2A'!$A$15,(F228)&lt;'[1]TABELA G2A'!$B$15),(F228)/(1+'[1]TABELA G2A'!$A$16),IF(AND((F228)&gt;='[1]TABELA G2A'!$C$15,(F228)&lt;'[1]TABELA G2A'!$D$15),(F228)/(1+'[1]TABELA G2A'!$C$16),IF(AND((F228)&gt;='[1]TABELA G2A'!$E$15,(F228)&lt;'[1]TABELA G2A'!$F$15),(F228)/(1+'[1]TABELA G2A'!$E$16),IF(AND((F228)&gt;='[1]TABELA G2A'!$G$15,(F228)&lt;'[1]TABELA G2A'!$H$15),(F228)/(1+'[1]TABELA G2A'!$G$16),IF(AND((F228)&gt;='[1]TABELA G2A'!$I$15,(F228)&lt;'[1]TABELA G2A'!$J$15),(F228)/(1+'[1]TABELA G2A'!$I$16),IF(AND((F228)&gt;='[1]TABELA G2A'!$A$17,(F228)&lt;'[1]TABELA G2A'!$B$17),(F228)/(1+'[1]TABELA G2A'!$A$18),IF(AND((F228)&gt;='[1]TABELA G2A'!$C$17,(F228)&lt;'[1]TABELA G2A'!$D$17),(F228)/(1+'[1]TABELA G2A'!$C$18),IF(AND((F228)&gt;='[1]TABELA G2A'!$E$17,(F228)&lt;'[1]TABELA G2A'!$F$17),(F228)/(1+'[1]TABELA G2A'!$E$18),IF(AND((F228)&gt;='[1]TABELA G2A'!$G$17,(F228)&lt;'[1]TABELA G2A'!$H$17),(F228)/(1+'[1]TABELA G2A'!$G$18),IF(AND((F228)&gt;='[1]TABELA G2A'!$I$17,(F228)&lt;'[1]TABELA G2A'!$J$17),(F228)/(1+'[1]TABELA G2A'!$I$18),IF(AND((F228)&gt;='[1]TABELA G2A'!$A$19,(F228)&lt;'[1]TABELA G2A'!$B$19),(F228)/(1+'[1]TABELA G2A'!$A$20),IF(AND((F228)&gt;='[1]TABELA G2A'!$C$19,(F228)&lt;'[1]TABELA G2A'!$D$19),(F228)/(1+'[1]TABELA G2A'!$C$20),IF(AND((F228)&gt;='[1]TABELA G2A'!$E$19,(F228)&lt;'[1]TABELA G2A'!$F$19),(F228)/(1+'[1]TABELA G2A'!$E$20),IF(AND((F228)&gt;='[1]TABELA G2A'!$G$19,(F228)&lt;'[1]TABELA G2A'!$H$19),(F228)/(1+'[1]TABELA G2A'!$G$20),IF(AND((F228)&gt;='[1]TABELA G2A'!$I$19,(F228)&lt;'[1]TABELA G2A'!$J$19),(F228)/(1+'[1]TABELA G2A'!$A$22),IF(AND((F228)&gt;='[1]TABELA G2A'!$A$21,(F228)&lt;'[1]TABELA G2A'!$B$21),(F228)/(1+'[1]TABELA G2A'!$B$22),IF(AND((F228)&gt;='[1]TABELA G2A'!$C$21,(F228)&lt;'[1]TABELA G2A'!$D$21),(F228)/(1+'[1]TABELA G2A'!$C$22),IF((F228)&gt;='[1]TABELA G2A'!$E$21,(F228)/(1+'[1]TABELA G2A'!$C$22),""))))))))))))))))))))</f>
        <v>1.0852713178294573</v>
      </c>
      <c r="H228" s="34">
        <f>IF('Venda-Chave-Troca'!$E228="G2A",G228*0.898-(0.4)-((0.15)*N228/O228),IF('Venda-Chave-Troca'!$E228="Gamivo",IF('Venda-Chave-Troca'!$F228&lt;4,(F228*0.95)-(0.1),(F228*0.901)-(0.45)),""))</f>
        <v>0.52957364341085256</v>
      </c>
      <c r="I228" s="34">
        <f>IF($E228="gamivo",IF($F228&gt;4,'Venda-Chave-Troca'!$G228+(-0.099*'Venda-Chave-Troca'!$G228)-(0.45),'Venda-Chave-Troca'!$G228-(0.05*'Venda-Chave-Troca'!$G228)-(0.1)),G228*0.898-(0.55))</f>
        <v>0.42457364341085257</v>
      </c>
      <c r="J228" s="36"/>
      <c r="K228" s="36" t="s">
        <v>659</v>
      </c>
      <c r="L228" s="34">
        <v>1.7734954637923341</v>
      </c>
      <c r="M228" s="37">
        <v>1</v>
      </c>
      <c r="N228" s="37">
        <v>3</v>
      </c>
      <c r="O228" s="37">
        <v>10</v>
      </c>
      <c r="P228" s="37">
        <v>0</v>
      </c>
      <c r="Q228" s="34">
        <f t="shared" si="6"/>
        <v>-1.2439218203814817</v>
      </c>
      <c r="R228" s="27">
        <f t="shared" si="7"/>
        <v>-0.70139554669147863</v>
      </c>
      <c r="S228" s="52">
        <v>44474</v>
      </c>
      <c r="T228" s="52">
        <v>45152</v>
      </c>
      <c r="U228" s="52">
        <v>45172</v>
      </c>
      <c r="V228" s="29" t="s">
        <v>660</v>
      </c>
      <c r="W228" s="29" t="s">
        <v>661</v>
      </c>
      <c r="X228" s="30"/>
      <c r="Y228" s="15"/>
    </row>
    <row r="229" spans="1:25" ht="19.350000000000001" customHeight="1">
      <c r="A229" s="97" t="s">
        <v>25</v>
      </c>
      <c r="B229" s="104" t="s">
        <v>662</v>
      </c>
      <c r="C229" s="33" t="s">
        <v>341</v>
      </c>
      <c r="D229" s="112" t="s">
        <v>615</v>
      </c>
      <c r="E229" s="21" t="s">
        <v>342</v>
      </c>
      <c r="F229" s="34">
        <v>1.4</v>
      </c>
      <c r="G229" s="34">
        <f>IF('Venda-Chave-Troca'!$E229="Gamivo",'Venda-Chave-Troca'!$F229,IF(AND((F229)&lt;'[1]TABELA G2A'!$A$15),F229,IF(AND((F229)&gt;='[1]TABELA G2A'!$A$15,(F229)&lt;'[1]TABELA G2A'!$B$15),(F229)/(1+'[1]TABELA G2A'!$A$16),IF(AND((F229)&gt;='[1]TABELA G2A'!$C$15,(F229)&lt;'[1]TABELA G2A'!$D$15),(F229)/(1+'[1]TABELA G2A'!$C$16),IF(AND((F229)&gt;='[1]TABELA G2A'!$E$15,(F229)&lt;'[1]TABELA G2A'!$F$15),(F229)/(1+'[1]TABELA G2A'!$E$16),IF(AND((F229)&gt;='[1]TABELA G2A'!$G$15,(F229)&lt;'[1]TABELA G2A'!$H$15),(F229)/(1+'[1]TABELA G2A'!$G$16),IF(AND((F229)&gt;='[1]TABELA G2A'!$I$15,(F229)&lt;'[1]TABELA G2A'!$J$15),(F229)/(1+'[1]TABELA G2A'!$I$16),IF(AND((F229)&gt;='[1]TABELA G2A'!$A$17,(F229)&lt;'[1]TABELA G2A'!$B$17),(F229)/(1+'[1]TABELA G2A'!$A$18),IF(AND((F229)&gt;='[1]TABELA G2A'!$C$17,(F229)&lt;'[1]TABELA G2A'!$D$17),(F229)/(1+'[1]TABELA G2A'!$C$18),IF(AND((F229)&gt;='[1]TABELA G2A'!$E$17,(F229)&lt;'[1]TABELA G2A'!$F$17),(F229)/(1+'[1]TABELA G2A'!$E$18),IF(AND((F229)&gt;='[1]TABELA G2A'!$G$17,(F229)&lt;'[1]TABELA G2A'!$H$17),(F229)/(1+'[1]TABELA G2A'!$G$18),IF(AND((F229)&gt;='[1]TABELA G2A'!$I$17,(F229)&lt;'[1]TABELA G2A'!$J$17),(F229)/(1+'[1]TABELA G2A'!$I$18),IF(AND((F229)&gt;='[1]TABELA G2A'!$A$19,(F229)&lt;'[1]TABELA G2A'!$B$19),(F229)/(1+'[1]TABELA G2A'!$A$20),IF(AND((F229)&gt;='[1]TABELA G2A'!$C$19,(F229)&lt;'[1]TABELA G2A'!$D$19),(F229)/(1+'[1]TABELA G2A'!$C$20),IF(AND((F229)&gt;='[1]TABELA G2A'!$E$19,(F229)&lt;'[1]TABELA G2A'!$F$19),(F229)/(1+'[1]TABELA G2A'!$E$20),IF(AND((F229)&gt;='[1]TABELA G2A'!$G$19,(F229)&lt;'[1]TABELA G2A'!$H$19),(F229)/(1+'[1]TABELA G2A'!$G$20),IF(AND((F229)&gt;='[1]TABELA G2A'!$I$19,(F229)&lt;'[1]TABELA G2A'!$J$19),(F229)/(1+'[1]TABELA G2A'!$A$22),IF(AND((F229)&gt;='[1]TABELA G2A'!$A$21,(F229)&lt;'[1]TABELA G2A'!$B$21),(F229)/(1+'[1]TABELA G2A'!$B$22),IF(AND((F229)&gt;='[1]TABELA G2A'!$C$21,(F229)&lt;'[1]TABELA G2A'!$D$21),(F229)/(1+'[1]TABELA G2A'!$C$22),IF((F229)&gt;='[1]TABELA G2A'!$E$21,(F229)/(1+'[1]TABELA G2A'!$C$22),""))))))))))))))))))))</f>
        <v>1.0852713178294573</v>
      </c>
      <c r="H229" s="34">
        <f>IF('Venda-Chave-Troca'!$E229="G2A",G229*0.898-(0.4)-((0.15)*N229/O229),IF('Venda-Chave-Troca'!$E229="Gamivo",IF('Venda-Chave-Troca'!$F229&lt;4,(F229*0.95)-(0.1),(F229*0.901)-(0.45)),""))</f>
        <v>0.52957364341085256</v>
      </c>
      <c r="I229" s="34">
        <f>IF($E229="gamivo",IF($F229&gt;4,'Venda-Chave-Troca'!$G229+(-0.099*'Venda-Chave-Troca'!$G229)-(0.45),'Venda-Chave-Troca'!$G229-(0.05*'Venda-Chave-Troca'!$G229)-(0.1)),G229*0.898-(0.55))</f>
        <v>0.42457364341085257</v>
      </c>
      <c r="J229" s="36"/>
      <c r="K229" s="36" t="s">
        <v>663</v>
      </c>
      <c r="L229" s="34">
        <v>1.4702603317900953</v>
      </c>
      <c r="M229" s="37">
        <v>1</v>
      </c>
      <c r="N229" s="37">
        <v>3</v>
      </c>
      <c r="O229" s="37">
        <v>10</v>
      </c>
      <c r="P229" s="37">
        <v>0</v>
      </c>
      <c r="Q229" s="34">
        <f t="shared" si="6"/>
        <v>-0.94068668837924274</v>
      </c>
      <c r="R229" s="27">
        <f t="shared" si="7"/>
        <v>-0.63980960925057573</v>
      </c>
      <c r="S229" s="52">
        <v>44474</v>
      </c>
      <c r="T229" s="52">
        <v>45152</v>
      </c>
      <c r="U229" s="52">
        <v>45173</v>
      </c>
      <c r="V229" s="29" t="s">
        <v>366</v>
      </c>
      <c r="W229" s="29" t="s">
        <v>367</v>
      </c>
      <c r="X229" s="30"/>
      <c r="Y229" s="15"/>
    </row>
    <row r="230" spans="1:25" ht="19.350000000000001" customHeight="1">
      <c r="A230" s="97" t="s">
        <v>25</v>
      </c>
      <c r="B230" s="104" t="s">
        <v>664</v>
      </c>
      <c r="C230" s="33" t="s">
        <v>341</v>
      </c>
      <c r="D230" s="112" t="s">
        <v>615</v>
      </c>
      <c r="E230" s="21" t="s">
        <v>342</v>
      </c>
      <c r="F230" s="34">
        <v>1.4</v>
      </c>
      <c r="G230" s="34">
        <f>IF('Venda-Chave-Troca'!$E230="Gamivo",'Venda-Chave-Troca'!$F230,IF(AND((F230)&lt;'[1]TABELA G2A'!$A$15),F230,IF(AND((F230)&gt;='[1]TABELA G2A'!$A$15,(F230)&lt;'[1]TABELA G2A'!$B$15),(F230)/(1+'[1]TABELA G2A'!$A$16),IF(AND((F230)&gt;='[1]TABELA G2A'!$C$15,(F230)&lt;'[1]TABELA G2A'!$D$15),(F230)/(1+'[1]TABELA G2A'!$C$16),IF(AND((F230)&gt;='[1]TABELA G2A'!$E$15,(F230)&lt;'[1]TABELA G2A'!$F$15),(F230)/(1+'[1]TABELA G2A'!$E$16),IF(AND((F230)&gt;='[1]TABELA G2A'!$G$15,(F230)&lt;'[1]TABELA G2A'!$H$15),(F230)/(1+'[1]TABELA G2A'!$G$16),IF(AND((F230)&gt;='[1]TABELA G2A'!$I$15,(F230)&lt;'[1]TABELA G2A'!$J$15),(F230)/(1+'[1]TABELA G2A'!$I$16),IF(AND((F230)&gt;='[1]TABELA G2A'!$A$17,(F230)&lt;'[1]TABELA G2A'!$B$17),(F230)/(1+'[1]TABELA G2A'!$A$18),IF(AND((F230)&gt;='[1]TABELA G2A'!$C$17,(F230)&lt;'[1]TABELA G2A'!$D$17),(F230)/(1+'[1]TABELA G2A'!$C$18),IF(AND((F230)&gt;='[1]TABELA G2A'!$E$17,(F230)&lt;'[1]TABELA G2A'!$F$17),(F230)/(1+'[1]TABELA G2A'!$E$18),IF(AND((F230)&gt;='[1]TABELA G2A'!$G$17,(F230)&lt;'[1]TABELA G2A'!$H$17),(F230)/(1+'[1]TABELA G2A'!$G$18),IF(AND((F230)&gt;='[1]TABELA G2A'!$I$17,(F230)&lt;'[1]TABELA G2A'!$J$17),(F230)/(1+'[1]TABELA G2A'!$I$18),IF(AND((F230)&gt;='[1]TABELA G2A'!$A$19,(F230)&lt;'[1]TABELA G2A'!$B$19),(F230)/(1+'[1]TABELA G2A'!$A$20),IF(AND((F230)&gt;='[1]TABELA G2A'!$C$19,(F230)&lt;'[1]TABELA G2A'!$D$19),(F230)/(1+'[1]TABELA G2A'!$C$20),IF(AND((F230)&gt;='[1]TABELA G2A'!$E$19,(F230)&lt;'[1]TABELA G2A'!$F$19),(F230)/(1+'[1]TABELA G2A'!$E$20),IF(AND((F230)&gt;='[1]TABELA G2A'!$G$19,(F230)&lt;'[1]TABELA G2A'!$H$19),(F230)/(1+'[1]TABELA G2A'!$G$20),IF(AND((F230)&gt;='[1]TABELA G2A'!$I$19,(F230)&lt;'[1]TABELA G2A'!$J$19),(F230)/(1+'[1]TABELA G2A'!$A$22),IF(AND((F230)&gt;='[1]TABELA G2A'!$A$21,(F230)&lt;'[1]TABELA G2A'!$B$21),(F230)/(1+'[1]TABELA G2A'!$B$22),IF(AND((F230)&gt;='[1]TABELA G2A'!$C$21,(F230)&lt;'[1]TABELA G2A'!$D$21),(F230)/(1+'[1]TABELA G2A'!$C$22),IF((F230)&gt;='[1]TABELA G2A'!$E$21,(F230)/(1+'[1]TABELA G2A'!$C$22),""))))))))))))))))))))</f>
        <v>1.0852713178294573</v>
      </c>
      <c r="H230" s="34">
        <f>IF('Venda-Chave-Troca'!$E230="G2A",G230*0.898-(0.4)-((0.15)*N230/O230),IF('Venda-Chave-Troca'!$E230="Gamivo",IF('Venda-Chave-Troca'!$F230&lt;4,(F230*0.95)-(0.1),(F230*0.901)-(0.45)),""))</f>
        <v>0.52957364341085256</v>
      </c>
      <c r="I230" s="34">
        <f>IF($E230="gamivo",IF($F230&gt;4,'Venda-Chave-Troca'!$G230+(-0.099*'Venda-Chave-Troca'!$G230)-(0.45),'Venda-Chave-Troca'!$G230-(0.05*'Venda-Chave-Troca'!$G230)-(0.1)),G230*0.898-(0.55))</f>
        <v>0.42457364341085257</v>
      </c>
      <c r="J230" s="36"/>
      <c r="K230" s="36" t="s">
        <v>663</v>
      </c>
      <c r="L230" s="34">
        <v>1.4702603317900953</v>
      </c>
      <c r="M230" s="37">
        <v>1</v>
      </c>
      <c r="N230" s="37">
        <v>3</v>
      </c>
      <c r="O230" s="37">
        <v>10</v>
      </c>
      <c r="P230" s="37">
        <v>0</v>
      </c>
      <c r="Q230" s="34">
        <f t="shared" si="6"/>
        <v>-0.94068668837924274</v>
      </c>
      <c r="R230" s="27">
        <f t="shared" si="7"/>
        <v>-0.63980960925057573</v>
      </c>
      <c r="S230" s="52">
        <v>44474</v>
      </c>
      <c r="T230" s="52">
        <v>45152</v>
      </c>
      <c r="U230" s="52">
        <v>45173</v>
      </c>
      <c r="V230" s="29" t="s">
        <v>665</v>
      </c>
      <c r="W230" s="29" t="s">
        <v>666</v>
      </c>
      <c r="X230" s="30"/>
      <c r="Y230" s="15"/>
    </row>
    <row r="231" spans="1:25" ht="19.350000000000001" customHeight="1">
      <c r="A231" s="97" t="s">
        <v>667</v>
      </c>
      <c r="B231" s="104" t="s">
        <v>668</v>
      </c>
      <c r="C231" s="33" t="s">
        <v>341</v>
      </c>
      <c r="D231" s="112" t="s">
        <v>615</v>
      </c>
      <c r="E231" s="21" t="s">
        <v>342</v>
      </c>
      <c r="F231" s="34">
        <v>1.4</v>
      </c>
      <c r="G231" s="34">
        <f>IF('Venda-Chave-Troca'!$E231="Gamivo",'Venda-Chave-Troca'!$F231,IF(AND((F231)&lt;'[1]TABELA G2A'!$A$15),F231,IF(AND((F231)&gt;='[1]TABELA G2A'!$A$15,(F231)&lt;'[1]TABELA G2A'!$B$15),(F231)/(1+'[1]TABELA G2A'!$A$16),IF(AND((F231)&gt;='[1]TABELA G2A'!$C$15,(F231)&lt;'[1]TABELA G2A'!$D$15),(F231)/(1+'[1]TABELA G2A'!$C$16),IF(AND((F231)&gt;='[1]TABELA G2A'!$E$15,(F231)&lt;'[1]TABELA G2A'!$F$15),(F231)/(1+'[1]TABELA G2A'!$E$16),IF(AND((F231)&gt;='[1]TABELA G2A'!$G$15,(F231)&lt;'[1]TABELA G2A'!$H$15),(F231)/(1+'[1]TABELA G2A'!$G$16),IF(AND((F231)&gt;='[1]TABELA G2A'!$I$15,(F231)&lt;'[1]TABELA G2A'!$J$15),(F231)/(1+'[1]TABELA G2A'!$I$16),IF(AND((F231)&gt;='[1]TABELA G2A'!$A$17,(F231)&lt;'[1]TABELA G2A'!$B$17),(F231)/(1+'[1]TABELA G2A'!$A$18),IF(AND((F231)&gt;='[1]TABELA G2A'!$C$17,(F231)&lt;'[1]TABELA G2A'!$D$17),(F231)/(1+'[1]TABELA G2A'!$C$18),IF(AND((F231)&gt;='[1]TABELA G2A'!$E$17,(F231)&lt;'[1]TABELA G2A'!$F$17),(F231)/(1+'[1]TABELA G2A'!$E$18),IF(AND((F231)&gt;='[1]TABELA G2A'!$G$17,(F231)&lt;'[1]TABELA G2A'!$H$17),(F231)/(1+'[1]TABELA G2A'!$G$18),IF(AND((F231)&gt;='[1]TABELA G2A'!$I$17,(F231)&lt;'[1]TABELA G2A'!$J$17),(F231)/(1+'[1]TABELA G2A'!$I$18),IF(AND((F231)&gt;='[1]TABELA G2A'!$A$19,(F231)&lt;'[1]TABELA G2A'!$B$19),(F231)/(1+'[1]TABELA G2A'!$A$20),IF(AND((F231)&gt;='[1]TABELA G2A'!$C$19,(F231)&lt;'[1]TABELA G2A'!$D$19),(F231)/(1+'[1]TABELA G2A'!$C$20),IF(AND((F231)&gt;='[1]TABELA G2A'!$E$19,(F231)&lt;'[1]TABELA G2A'!$F$19),(F231)/(1+'[1]TABELA G2A'!$E$20),IF(AND((F231)&gt;='[1]TABELA G2A'!$G$19,(F231)&lt;'[1]TABELA G2A'!$H$19),(F231)/(1+'[1]TABELA G2A'!$G$20),IF(AND((F231)&gt;='[1]TABELA G2A'!$I$19,(F231)&lt;'[1]TABELA G2A'!$J$19),(F231)/(1+'[1]TABELA G2A'!$A$22),IF(AND((F231)&gt;='[1]TABELA G2A'!$A$21,(F231)&lt;'[1]TABELA G2A'!$B$21),(F231)/(1+'[1]TABELA G2A'!$B$22),IF(AND((F231)&gt;='[1]TABELA G2A'!$C$21,(F231)&lt;'[1]TABELA G2A'!$D$21),(F231)/(1+'[1]TABELA G2A'!$C$22),IF((F231)&gt;='[1]TABELA G2A'!$E$21,(F231)/(1+'[1]TABELA G2A'!$C$22),""))))))))))))))))))))</f>
        <v>1.0852713178294573</v>
      </c>
      <c r="H231" s="34">
        <f>IF('Venda-Chave-Troca'!$E231="G2A",G231*0.898-(0.4)-((0.15)*N231/O231),IF('Venda-Chave-Troca'!$E231="Gamivo",IF('Venda-Chave-Troca'!$F231&lt;4,(F231*0.95)-(0.1),(F231*0.901)-(0.45)),""))</f>
        <v>0.52957364341085256</v>
      </c>
      <c r="I231" s="34">
        <f>IF($E231="gamivo",IF($F231&gt;4,'Venda-Chave-Troca'!$G231+(-0.099*'Venda-Chave-Troca'!$G231)-(0.45),'Venda-Chave-Troca'!$G231-(0.05*'Venda-Chave-Troca'!$G231)-(0.1)),G231*0.898-(0.55))</f>
        <v>0.42457364341085257</v>
      </c>
      <c r="J231" s="36"/>
      <c r="K231" s="36" t="s">
        <v>669</v>
      </c>
      <c r="L231" s="34">
        <v>1.6392883172840553</v>
      </c>
      <c r="M231" s="37">
        <v>1</v>
      </c>
      <c r="N231" s="37">
        <v>3</v>
      </c>
      <c r="O231" s="37">
        <v>10</v>
      </c>
      <c r="P231" s="37">
        <v>0</v>
      </c>
      <c r="Q231" s="34">
        <f t="shared" si="6"/>
        <v>-1.1097146738732029</v>
      </c>
      <c r="R231" s="27">
        <f t="shared" si="7"/>
        <v>-0.67694905293521468</v>
      </c>
      <c r="S231" s="52">
        <v>44474</v>
      </c>
      <c r="T231" s="52">
        <v>45152</v>
      </c>
      <c r="U231" s="52">
        <v>45173</v>
      </c>
      <c r="V231" s="29" t="s">
        <v>670</v>
      </c>
      <c r="W231" s="29" t="s">
        <v>671</v>
      </c>
      <c r="X231" s="30"/>
      <c r="Y231" s="15"/>
    </row>
    <row r="232" spans="1:25" ht="19.350000000000001" customHeight="1">
      <c r="A232" s="97" t="s">
        <v>672</v>
      </c>
      <c r="B232" s="104" t="s">
        <v>673</v>
      </c>
      <c r="C232" s="33" t="s">
        <v>341</v>
      </c>
      <c r="D232" s="112" t="s">
        <v>615</v>
      </c>
      <c r="E232" s="21" t="s">
        <v>342</v>
      </c>
      <c r="F232" s="34">
        <v>1.4</v>
      </c>
      <c r="G232" s="34">
        <f>IF('Venda-Chave-Troca'!$E232="Gamivo",'Venda-Chave-Troca'!$F232,IF(AND((F232)&lt;'[1]TABELA G2A'!$A$15),F232,IF(AND((F232)&gt;='[1]TABELA G2A'!$A$15,(F232)&lt;'[1]TABELA G2A'!$B$15),(F232)/(1+'[1]TABELA G2A'!$A$16),IF(AND((F232)&gt;='[1]TABELA G2A'!$C$15,(F232)&lt;'[1]TABELA G2A'!$D$15),(F232)/(1+'[1]TABELA G2A'!$C$16),IF(AND((F232)&gt;='[1]TABELA G2A'!$E$15,(F232)&lt;'[1]TABELA G2A'!$F$15),(F232)/(1+'[1]TABELA G2A'!$E$16),IF(AND((F232)&gt;='[1]TABELA G2A'!$G$15,(F232)&lt;'[1]TABELA G2A'!$H$15),(F232)/(1+'[1]TABELA G2A'!$G$16),IF(AND((F232)&gt;='[1]TABELA G2A'!$I$15,(F232)&lt;'[1]TABELA G2A'!$J$15),(F232)/(1+'[1]TABELA G2A'!$I$16),IF(AND((F232)&gt;='[1]TABELA G2A'!$A$17,(F232)&lt;'[1]TABELA G2A'!$B$17),(F232)/(1+'[1]TABELA G2A'!$A$18),IF(AND((F232)&gt;='[1]TABELA G2A'!$C$17,(F232)&lt;'[1]TABELA G2A'!$D$17),(F232)/(1+'[1]TABELA G2A'!$C$18),IF(AND((F232)&gt;='[1]TABELA G2A'!$E$17,(F232)&lt;'[1]TABELA G2A'!$F$17),(F232)/(1+'[1]TABELA G2A'!$E$18),IF(AND((F232)&gt;='[1]TABELA G2A'!$G$17,(F232)&lt;'[1]TABELA G2A'!$H$17),(F232)/(1+'[1]TABELA G2A'!$G$18),IF(AND((F232)&gt;='[1]TABELA G2A'!$I$17,(F232)&lt;'[1]TABELA G2A'!$J$17),(F232)/(1+'[1]TABELA G2A'!$I$18),IF(AND((F232)&gt;='[1]TABELA G2A'!$A$19,(F232)&lt;'[1]TABELA G2A'!$B$19),(F232)/(1+'[1]TABELA G2A'!$A$20),IF(AND((F232)&gt;='[1]TABELA G2A'!$C$19,(F232)&lt;'[1]TABELA G2A'!$D$19),(F232)/(1+'[1]TABELA G2A'!$C$20),IF(AND((F232)&gt;='[1]TABELA G2A'!$E$19,(F232)&lt;'[1]TABELA G2A'!$F$19),(F232)/(1+'[1]TABELA G2A'!$E$20),IF(AND((F232)&gt;='[1]TABELA G2A'!$G$19,(F232)&lt;'[1]TABELA G2A'!$H$19),(F232)/(1+'[1]TABELA G2A'!$G$20),IF(AND((F232)&gt;='[1]TABELA G2A'!$I$19,(F232)&lt;'[1]TABELA G2A'!$J$19),(F232)/(1+'[1]TABELA G2A'!$A$22),IF(AND((F232)&gt;='[1]TABELA G2A'!$A$21,(F232)&lt;'[1]TABELA G2A'!$B$21),(F232)/(1+'[1]TABELA G2A'!$B$22),IF(AND((F232)&gt;='[1]TABELA G2A'!$C$21,(F232)&lt;'[1]TABELA G2A'!$D$21),(F232)/(1+'[1]TABELA G2A'!$C$22),IF((F232)&gt;='[1]TABELA G2A'!$E$21,(F232)/(1+'[1]TABELA G2A'!$C$22),""))))))))))))))))))))</f>
        <v>1.0852713178294573</v>
      </c>
      <c r="H232" s="34">
        <f>IF('Venda-Chave-Troca'!$E232="G2A",G232*0.898-(0.4)-((0.15)*N232/O232),IF('Venda-Chave-Troca'!$E232="Gamivo",IF('Venda-Chave-Troca'!$F232&lt;4,(F232*0.95)-(0.1),(F232*0.901)-(0.45)),""))</f>
        <v>0.52957364341085256</v>
      </c>
      <c r="I232" s="34">
        <f>IF($E232="gamivo",IF($F232&gt;4,'Venda-Chave-Troca'!$G232+(-0.099*'Venda-Chave-Troca'!$G232)-(0.45),'Venda-Chave-Troca'!$G232-(0.05*'Venda-Chave-Troca'!$G232)-(0.1)),G232*0.898-(0.55))</f>
        <v>0.42457364341085257</v>
      </c>
      <c r="J232" s="36"/>
      <c r="K232" s="36" t="s">
        <v>674</v>
      </c>
      <c r="L232" s="34">
        <v>1.5127122531348234</v>
      </c>
      <c r="M232" s="37">
        <v>1</v>
      </c>
      <c r="N232" s="37">
        <v>3</v>
      </c>
      <c r="O232" s="37">
        <v>10</v>
      </c>
      <c r="P232" s="37">
        <v>0</v>
      </c>
      <c r="Q232" s="34">
        <f t="shared" si="6"/>
        <v>-0.98313860972397082</v>
      </c>
      <c r="R232" s="27">
        <f t="shared" si="7"/>
        <v>-0.64991779347763812</v>
      </c>
      <c r="S232" s="52">
        <v>44474</v>
      </c>
      <c r="T232" s="52">
        <v>45152</v>
      </c>
      <c r="U232" s="52">
        <v>45173</v>
      </c>
      <c r="V232" s="29" t="s">
        <v>675</v>
      </c>
      <c r="W232" s="29"/>
      <c r="X232" s="30"/>
      <c r="Y232" s="15"/>
    </row>
    <row r="233" spans="1:25" ht="19.350000000000001" customHeight="1">
      <c r="A233" s="17" t="s">
        <v>676</v>
      </c>
      <c r="B233" s="32" t="s">
        <v>677</v>
      </c>
      <c r="C233" s="35" t="s">
        <v>341</v>
      </c>
      <c r="D233" s="32" t="s">
        <v>615</v>
      </c>
      <c r="E233" s="21" t="s">
        <v>342</v>
      </c>
      <c r="F233" s="34">
        <v>1.39</v>
      </c>
      <c r="G233" s="34">
        <f>IF('Venda-Chave-Troca'!$E233="Gamivo",'Venda-Chave-Troca'!$F233,IF(AND((F233)&lt;'[1]TABELA G2A'!$A$15),F233,IF(AND((F233)&gt;='[1]TABELA G2A'!$A$15,(F233)&lt;'[1]TABELA G2A'!$B$15),(F233)/(1+'[1]TABELA G2A'!$A$16),IF(AND((F233)&gt;='[1]TABELA G2A'!$C$15,(F233)&lt;'[1]TABELA G2A'!$D$15),(F233)/(1+'[1]TABELA G2A'!$C$16),IF(AND((F233)&gt;='[1]TABELA G2A'!$E$15,(F233)&lt;'[1]TABELA G2A'!$F$15),(F233)/(1+'[1]TABELA G2A'!$E$16),IF(AND((F233)&gt;='[1]TABELA G2A'!$G$15,(F233)&lt;'[1]TABELA G2A'!$H$15),(F233)/(1+'[1]TABELA G2A'!$G$16),IF(AND((F233)&gt;='[1]TABELA G2A'!$I$15,(F233)&lt;'[1]TABELA G2A'!$J$15),(F233)/(1+'[1]TABELA G2A'!$I$16),IF(AND((F233)&gt;='[1]TABELA G2A'!$A$17,(F233)&lt;'[1]TABELA G2A'!$B$17),(F233)/(1+'[1]TABELA G2A'!$A$18),IF(AND((F233)&gt;='[1]TABELA G2A'!$C$17,(F233)&lt;'[1]TABELA G2A'!$D$17),(F233)/(1+'[1]TABELA G2A'!$C$18),IF(AND((F233)&gt;='[1]TABELA G2A'!$E$17,(F233)&lt;'[1]TABELA G2A'!$F$17),(F233)/(1+'[1]TABELA G2A'!$E$18),IF(AND((F233)&gt;='[1]TABELA G2A'!$G$17,(F233)&lt;'[1]TABELA G2A'!$H$17),(F233)/(1+'[1]TABELA G2A'!$G$18),IF(AND((F233)&gt;='[1]TABELA G2A'!$I$17,(F233)&lt;'[1]TABELA G2A'!$J$17),(F233)/(1+'[1]TABELA G2A'!$I$18),IF(AND((F233)&gt;='[1]TABELA G2A'!$A$19,(F233)&lt;'[1]TABELA G2A'!$B$19),(F233)/(1+'[1]TABELA G2A'!$A$20),IF(AND((F233)&gt;='[1]TABELA G2A'!$C$19,(F233)&lt;'[1]TABELA G2A'!$D$19),(F233)/(1+'[1]TABELA G2A'!$C$20),IF(AND((F233)&gt;='[1]TABELA G2A'!$E$19,(F233)&lt;'[1]TABELA G2A'!$F$19),(F233)/(1+'[1]TABELA G2A'!$E$20),IF(AND((F233)&gt;='[1]TABELA G2A'!$G$19,(F233)&lt;'[1]TABELA G2A'!$H$19),(F233)/(1+'[1]TABELA G2A'!$G$20),IF(AND((F233)&gt;='[1]TABELA G2A'!$I$19,(F233)&lt;'[1]TABELA G2A'!$J$19),(F233)/(1+'[1]TABELA G2A'!$A$22),IF(AND((F233)&gt;='[1]TABELA G2A'!$A$21,(F233)&lt;'[1]TABELA G2A'!$B$21),(F233)/(1+'[1]TABELA G2A'!$B$22),IF(AND((F233)&gt;='[1]TABELA G2A'!$C$21,(F233)&lt;'[1]TABELA G2A'!$D$21),(F233)/(1+'[1]TABELA G2A'!$C$22),IF((F233)&gt;='[1]TABELA G2A'!$E$21,(F233)/(1+'[1]TABELA G2A'!$C$22),""))))))))))))))))))))</f>
        <v>1.0775193798449612</v>
      </c>
      <c r="H233" s="34">
        <f>IF('Venda-Chave-Troca'!$E233="G2A",G233*0.898-(0.4)-((0.15)*N233/O233),IF('Venda-Chave-Troca'!$E233="Gamivo",IF('Venda-Chave-Troca'!$F233&lt;4,(F233*0.95)-(0.1),(F233*0.901)-(0.45)),""))</f>
        <v>0.52261240310077506</v>
      </c>
      <c r="I233" s="34">
        <f>IF($E233="gamivo",IF($F233&gt;4,'Venda-Chave-Troca'!$G233+(-0.099*'Venda-Chave-Troca'!$G233)-(0.45),'Venda-Chave-Troca'!$G233-(0.05*'Venda-Chave-Troca'!$G233)-(0.1)),G233*0.898-(0.55))</f>
        <v>0.41761240310077508</v>
      </c>
      <c r="J233" s="32"/>
      <c r="K233" s="36" t="s">
        <v>678</v>
      </c>
      <c r="L233" s="34">
        <v>1.6920289855072466</v>
      </c>
      <c r="M233" s="37">
        <v>1</v>
      </c>
      <c r="N233" s="37">
        <v>3</v>
      </c>
      <c r="O233" s="37">
        <v>10</v>
      </c>
      <c r="P233" s="37">
        <v>0</v>
      </c>
      <c r="Q233" s="34">
        <f t="shared" si="6"/>
        <v>-1.1694165824064715</v>
      </c>
      <c r="R233" s="27">
        <f t="shared" si="7"/>
        <v>-0.69113271251431718</v>
      </c>
      <c r="S233" s="52">
        <v>44475</v>
      </c>
      <c r="T233" s="52">
        <v>45152</v>
      </c>
      <c r="U233" s="52">
        <v>45174</v>
      </c>
      <c r="V233" s="29" t="s">
        <v>670</v>
      </c>
      <c r="W233" s="29" t="s">
        <v>671</v>
      </c>
      <c r="X233" s="30"/>
      <c r="Y233" s="15"/>
    </row>
    <row r="234" spans="1:25" ht="19.350000000000001" customHeight="1">
      <c r="A234" s="17" t="s">
        <v>25</v>
      </c>
      <c r="B234" s="32" t="s">
        <v>679</v>
      </c>
      <c r="C234" s="35" t="s">
        <v>341</v>
      </c>
      <c r="D234" s="32" t="s">
        <v>615</v>
      </c>
      <c r="E234" s="21" t="s">
        <v>342</v>
      </c>
      <c r="F234" s="34">
        <v>1.39</v>
      </c>
      <c r="G234" s="34">
        <f>IF('Venda-Chave-Troca'!$E234="Gamivo",'Venda-Chave-Troca'!$F234,IF(AND((F234)&lt;'[1]TABELA G2A'!$A$15),F234,IF(AND((F234)&gt;='[1]TABELA G2A'!$A$15,(F234)&lt;'[1]TABELA G2A'!$B$15),(F234)/(1+'[1]TABELA G2A'!$A$16),IF(AND((F234)&gt;='[1]TABELA G2A'!$C$15,(F234)&lt;'[1]TABELA G2A'!$D$15),(F234)/(1+'[1]TABELA G2A'!$C$16),IF(AND((F234)&gt;='[1]TABELA G2A'!$E$15,(F234)&lt;'[1]TABELA G2A'!$F$15),(F234)/(1+'[1]TABELA G2A'!$E$16),IF(AND((F234)&gt;='[1]TABELA G2A'!$G$15,(F234)&lt;'[1]TABELA G2A'!$H$15),(F234)/(1+'[1]TABELA G2A'!$G$16),IF(AND((F234)&gt;='[1]TABELA G2A'!$I$15,(F234)&lt;'[1]TABELA G2A'!$J$15),(F234)/(1+'[1]TABELA G2A'!$I$16),IF(AND((F234)&gt;='[1]TABELA G2A'!$A$17,(F234)&lt;'[1]TABELA G2A'!$B$17),(F234)/(1+'[1]TABELA G2A'!$A$18),IF(AND((F234)&gt;='[1]TABELA G2A'!$C$17,(F234)&lt;'[1]TABELA G2A'!$D$17),(F234)/(1+'[1]TABELA G2A'!$C$18),IF(AND((F234)&gt;='[1]TABELA G2A'!$E$17,(F234)&lt;'[1]TABELA G2A'!$F$17),(F234)/(1+'[1]TABELA G2A'!$E$18),IF(AND((F234)&gt;='[1]TABELA G2A'!$G$17,(F234)&lt;'[1]TABELA G2A'!$H$17),(F234)/(1+'[1]TABELA G2A'!$G$18),IF(AND((F234)&gt;='[1]TABELA G2A'!$I$17,(F234)&lt;'[1]TABELA G2A'!$J$17),(F234)/(1+'[1]TABELA G2A'!$I$18),IF(AND((F234)&gt;='[1]TABELA G2A'!$A$19,(F234)&lt;'[1]TABELA G2A'!$B$19),(F234)/(1+'[1]TABELA G2A'!$A$20),IF(AND((F234)&gt;='[1]TABELA G2A'!$C$19,(F234)&lt;'[1]TABELA G2A'!$D$19),(F234)/(1+'[1]TABELA G2A'!$C$20),IF(AND((F234)&gt;='[1]TABELA G2A'!$E$19,(F234)&lt;'[1]TABELA G2A'!$F$19),(F234)/(1+'[1]TABELA G2A'!$E$20),IF(AND((F234)&gt;='[1]TABELA G2A'!$G$19,(F234)&lt;'[1]TABELA G2A'!$H$19),(F234)/(1+'[1]TABELA G2A'!$G$20),IF(AND((F234)&gt;='[1]TABELA G2A'!$I$19,(F234)&lt;'[1]TABELA G2A'!$J$19),(F234)/(1+'[1]TABELA G2A'!$A$22),IF(AND((F234)&gt;='[1]TABELA G2A'!$A$21,(F234)&lt;'[1]TABELA G2A'!$B$21),(F234)/(1+'[1]TABELA G2A'!$B$22),IF(AND((F234)&gt;='[1]TABELA G2A'!$C$21,(F234)&lt;'[1]TABELA G2A'!$D$21),(F234)/(1+'[1]TABELA G2A'!$C$22),IF((F234)&gt;='[1]TABELA G2A'!$E$21,(F234)/(1+'[1]TABELA G2A'!$C$22),""))))))))))))))))))))</f>
        <v>1.0775193798449612</v>
      </c>
      <c r="H234" s="34">
        <f>IF('Venda-Chave-Troca'!$E234="G2A",G234*0.898-(0.4)-((0.15)*N234/O234),IF('Venda-Chave-Troca'!$E234="Gamivo",IF('Venda-Chave-Troca'!$F234&lt;4,(F234*0.95)-(0.1),(F234*0.901)-(0.45)),""))</f>
        <v>0.52261240310077506</v>
      </c>
      <c r="I234" s="34">
        <f>IF($E234="gamivo",IF($F234&gt;4,'Venda-Chave-Troca'!$G234+(-0.099*'Venda-Chave-Troca'!$G234)-(0.45),'Venda-Chave-Troca'!$G234-(0.05*'Venda-Chave-Troca'!$G234)-(0.1)),G234*0.898-(0.55))</f>
        <v>0.41761240310077508</v>
      </c>
      <c r="J234" s="32"/>
      <c r="K234" s="36" t="s">
        <v>680</v>
      </c>
      <c r="L234" s="34">
        <v>1.6918582459527047</v>
      </c>
      <c r="M234" s="37">
        <v>1</v>
      </c>
      <c r="N234" s="37">
        <v>3</v>
      </c>
      <c r="O234" s="37">
        <v>10</v>
      </c>
      <c r="P234" s="37">
        <v>0</v>
      </c>
      <c r="Q234" s="34">
        <f t="shared" si="6"/>
        <v>-1.1692458428519297</v>
      </c>
      <c r="R234" s="27">
        <f t="shared" si="7"/>
        <v>-0.69110154213511776</v>
      </c>
      <c r="S234" s="52">
        <v>44476</v>
      </c>
      <c r="T234" s="52">
        <v>45152</v>
      </c>
      <c r="U234" s="52">
        <v>45174</v>
      </c>
      <c r="V234" s="29" t="s">
        <v>527</v>
      </c>
      <c r="W234" s="29" t="s">
        <v>681</v>
      </c>
      <c r="X234" s="30"/>
      <c r="Y234" s="15"/>
    </row>
    <row r="235" spans="1:25" ht="19.350000000000001" customHeight="1">
      <c r="A235" s="17" t="s">
        <v>25</v>
      </c>
      <c r="B235" s="18" t="s">
        <v>682</v>
      </c>
      <c r="C235" s="35" t="s">
        <v>341</v>
      </c>
      <c r="D235" s="32" t="s">
        <v>615</v>
      </c>
      <c r="E235" s="61" t="s">
        <v>27</v>
      </c>
      <c r="F235" s="34">
        <v>1.06</v>
      </c>
      <c r="G235" s="34">
        <f>IF('Venda-Chave-Troca'!$E235="Gamivo",'Venda-Chave-Troca'!$F235,IF(AND((F235)&lt;'[1]TABELA G2A'!$A$15),F235,IF(AND((F235)&gt;='[1]TABELA G2A'!$A$15,(F235)&lt;'[1]TABELA G2A'!$B$15),(F235)/(1+'[1]TABELA G2A'!$A$16),IF(AND((F235)&gt;='[1]TABELA G2A'!$C$15,(F235)&lt;'[1]TABELA G2A'!$D$15),(F235)/(1+'[1]TABELA G2A'!$C$16),IF(AND((F235)&gt;='[1]TABELA G2A'!$E$15,(F235)&lt;'[1]TABELA G2A'!$F$15),(F235)/(1+'[1]TABELA G2A'!$E$16),IF(AND((F235)&gt;='[1]TABELA G2A'!$G$15,(F235)&lt;'[1]TABELA G2A'!$H$15),(F235)/(1+'[1]TABELA G2A'!$G$16),IF(AND((F235)&gt;='[1]TABELA G2A'!$I$15,(F235)&lt;'[1]TABELA G2A'!$J$15),(F235)/(1+'[1]TABELA G2A'!$I$16),IF(AND((F235)&gt;='[1]TABELA G2A'!$A$17,(F235)&lt;'[1]TABELA G2A'!$B$17),(F235)/(1+'[1]TABELA G2A'!$A$18),IF(AND((F235)&gt;='[1]TABELA G2A'!$C$17,(F235)&lt;'[1]TABELA G2A'!$D$17),(F235)/(1+'[1]TABELA G2A'!$C$18),IF(AND((F235)&gt;='[1]TABELA G2A'!$E$17,(F235)&lt;'[1]TABELA G2A'!$F$17),(F235)/(1+'[1]TABELA G2A'!$E$18),IF(AND((F235)&gt;='[1]TABELA G2A'!$G$17,(F235)&lt;'[1]TABELA G2A'!$H$17),(F235)/(1+'[1]TABELA G2A'!$G$18),IF(AND((F235)&gt;='[1]TABELA G2A'!$I$17,(F235)&lt;'[1]TABELA G2A'!$J$17),(F235)/(1+'[1]TABELA G2A'!$I$18),IF(AND((F235)&gt;='[1]TABELA G2A'!$A$19,(F235)&lt;'[1]TABELA G2A'!$B$19),(F235)/(1+'[1]TABELA G2A'!$A$20),IF(AND((F235)&gt;='[1]TABELA G2A'!$C$19,(F235)&lt;'[1]TABELA G2A'!$D$19),(F235)/(1+'[1]TABELA G2A'!$C$20),IF(AND((F235)&gt;='[1]TABELA G2A'!$E$19,(F235)&lt;'[1]TABELA G2A'!$F$19),(F235)/(1+'[1]TABELA G2A'!$E$20),IF(AND((F235)&gt;='[1]TABELA G2A'!$G$19,(F235)&lt;'[1]TABELA G2A'!$H$19),(F235)/(1+'[1]TABELA G2A'!$G$20),IF(AND((F235)&gt;='[1]TABELA G2A'!$I$19,(F235)&lt;'[1]TABELA G2A'!$J$19),(F235)/(1+'[1]TABELA G2A'!$A$22),IF(AND((F235)&gt;='[1]TABELA G2A'!$A$21,(F235)&lt;'[1]TABELA G2A'!$B$21),(F235)/(1+'[1]TABELA G2A'!$B$22),IF(AND((F235)&gt;='[1]TABELA G2A'!$C$21,(F235)&lt;'[1]TABELA G2A'!$D$21),(F235)/(1+'[1]TABELA G2A'!$C$22),IF((F235)&gt;='[1]TABELA G2A'!$E$21,(F235)/(1+'[1]TABELA G2A'!$C$22),""))))))))))))))))))))</f>
        <v>1.06</v>
      </c>
      <c r="H235" s="34">
        <f>IF('Venda-Chave-Troca'!$E235="G2A",G235*0.898-(0.4)-((0.15)*N235/O235),IF('Venda-Chave-Troca'!$E235="Gamivo",IF('Venda-Chave-Troca'!$F235&lt;4,(F235*0.95)-(0.1),(F235*0.901)-(0.45)),""))</f>
        <v>0.90699999999999992</v>
      </c>
      <c r="I235" s="34">
        <f>IF($E235="gamivo",IF($F235&gt;4,'Venda-Chave-Troca'!$G235+(-0.099*'Venda-Chave-Troca'!$G235)-(0.45),'Venda-Chave-Troca'!$G235-(0.05*'Venda-Chave-Troca'!$G235)-(0.1)),G235*0.898-(0.55))</f>
        <v>0.90700000000000014</v>
      </c>
      <c r="J235" s="32"/>
      <c r="K235" s="36" t="s">
        <v>680</v>
      </c>
      <c r="L235" s="34">
        <v>1.6918582459527047</v>
      </c>
      <c r="M235" s="37">
        <v>1</v>
      </c>
      <c r="N235" s="37">
        <v>0</v>
      </c>
      <c r="O235" s="37">
        <v>10</v>
      </c>
      <c r="P235" s="37">
        <v>0</v>
      </c>
      <c r="Q235" s="34">
        <f t="shared" si="6"/>
        <v>-0.78485824595270481</v>
      </c>
      <c r="R235" s="27">
        <f t="shared" si="7"/>
        <v>-0.46390307688617383</v>
      </c>
      <c r="S235" s="52">
        <v>44476</v>
      </c>
      <c r="T235" s="52">
        <v>45170</v>
      </c>
      <c r="U235" s="52">
        <v>45170</v>
      </c>
      <c r="V235" s="29" t="s">
        <v>527</v>
      </c>
      <c r="W235" s="29" t="s">
        <v>681</v>
      </c>
      <c r="X235" s="30"/>
      <c r="Y235" s="15"/>
    </row>
    <row r="236" spans="1:25" ht="19.350000000000001" customHeight="1">
      <c r="A236" s="17" t="s">
        <v>25</v>
      </c>
      <c r="B236" s="18" t="s">
        <v>683</v>
      </c>
      <c r="C236" s="35" t="s">
        <v>341</v>
      </c>
      <c r="D236" s="32" t="s">
        <v>615</v>
      </c>
      <c r="E236" s="61" t="s">
        <v>27</v>
      </c>
      <c r="F236" s="34">
        <v>1.06</v>
      </c>
      <c r="G236" s="34">
        <f>IF('Venda-Chave-Troca'!$E236="Gamivo",'Venda-Chave-Troca'!$F236,IF(AND((F236)&lt;'[1]TABELA G2A'!$A$15),F236,IF(AND((F236)&gt;='[1]TABELA G2A'!$A$15,(F236)&lt;'[1]TABELA G2A'!$B$15),(F236)/(1+'[1]TABELA G2A'!$A$16),IF(AND((F236)&gt;='[1]TABELA G2A'!$C$15,(F236)&lt;'[1]TABELA G2A'!$D$15),(F236)/(1+'[1]TABELA G2A'!$C$16),IF(AND((F236)&gt;='[1]TABELA G2A'!$E$15,(F236)&lt;'[1]TABELA G2A'!$F$15),(F236)/(1+'[1]TABELA G2A'!$E$16),IF(AND((F236)&gt;='[1]TABELA G2A'!$G$15,(F236)&lt;'[1]TABELA G2A'!$H$15),(F236)/(1+'[1]TABELA G2A'!$G$16),IF(AND((F236)&gt;='[1]TABELA G2A'!$I$15,(F236)&lt;'[1]TABELA G2A'!$J$15),(F236)/(1+'[1]TABELA G2A'!$I$16),IF(AND((F236)&gt;='[1]TABELA G2A'!$A$17,(F236)&lt;'[1]TABELA G2A'!$B$17),(F236)/(1+'[1]TABELA G2A'!$A$18),IF(AND((F236)&gt;='[1]TABELA G2A'!$C$17,(F236)&lt;'[1]TABELA G2A'!$D$17),(F236)/(1+'[1]TABELA G2A'!$C$18),IF(AND((F236)&gt;='[1]TABELA G2A'!$E$17,(F236)&lt;'[1]TABELA G2A'!$F$17),(F236)/(1+'[1]TABELA G2A'!$E$18),IF(AND((F236)&gt;='[1]TABELA G2A'!$G$17,(F236)&lt;'[1]TABELA G2A'!$H$17),(F236)/(1+'[1]TABELA G2A'!$G$18),IF(AND((F236)&gt;='[1]TABELA G2A'!$I$17,(F236)&lt;'[1]TABELA G2A'!$J$17),(F236)/(1+'[1]TABELA G2A'!$I$18),IF(AND((F236)&gt;='[1]TABELA G2A'!$A$19,(F236)&lt;'[1]TABELA G2A'!$B$19),(F236)/(1+'[1]TABELA G2A'!$A$20),IF(AND((F236)&gt;='[1]TABELA G2A'!$C$19,(F236)&lt;'[1]TABELA G2A'!$D$19),(F236)/(1+'[1]TABELA G2A'!$C$20),IF(AND((F236)&gt;='[1]TABELA G2A'!$E$19,(F236)&lt;'[1]TABELA G2A'!$F$19),(F236)/(1+'[1]TABELA G2A'!$E$20),IF(AND((F236)&gt;='[1]TABELA G2A'!$G$19,(F236)&lt;'[1]TABELA G2A'!$H$19),(F236)/(1+'[1]TABELA G2A'!$G$20),IF(AND((F236)&gt;='[1]TABELA G2A'!$I$19,(F236)&lt;'[1]TABELA G2A'!$J$19),(F236)/(1+'[1]TABELA G2A'!$A$22),IF(AND((F236)&gt;='[1]TABELA G2A'!$A$21,(F236)&lt;'[1]TABELA G2A'!$B$21),(F236)/(1+'[1]TABELA G2A'!$B$22),IF(AND((F236)&gt;='[1]TABELA G2A'!$C$21,(F236)&lt;'[1]TABELA G2A'!$D$21),(F236)/(1+'[1]TABELA G2A'!$C$22),IF((F236)&gt;='[1]TABELA G2A'!$E$21,(F236)/(1+'[1]TABELA G2A'!$C$22),""))))))))))))))))))))</f>
        <v>1.06</v>
      </c>
      <c r="H236" s="34">
        <f>IF('Venda-Chave-Troca'!$E236="G2A",G236*0.898-(0.4)-((0.15)*N236/O236),IF('Venda-Chave-Troca'!$E236="Gamivo",IF('Venda-Chave-Troca'!$F236&lt;4,(F236*0.95)-(0.1),(F236*0.901)-(0.45)),""))</f>
        <v>0.90699999999999992</v>
      </c>
      <c r="I236" s="34">
        <f>IF($E236="gamivo",IF($F236&gt;4,'Venda-Chave-Troca'!$G236+(-0.099*'Venda-Chave-Troca'!$G236)-(0.45),'Venda-Chave-Troca'!$G236-(0.05*'Venda-Chave-Troca'!$G236)-(0.1)),G236*0.898-(0.55))</f>
        <v>0.90700000000000014</v>
      </c>
      <c r="J236" s="32"/>
      <c r="K236" s="36" t="s">
        <v>680</v>
      </c>
      <c r="L236" s="34">
        <v>1.6918582459527047</v>
      </c>
      <c r="M236" s="37">
        <v>1</v>
      </c>
      <c r="N236" s="37">
        <v>0</v>
      </c>
      <c r="O236" s="37">
        <v>10</v>
      </c>
      <c r="P236" s="37">
        <v>0</v>
      </c>
      <c r="Q236" s="34">
        <f t="shared" si="6"/>
        <v>-0.78485824595270481</v>
      </c>
      <c r="R236" s="27">
        <f t="shared" si="7"/>
        <v>-0.46390307688617383</v>
      </c>
      <c r="S236" s="52">
        <v>44476</v>
      </c>
      <c r="T236" s="52">
        <v>45170</v>
      </c>
      <c r="U236" s="52">
        <v>45171</v>
      </c>
      <c r="V236" s="29" t="s">
        <v>527</v>
      </c>
      <c r="W236" s="29" t="s">
        <v>681</v>
      </c>
      <c r="X236" s="30"/>
      <c r="Y236" s="15"/>
    </row>
    <row r="237" spans="1:25" ht="19.350000000000001" customHeight="1">
      <c r="A237" s="17" t="s">
        <v>25</v>
      </c>
      <c r="B237" s="18" t="s">
        <v>684</v>
      </c>
      <c r="C237" s="35" t="s">
        <v>341</v>
      </c>
      <c r="D237" s="32" t="s">
        <v>615</v>
      </c>
      <c r="E237" s="61" t="s">
        <v>27</v>
      </c>
      <c r="F237" s="34">
        <v>1.06</v>
      </c>
      <c r="G237" s="34">
        <f>IF('Venda-Chave-Troca'!$E237="Gamivo",'Venda-Chave-Troca'!$F237,IF(AND((F237)&lt;'[1]TABELA G2A'!$A$15),F237,IF(AND((F237)&gt;='[1]TABELA G2A'!$A$15,(F237)&lt;'[1]TABELA G2A'!$B$15),(F237)/(1+'[1]TABELA G2A'!$A$16),IF(AND((F237)&gt;='[1]TABELA G2A'!$C$15,(F237)&lt;'[1]TABELA G2A'!$D$15),(F237)/(1+'[1]TABELA G2A'!$C$16),IF(AND((F237)&gt;='[1]TABELA G2A'!$E$15,(F237)&lt;'[1]TABELA G2A'!$F$15),(F237)/(1+'[1]TABELA G2A'!$E$16),IF(AND((F237)&gt;='[1]TABELA G2A'!$G$15,(F237)&lt;'[1]TABELA G2A'!$H$15),(F237)/(1+'[1]TABELA G2A'!$G$16),IF(AND((F237)&gt;='[1]TABELA G2A'!$I$15,(F237)&lt;'[1]TABELA G2A'!$J$15),(F237)/(1+'[1]TABELA G2A'!$I$16),IF(AND((F237)&gt;='[1]TABELA G2A'!$A$17,(F237)&lt;'[1]TABELA G2A'!$B$17),(F237)/(1+'[1]TABELA G2A'!$A$18),IF(AND((F237)&gt;='[1]TABELA G2A'!$C$17,(F237)&lt;'[1]TABELA G2A'!$D$17),(F237)/(1+'[1]TABELA G2A'!$C$18),IF(AND((F237)&gt;='[1]TABELA G2A'!$E$17,(F237)&lt;'[1]TABELA G2A'!$F$17),(F237)/(1+'[1]TABELA G2A'!$E$18),IF(AND((F237)&gt;='[1]TABELA G2A'!$G$17,(F237)&lt;'[1]TABELA G2A'!$H$17),(F237)/(1+'[1]TABELA G2A'!$G$18),IF(AND((F237)&gt;='[1]TABELA G2A'!$I$17,(F237)&lt;'[1]TABELA G2A'!$J$17),(F237)/(1+'[1]TABELA G2A'!$I$18),IF(AND((F237)&gt;='[1]TABELA G2A'!$A$19,(F237)&lt;'[1]TABELA G2A'!$B$19),(F237)/(1+'[1]TABELA G2A'!$A$20),IF(AND((F237)&gt;='[1]TABELA G2A'!$C$19,(F237)&lt;'[1]TABELA G2A'!$D$19),(F237)/(1+'[1]TABELA G2A'!$C$20),IF(AND((F237)&gt;='[1]TABELA G2A'!$E$19,(F237)&lt;'[1]TABELA G2A'!$F$19),(F237)/(1+'[1]TABELA G2A'!$E$20),IF(AND((F237)&gt;='[1]TABELA G2A'!$G$19,(F237)&lt;'[1]TABELA G2A'!$H$19),(F237)/(1+'[1]TABELA G2A'!$G$20),IF(AND((F237)&gt;='[1]TABELA G2A'!$I$19,(F237)&lt;'[1]TABELA G2A'!$J$19),(F237)/(1+'[1]TABELA G2A'!$A$22),IF(AND((F237)&gt;='[1]TABELA G2A'!$A$21,(F237)&lt;'[1]TABELA G2A'!$B$21),(F237)/(1+'[1]TABELA G2A'!$B$22),IF(AND((F237)&gt;='[1]TABELA G2A'!$C$21,(F237)&lt;'[1]TABELA G2A'!$D$21),(F237)/(1+'[1]TABELA G2A'!$C$22),IF((F237)&gt;='[1]TABELA G2A'!$E$21,(F237)/(1+'[1]TABELA G2A'!$C$22),""))))))))))))))))))))</f>
        <v>1.06</v>
      </c>
      <c r="H237" s="34">
        <f>IF('Venda-Chave-Troca'!$E237="G2A",G237*0.898-(0.4)-((0.15)*N237/O237),IF('Venda-Chave-Troca'!$E237="Gamivo",IF('Venda-Chave-Troca'!$F237&lt;4,(F237*0.95)-(0.1),(F237*0.901)-(0.45)),""))</f>
        <v>0.90699999999999992</v>
      </c>
      <c r="I237" s="34">
        <f>IF($E237="gamivo",IF($F237&gt;4,'Venda-Chave-Troca'!$G237+(-0.099*'Venda-Chave-Troca'!$G237)-(0.45),'Venda-Chave-Troca'!$G237-(0.05*'Venda-Chave-Troca'!$G237)-(0.1)),G237*0.898-(0.55))</f>
        <v>0.90700000000000014</v>
      </c>
      <c r="J237" s="32"/>
      <c r="K237" s="36" t="s">
        <v>685</v>
      </c>
      <c r="L237" s="34">
        <v>0.95625371962307815</v>
      </c>
      <c r="M237" s="37">
        <v>1</v>
      </c>
      <c r="N237" s="37">
        <v>0</v>
      </c>
      <c r="O237" s="37">
        <v>10</v>
      </c>
      <c r="P237" s="37">
        <v>0</v>
      </c>
      <c r="Q237" s="34">
        <f t="shared" si="6"/>
        <v>-4.9253719623078229E-2</v>
      </c>
      <c r="R237" s="27">
        <f t="shared" si="7"/>
        <v>-5.1506957423906624E-2</v>
      </c>
      <c r="S237" s="52">
        <v>44476</v>
      </c>
      <c r="T237" s="52">
        <v>45170</v>
      </c>
      <c r="U237" s="52">
        <v>45172</v>
      </c>
      <c r="V237" s="29" t="s">
        <v>686</v>
      </c>
      <c r="W237" s="29" t="s">
        <v>687</v>
      </c>
      <c r="X237" s="30"/>
      <c r="Y237" s="15"/>
    </row>
    <row r="238" spans="1:25" ht="19.350000000000001" customHeight="1">
      <c r="A238" s="17" t="s">
        <v>25</v>
      </c>
      <c r="B238" s="18" t="s">
        <v>688</v>
      </c>
      <c r="C238" s="35" t="s">
        <v>341</v>
      </c>
      <c r="D238" s="32" t="s">
        <v>615</v>
      </c>
      <c r="E238" s="61" t="s">
        <v>27</v>
      </c>
      <c r="F238" s="34">
        <v>1.06</v>
      </c>
      <c r="G238" s="34">
        <f>IF('Venda-Chave-Troca'!$E238="Gamivo",'Venda-Chave-Troca'!$F238,IF(AND((F238)&lt;'[1]TABELA G2A'!$A$15),F238,IF(AND((F238)&gt;='[1]TABELA G2A'!$A$15,(F238)&lt;'[1]TABELA G2A'!$B$15),(F238)/(1+'[1]TABELA G2A'!$A$16),IF(AND((F238)&gt;='[1]TABELA G2A'!$C$15,(F238)&lt;'[1]TABELA G2A'!$D$15),(F238)/(1+'[1]TABELA G2A'!$C$16),IF(AND((F238)&gt;='[1]TABELA G2A'!$E$15,(F238)&lt;'[1]TABELA G2A'!$F$15),(F238)/(1+'[1]TABELA G2A'!$E$16),IF(AND((F238)&gt;='[1]TABELA G2A'!$G$15,(F238)&lt;'[1]TABELA G2A'!$H$15),(F238)/(1+'[1]TABELA G2A'!$G$16),IF(AND((F238)&gt;='[1]TABELA G2A'!$I$15,(F238)&lt;'[1]TABELA G2A'!$J$15),(F238)/(1+'[1]TABELA G2A'!$I$16),IF(AND((F238)&gt;='[1]TABELA G2A'!$A$17,(F238)&lt;'[1]TABELA G2A'!$B$17),(F238)/(1+'[1]TABELA G2A'!$A$18),IF(AND((F238)&gt;='[1]TABELA G2A'!$C$17,(F238)&lt;'[1]TABELA G2A'!$D$17),(F238)/(1+'[1]TABELA G2A'!$C$18),IF(AND((F238)&gt;='[1]TABELA G2A'!$E$17,(F238)&lt;'[1]TABELA G2A'!$F$17),(F238)/(1+'[1]TABELA G2A'!$E$18),IF(AND((F238)&gt;='[1]TABELA G2A'!$G$17,(F238)&lt;'[1]TABELA G2A'!$H$17),(F238)/(1+'[1]TABELA G2A'!$G$18),IF(AND((F238)&gt;='[1]TABELA G2A'!$I$17,(F238)&lt;'[1]TABELA G2A'!$J$17),(F238)/(1+'[1]TABELA G2A'!$I$18),IF(AND((F238)&gt;='[1]TABELA G2A'!$A$19,(F238)&lt;'[1]TABELA G2A'!$B$19),(F238)/(1+'[1]TABELA G2A'!$A$20),IF(AND((F238)&gt;='[1]TABELA G2A'!$C$19,(F238)&lt;'[1]TABELA G2A'!$D$19),(F238)/(1+'[1]TABELA G2A'!$C$20),IF(AND((F238)&gt;='[1]TABELA G2A'!$E$19,(F238)&lt;'[1]TABELA G2A'!$F$19),(F238)/(1+'[1]TABELA G2A'!$E$20),IF(AND((F238)&gt;='[1]TABELA G2A'!$G$19,(F238)&lt;'[1]TABELA G2A'!$H$19),(F238)/(1+'[1]TABELA G2A'!$G$20),IF(AND((F238)&gt;='[1]TABELA G2A'!$I$19,(F238)&lt;'[1]TABELA G2A'!$J$19),(F238)/(1+'[1]TABELA G2A'!$A$22),IF(AND((F238)&gt;='[1]TABELA G2A'!$A$21,(F238)&lt;'[1]TABELA G2A'!$B$21),(F238)/(1+'[1]TABELA G2A'!$B$22),IF(AND((F238)&gt;='[1]TABELA G2A'!$C$21,(F238)&lt;'[1]TABELA G2A'!$D$21),(F238)/(1+'[1]TABELA G2A'!$C$22),IF((F238)&gt;='[1]TABELA G2A'!$E$21,(F238)/(1+'[1]TABELA G2A'!$C$22),""))))))))))))))))))))</f>
        <v>1.06</v>
      </c>
      <c r="H238" s="34">
        <f>IF('Venda-Chave-Troca'!$E238="G2A",G238*0.898-(0.4)-((0.15)*N238/O238),IF('Venda-Chave-Troca'!$E238="Gamivo",IF('Venda-Chave-Troca'!$F238&lt;4,(F238*0.95)-(0.1),(F238*0.901)-(0.45)),""))</f>
        <v>0.90699999999999992</v>
      </c>
      <c r="I238" s="34">
        <f>IF($E238="gamivo",IF($F238&gt;4,'Venda-Chave-Troca'!$G238+(-0.099*'Venda-Chave-Troca'!$G238)-(0.45),'Venda-Chave-Troca'!$G238-(0.05*'Venda-Chave-Troca'!$G238)-(0.1)),G238*0.898-(0.55))</f>
        <v>0.90700000000000014</v>
      </c>
      <c r="J238" s="32"/>
      <c r="K238" s="36" t="s">
        <v>689</v>
      </c>
      <c r="L238" s="34">
        <v>1.442164300119986</v>
      </c>
      <c r="M238" s="37">
        <v>1</v>
      </c>
      <c r="N238" s="37">
        <v>0</v>
      </c>
      <c r="O238" s="37">
        <v>10</v>
      </c>
      <c r="P238" s="37">
        <v>0</v>
      </c>
      <c r="Q238" s="34">
        <f t="shared" si="6"/>
        <v>-0.53516430011998606</v>
      </c>
      <c r="R238" s="27">
        <f t="shared" si="7"/>
        <v>-0.37108414074281354</v>
      </c>
      <c r="S238" s="52">
        <v>44476</v>
      </c>
      <c r="T238" s="52">
        <v>45170</v>
      </c>
      <c r="U238" s="52">
        <v>45173</v>
      </c>
      <c r="V238" s="29" t="s">
        <v>690</v>
      </c>
      <c r="W238" s="29" t="s">
        <v>691</v>
      </c>
      <c r="X238" s="30"/>
      <c r="Y238" s="15"/>
    </row>
    <row r="239" spans="1:25" ht="19.350000000000001" customHeight="1">
      <c r="A239" s="17" t="s">
        <v>25</v>
      </c>
      <c r="B239" s="18" t="s">
        <v>692</v>
      </c>
      <c r="C239" s="35" t="s">
        <v>341</v>
      </c>
      <c r="D239" s="32" t="s">
        <v>615</v>
      </c>
      <c r="E239" s="61" t="s">
        <v>27</v>
      </c>
      <c r="F239" s="34">
        <v>1.06</v>
      </c>
      <c r="G239" s="34">
        <f>IF('Venda-Chave-Troca'!$E239="Gamivo",'Venda-Chave-Troca'!$F239,IF(AND((F239)&lt;'[1]TABELA G2A'!$A$15),F239,IF(AND((F239)&gt;='[1]TABELA G2A'!$A$15,(F239)&lt;'[1]TABELA G2A'!$B$15),(F239)/(1+'[1]TABELA G2A'!$A$16),IF(AND((F239)&gt;='[1]TABELA G2A'!$C$15,(F239)&lt;'[1]TABELA G2A'!$D$15),(F239)/(1+'[1]TABELA G2A'!$C$16),IF(AND((F239)&gt;='[1]TABELA G2A'!$E$15,(F239)&lt;'[1]TABELA G2A'!$F$15),(F239)/(1+'[1]TABELA G2A'!$E$16),IF(AND((F239)&gt;='[1]TABELA G2A'!$G$15,(F239)&lt;'[1]TABELA G2A'!$H$15),(F239)/(1+'[1]TABELA G2A'!$G$16),IF(AND((F239)&gt;='[1]TABELA G2A'!$I$15,(F239)&lt;'[1]TABELA G2A'!$J$15),(F239)/(1+'[1]TABELA G2A'!$I$16),IF(AND((F239)&gt;='[1]TABELA G2A'!$A$17,(F239)&lt;'[1]TABELA G2A'!$B$17),(F239)/(1+'[1]TABELA G2A'!$A$18),IF(AND((F239)&gt;='[1]TABELA G2A'!$C$17,(F239)&lt;'[1]TABELA G2A'!$D$17),(F239)/(1+'[1]TABELA G2A'!$C$18),IF(AND((F239)&gt;='[1]TABELA G2A'!$E$17,(F239)&lt;'[1]TABELA G2A'!$F$17),(F239)/(1+'[1]TABELA G2A'!$E$18),IF(AND((F239)&gt;='[1]TABELA G2A'!$G$17,(F239)&lt;'[1]TABELA G2A'!$H$17),(F239)/(1+'[1]TABELA G2A'!$G$18),IF(AND((F239)&gt;='[1]TABELA G2A'!$I$17,(F239)&lt;'[1]TABELA G2A'!$J$17),(F239)/(1+'[1]TABELA G2A'!$I$18),IF(AND((F239)&gt;='[1]TABELA G2A'!$A$19,(F239)&lt;'[1]TABELA G2A'!$B$19),(F239)/(1+'[1]TABELA G2A'!$A$20),IF(AND((F239)&gt;='[1]TABELA G2A'!$C$19,(F239)&lt;'[1]TABELA G2A'!$D$19),(F239)/(1+'[1]TABELA G2A'!$C$20),IF(AND((F239)&gt;='[1]TABELA G2A'!$E$19,(F239)&lt;'[1]TABELA G2A'!$F$19),(F239)/(1+'[1]TABELA G2A'!$E$20),IF(AND((F239)&gt;='[1]TABELA G2A'!$G$19,(F239)&lt;'[1]TABELA G2A'!$H$19),(F239)/(1+'[1]TABELA G2A'!$G$20),IF(AND((F239)&gt;='[1]TABELA G2A'!$I$19,(F239)&lt;'[1]TABELA G2A'!$J$19),(F239)/(1+'[1]TABELA G2A'!$A$22),IF(AND((F239)&gt;='[1]TABELA G2A'!$A$21,(F239)&lt;'[1]TABELA G2A'!$B$21),(F239)/(1+'[1]TABELA G2A'!$B$22),IF(AND((F239)&gt;='[1]TABELA G2A'!$C$21,(F239)&lt;'[1]TABELA G2A'!$D$21),(F239)/(1+'[1]TABELA G2A'!$C$22),IF((F239)&gt;='[1]TABELA G2A'!$E$21,(F239)/(1+'[1]TABELA G2A'!$C$22),""))))))))))))))))))))</f>
        <v>1.06</v>
      </c>
      <c r="H239" s="34">
        <f>IF('Venda-Chave-Troca'!$E239="G2A",G239*0.898-(0.4)-((0.15)*N239/O239),IF('Venda-Chave-Troca'!$E239="Gamivo",IF('Venda-Chave-Troca'!$F239&lt;4,(F239*0.95)-(0.1),(F239*0.901)-(0.45)),""))</f>
        <v>0.90699999999999992</v>
      </c>
      <c r="I239" s="34">
        <f>IF($E239="gamivo",IF($F239&gt;4,'Venda-Chave-Troca'!$G239+(-0.099*'Venda-Chave-Troca'!$G239)-(0.45),'Venda-Chave-Troca'!$G239-(0.05*'Venda-Chave-Troca'!$G239)-(0.1)),G239*0.898-(0.55))</f>
        <v>0.90700000000000014</v>
      </c>
      <c r="J239" s="32"/>
      <c r="K239" s="36" t="s">
        <v>689</v>
      </c>
      <c r="L239" s="34">
        <v>1.442164300119986</v>
      </c>
      <c r="M239" s="37">
        <v>1</v>
      </c>
      <c r="N239" s="37">
        <v>0</v>
      </c>
      <c r="O239" s="37">
        <v>10</v>
      </c>
      <c r="P239" s="37">
        <v>0</v>
      </c>
      <c r="Q239" s="34">
        <f t="shared" si="6"/>
        <v>-0.53516430011998606</v>
      </c>
      <c r="R239" s="27">
        <f t="shared" si="7"/>
        <v>-0.37108414074281354</v>
      </c>
      <c r="S239" s="52">
        <v>44476</v>
      </c>
      <c r="T239" s="52">
        <v>45170</v>
      </c>
      <c r="U239" s="52">
        <v>45173</v>
      </c>
      <c r="V239" s="29" t="s">
        <v>690</v>
      </c>
      <c r="W239" s="29" t="s">
        <v>691</v>
      </c>
      <c r="X239" s="30"/>
      <c r="Y239" s="15"/>
    </row>
    <row r="240" spans="1:25" ht="19.350000000000001" customHeight="1">
      <c r="A240" s="97" t="s">
        <v>25</v>
      </c>
      <c r="B240" s="114" t="s">
        <v>693</v>
      </c>
      <c r="C240" s="33" t="s">
        <v>341</v>
      </c>
      <c r="D240" s="112" t="s">
        <v>615</v>
      </c>
      <c r="E240" s="61" t="s">
        <v>27</v>
      </c>
      <c r="F240" s="34">
        <v>1.06</v>
      </c>
      <c r="G240" s="34">
        <f>IF('Venda-Chave-Troca'!$E240="Gamivo",'Venda-Chave-Troca'!$F240,IF(AND((F240)&lt;'[1]TABELA G2A'!$A$15),F240,IF(AND((F240)&gt;='[1]TABELA G2A'!$A$15,(F240)&lt;'[1]TABELA G2A'!$B$15),(F240)/(1+'[1]TABELA G2A'!$A$16),IF(AND((F240)&gt;='[1]TABELA G2A'!$C$15,(F240)&lt;'[1]TABELA G2A'!$D$15),(F240)/(1+'[1]TABELA G2A'!$C$16),IF(AND((F240)&gt;='[1]TABELA G2A'!$E$15,(F240)&lt;'[1]TABELA G2A'!$F$15),(F240)/(1+'[1]TABELA G2A'!$E$16),IF(AND((F240)&gt;='[1]TABELA G2A'!$G$15,(F240)&lt;'[1]TABELA G2A'!$H$15),(F240)/(1+'[1]TABELA G2A'!$G$16),IF(AND((F240)&gt;='[1]TABELA G2A'!$I$15,(F240)&lt;'[1]TABELA G2A'!$J$15),(F240)/(1+'[1]TABELA G2A'!$I$16),IF(AND((F240)&gt;='[1]TABELA G2A'!$A$17,(F240)&lt;'[1]TABELA G2A'!$B$17),(F240)/(1+'[1]TABELA G2A'!$A$18),IF(AND((F240)&gt;='[1]TABELA G2A'!$C$17,(F240)&lt;'[1]TABELA G2A'!$D$17),(F240)/(1+'[1]TABELA G2A'!$C$18),IF(AND((F240)&gt;='[1]TABELA G2A'!$E$17,(F240)&lt;'[1]TABELA G2A'!$F$17),(F240)/(1+'[1]TABELA G2A'!$E$18),IF(AND((F240)&gt;='[1]TABELA G2A'!$G$17,(F240)&lt;'[1]TABELA G2A'!$H$17),(F240)/(1+'[1]TABELA G2A'!$G$18),IF(AND((F240)&gt;='[1]TABELA G2A'!$I$17,(F240)&lt;'[1]TABELA G2A'!$J$17),(F240)/(1+'[1]TABELA G2A'!$I$18),IF(AND((F240)&gt;='[1]TABELA G2A'!$A$19,(F240)&lt;'[1]TABELA G2A'!$B$19),(F240)/(1+'[1]TABELA G2A'!$A$20),IF(AND((F240)&gt;='[1]TABELA G2A'!$C$19,(F240)&lt;'[1]TABELA G2A'!$D$19),(F240)/(1+'[1]TABELA G2A'!$C$20),IF(AND((F240)&gt;='[1]TABELA G2A'!$E$19,(F240)&lt;'[1]TABELA G2A'!$F$19),(F240)/(1+'[1]TABELA G2A'!$E$20),IF(AND((F240)&gt;='[1]TABELA G2A'!$G$19,(F240)&lt;'[1]TABELA G2A'!$H$19),(F240)/(1+'[1]TABELA G2A'!$G$20),IF(AND((F240)&gt;='[1]TABELA G2A'!$I$19,(F240)&lt;'[1]TABELA G2A'!$J$19),(F240)/(1+'[1]TABELA G2A'!$A$22),IF(AND((F240)&gt;='[1]TABELA G2A'!$A$21,(F240)&lt;'[1]TABELA G2A'!$B$21),(F240)/(1+'[1]TABELA G2A'!$B$22),IF(AND((F240)&gt;='[1]TABELA G2A'!$C$21,(F240)&lt;'[1]TABELA G2A'!$D$21),(F240)/(1+'[1]TABELA G2A'!$C$22),IF((F240)&gt;='[1]TABELA G2A'!$E$21,(F240)/(1+'[1]TABELA G2A'!$C$22),""))))))))))))))))))))</f>
        <v>1.06</v>
      </c>
      <c r="H240" s="34">
        <f>IF('Venda-Chave-Troca'!$E240="G2A",G240*0.898-(0.4)-((0.15)*N240/O240),IF('Venda-Chave-Troca'!$E240="Gamivo",IF('Venda-Chave-Troca'!$F240&lt;4,(F240*0.95)-(0.1),(F240*0.901)-(0.45)),""))</f>
        <v>0.90699999999999992</v>
      </c>
      <c r="I240" s="34">
        <f>IF($E240="gamivo",IF($F240&gt;4,'Venda-Chave-Troca'!$G240+(-0.099*'Venda-Chave-Troca'!$G240)-(0.45),'Venda-Chave-Troca'!$G240-(0.05*'Venda-Chave-Troca'!$G240)-(0.1)),G240*0.898-(0.55))</f>
        <v>0.90700000000000014</v>
      </c>
      <c r="J240" s="36"/>
      <c r="K240" s="36" t="s">
        <v>694</v>
      </c>
      <c r="L240" s="34">
        <v>1.5925</v>
      </c>
      <c r="M240" s="37">
        <v>1</v>
      </c>
      <c r="N240" s="37">
        <v>0</v>
      </c>
      <c r="O240" s="37">
        <v>10</v>
      </c>
      <c r="P240" s="37">
        <v>0</v>
      </c>
      <c r="Q240" s="34">
        <f t="shared" si="6"/>
        <v>-0.68550000000000011</v>
      </c>
      <c r="R240" s="27">
        <f t="shared" si="7"/>
        <v>-0.43045525902668769</v>
      </c>
      <c r="S240" s="52">
        <v>44477</v>
      </c>
      <c r="T240" s="52">
        <v>45170</v>
      </c>
      <c r="U240" s="52">
        <v>45174</v>
      </c>
      <c r="V240" s="29" t="s">
        <v>695</v>
      </c>
      <c r="W240" s="29" t="s">
        <v>696</v>
      </c>
      <c r="X240" s="30"/>
      <c r="Y240" s="15"/>
    </row>
    <row r="241" spans="1:25" ht="19.350000000000001" customHeight="1">
      <c r="A241" s="17" t="s">
        <v>25</v>
      </c>
      <c r="B241" s="32" t="s">
        <v>697</v>
      </c>
      <c r="C241" s="35" t="s">
        <v>341</v>
      </c>
      <c r="D241" s="32" t="s">
        <v>615</v>
      </c>
      <c r="E241" s="116" t="s">
        <v>27</v>
      </c>
      <c r="F241" s="34">
        <v>1.04</v>
      </c>
      <c r="G241" s="34">
        <f>IF('Venda-Chave-Troca'!$E241="Gamivo",'Venda-Chave-Troca'!$F241,IF(AND((F241)&lt;'[1]TABELA G2A'!$A$15),F241,IF(AND((F241)&gt;='[1]TABELA G2A'!$A$15,(F241)&lt;'[1]TABELA G2A'!$B$15),(F241)/(1+'[1]TABELA G2A'!$A$16),IF(AND((F241)&gt;='[1]TABELA G2A'!$C$15,(F241)&lt;'[1]TABELA G2A'!$D$15),(F241)/(1+'[1]TABELA G2A'!$C$16),IF(AND((F241)&gt;='[1]TABELA G2A'!$E$15,(F241)&lt;'[1]TABELA G2A'!$F$15),(F241)/(1+'[1]TABELA G2A'!$E$16),IF(AND((F241)&gt;='[1]TABELA G2A'!$G$15,(F241)&lt;'[1]TABELA G2A'!$H$15),(F241)/(1+'[1]TABELA G2A'!$G$16),IF(AND((F241)&gt;='[1]TABELA G2A'!$I$15,(F241)&lt;'[1]TABELA G2A'!$J$15),(F241)/(1+'[1]TABELA G2A'!$I$16),IF(AND((F241)&gt;='[1]TABELA G2A'!$A$17,(F241)&lt;'[1]TABELA G2A'!$B$17),(F241)/(1+'[1]TABELA G2A'!$A$18),IF(AND((F241)&gt;='[1]TABELA G2A'!$C$17,(F241)&lt;'[1]TABELA G2A'!$D$17),(F241)/(1+'[1]TABELA G2A'!$C$18),IF(AND((F241)&gt;='[1]TABELA G2A'!$E$17,(F241)&lt;'[1]TABELA G2A'!$F$17),(F241)/(1+'[1]TABELA G2A'!$E$18),IF(AND((F241)&gt;='[1]TABELA G2A'!$G$17,(F241)&lt;'[1]TABELA G2A'!$H$17),(F241)/(1+'[1]TABELA G2A'!$G$18),IF(AND((F241)&gt;='[1]TABELA G2A'!$I$17,(F241)&lt;'[1]TABELA G2A'!$J$17),(F241)/(1+'[1]TABELA G2A'!$I$18),IF(AND((F241)&gt;='[1]TABELA G2A'!$A$19,(F241)&lt;'[1]TABELA G2A'!$B$19),(F241)/(1+'[1]TABELA G2A'!$A$20),IF(AND((F241)&gt;='[1]TABELA G2A'!$C$19,(F241)&lt;'[1]TABELA G2A'!$D$19),(F241)/(1+'[1]TABELA G2A'!$C$20),IF(AND((F241)&gt;='[1]TABELA G2A'!$E$19,(F241)&lt;'[1]TABELA G2A'!$F$19),(F241)/(1+'[1]TABELA G2A'!$E$20),IF(AND((F241)&gt;='[1]TABELA G2A'!$G$19,(F241)&lt;'[1]TABELA G2A'!$H$19),(F241)/(1+'[1]TABELA G2A'!$G$20),IF(AND((F241)&gt;='[1]TABELA G2A'!$I$19,(F241)&lt;'[1]TABELA G2A'!$J$19),(F241)/(1+'[1]TABELA G2A'!$A$22),IF(AND((F241)&gt;='[1]TABELA G2A'!$A$21,(F241)&lt;'[1]TABELA G2A'!$B$21),(F241)/(1+'[1]TABELA G2A'!$B$22),IF(AND((F241)&gt;='[1]TABELA G2A'!$C$21,(F241)&lt;'[1]TABELA G2A'!$D$21),(F241)/(1+'[1]TABELA G2A'!$C$22),IF((F241)&gt;='[1]TABELA G2A'!$E$21,(F241)/(1+'[1]TABELA G2A'!$C$22),""))))))))))))))))))))</f>
        <v>1.04</v>
      </c>
      <c r="H241" s="34">
        <f>IF('Venda-Chave-Troca'!$E241="G2A",G241*0.898-(0.4)-((0.15)*N241/O241),IF('Venda-Chave-Troca'!$E241="Gamivo",IF('Venda-Chave-Troca'!$F241&lt;4,(F241*0.95)-(0.1),(F241*0.901)-(0.45)),""))</f>
        <v>0.88800000000000001</v>
      </c>
      <c r="I241" s="34">
        <f>IF($E241="gamivo",IF($F241&gt;4,'Venda-Chave-Troca'!$G241+(-0.099*'Venda-Chave-Troca'!$G241)-(0.45),'Venda-Chave-Troca'!$G241-(0.05*'Venda-Chave-Troca'!$G241)-(0.1)),G241*0.898-(0.55))</f>
        <v>0.88800000000000001</v>
      </c>
      <c r="J241" s="32"/>
      <c r="K241" s="36" t="s">
        <v>678</v>
      </c>
      <c r="L241" s="34">
        <v>1.6920289855072466</v>
      </c>
      <c r="M241" s="37">
        <v>1</v>
      </c>
      <c r="N241" s="37">
        <v>0</v>
      </c>
      <c r="O241" s="37">
        <v>10</v>
      </c>
      <c r="P241" s="37">
        <v>0</v>
      </c>
      <c r="Q241" s="34">
        <f t="shared" si="6"/>
        <v>-0.80402898550724655</v>
      </c>
      <c r="R241" s="27">
        <f t="shared" si="7"/>
        <v>-0.47518629550321206</v>
      </c>
      <c r="S241" s="52">
        <v>44478</v>
      </c>
      <c r="T241" s="52">
        <v>45170</v>
      </c>
      <c r="U241" s="52">
        <v>45174</v>
      </c>
      <c r="V241" s="29" t="s">
        <v>698</v>
      </c>
      <c r="W241" s="29" t="s">
        <v>699</v>
      </c>
      <c r="X241" s="30"/>
      <c r="Y241" s="15"/>
    </row>
    <row r="242" spans="1:25" ht="19.350000000000001" customHeight="1">
      <c r="A242" s="17" t="s">
        <v>25</v>
      </c>
      <c r="B242" s="18" t="s">
        <v>700</v>
      </c>
      <c r="C242" s="35" t="s">
        <v>341</v>
      </c>
      <c r="D242" s="32" t="s">
        <v>615</v>
      </c>
      <c r="E242" s="61" t="s">
        <v>27</v>
      </c>
      <c r="F242" s="34">
        <v>1.04</v>
      </c>
      <c r="G242" s="34">
        <f>IF('Venda-Chave-Troca'!$E242="Gamivo",'Venda-Chave-Troca'!$F242,IF(AND((F242)&lt;'[1]TABELA G2A'!$A$15),F242,IF(AND((F242)&gt;='[1]TABELA G2A'!$A$15,(F242)&lt;'[1]TABELA G2A'!$B$15),(F242)/(1+'[1]TABELA G2A'!$A$16),IF(AND((F242)&gt;='[1]TABELA G2A'!$C$15,(F242)&lt;'[1]TABELA G2A'!$D$15),(F242)/(1+'[1]TABELA G2A'!$C$16),IF(AND((F242)&gt;='[1]TABELA G2A'!$E$15,(F242)&lt;'[1]TABELA G2A'!$F$15),(F242)/(1+'[1]TABELA G2A'!$E$16),IF(AND((F242)&gt;='[1]TABELA G2A'!$G$15,(F242)&lt;'[1]TABELA G2A'!$H$15),(F242)/(1+'[1]TABELA G2A'!$G$16),IF(AND((F242)&gt;='[1]TABELA G2A'!$I$15,(F242)&lt;'[1]TABELA G2A'!$J$15),(F242)/(1+'[1]TABELA G2A'!$I$16),IF(AND((F242)&gt;='[1]TABELA G2A'!$A$17,(F242)&lt;'[1]TABELA G2A'!$B$17),(F242)/(1+'[1]TABELA G2A'!$A$18),IF(AND((F242)&gt;='[1]TABELA G2A'!$C$17,(F242)&lt;'[1]TABELA G2A'!$D$17),(F242)/(1+'[1]TABELA G2A'!$C$18),IF(AND((F242)&gt;='[1]TABELA G2A'!$E$17,(F242)&lt;'[1]TABELA G2A'!$F$17),(F242)/(1+'[1]TABELA G2A'!$E$18),IF(AND((F242)&gt;='[1]TABELA G2A'!$G$17,(F242)&lt;'[1]TABELA G2A'!$H$17),(F242)/(1+'[1]TABELA G2A'!$G$18),IF(AND((F242)&gt;='[1]TABELA G2A'!$I$17,(F242)&lt;'[1]TABELA G2A'!$J$17),(F242)/(1+'[1]TABELA G2A'!$I$18),IF(AND((F242)&gt;='[1]TABELA G2A'!$A$19,(F242)&lt;'[1]TABELA G2A'!$B$19),(F242)/(1+'[1]TABELA G2A'!$A$20),IF(AND((F242)&gt;='[1]TABELA G2A'!$C$19,(F242)&lt;'[1]TABELA G2A'!$D$19),(F242)/(1+'[1]TABELA G2A'!$C$20),IF(AND((F242)&gt;='[1]TABELA G2A'!$E$19,(F242)&lt;'[1]TABELA G2A'!$F$19),(F242)/(1+'[1]TABELA G2A'!$E$20),IF(AND((F242)&gt;='[1]TABELA G2A'!$G$19,(F242)&lt;'[1]TABELA G2A'!$H$19),(F242)/(1+'[1]TABELA G2A'!$G$20),IF(AND((F242)&gt;='[1]TABELA G2A'!$I$19,(F242)&lt;'[1]TABELA G2A'!$J$19),(F242)/(1+'[1]TABELA G2A'!$A$22),IF(AND((F242)&gt;='[1]TABELA G2A'!$A$21,(F242)&lt;'[1]TABELA G2A'!$B$21),(F242)/(1+'[1]TABELA G2A'!$B$22),IF(AND((F242)&gt;='[1]TABELA G2A'!$C$21,(F242)&lt;'[1]TABELA G2A'!$D$21),(F242)/(1+'[1]TABELA G2A'!$C$22),IF((F242)&gt;='[1]TABELA G2A'!$E$21,(F242)/(1+'[1]TABELA G2A'!$C$22),""))))))))))))))))))))</f>
        <v>1.04</v>
      </c>
      <c r="H242" s="34">
        <f>IF('Venda-Chave-Troca'!$E242="G2A",G242*0.898-(0.4)-((0.15)*N242/O242),IF('Venda-Chave-Troca'!$E242="Gamivo",IF('Venda-Chave-Troca'!$F242&lt;4,(F242*0.95)-(0.1),(F242*0.901)-(0.45)),""))</f>
        <v>0.88800000000000001</v>
      </c>
      <c r="I242" s="34">
        <f>IF($E242="gamivo",IF($F242&gt;4,'Venda-Chave-Troca'!$G242+(-0.099*'Venda-Chave-Troca'!$G242)-(0.45),'Venda-Chave-Troca'!$G242-(0.05*'Venda-Chave-Troca'!$G242)-(0.1)),G242*0.898-(0.55))</f>
        <v>0.88800000000000001</v>
      </c>
      <c r="J242" s="32"/>
      <c r="K242" s="36" t="s">
        <v>701</v>
      </c>
      <c r="L242" s="34">
        <v>0.93334076812911249</v>
      </c>
      <c r="M242" s="37">
        <v>1</v>
      </c>
      <c r="N242" s="37">
        <v>0</v>
      </c>
      <c r="O242" s="37">
        <v>10</v>
      </c>
      <c r="P242" s="37">
        <v>0</v>
      </c>
      <c r="Q242" s="34">
        <f t="shared" si="6"/>
        <v>-4.5340768129112474E-2</v>
      </c>
      <c r="R242" s="27">
        <f t="shared" si="7"/>
        <v>-4.8579007450835272E-2</v>
      </c>
      <c r="S242" s="52">
        <v>44480</v>
      </c>
      <c r="T242" s="52">
        <v>45170</v>
      </c>
      <c r="U242" s="52">
        <v>45175</v>
      </c>
      <c r="V242" s="29" t="s">
        <v>527</v>
      </c>
      <c r="W242" s="29" t="s">
        <v>528</v>
      </c>
      <c r="X242" s="30"/>
      <c r="Y242" s="15"/>
    </row>
    <row r="243" spans="1:25" ht="19.350000000000001" customHeight="1">
      <c r="A243" s="17" t="s">
        <v>25</v>
      </c>
      <c r="B243" s="18" t="s">
        <v>702</v>
      </c>
      <c r="C243" s="35" t="s">
        <v>341</v>
      </c>
      <c r="D243" s="32" t="s">
        <v>615</v>
      </c>
      <c r="E243" s="61" t="s">
        <v>27</v>
      </c>
      <c r="F243" s="34">
        <v>1.04</v>
      </c>
      <c r="G243" s="34">
        <f>IF('Venda-Chave-Troca'!$E243="Gamivo",'Venda-Chave-Troca'!$F243,IF(AND((F243)&lt;'[1]TABELA G2A'!$A$15),F243,IF(AND((F243)&gt;='[1]TABELA G2A'!$A$15,(F243)&lt;'[1]TABELA G2A'!$B$15),(F243)/(1+'[1]TABELA G2A'!$A$16),IF(AND((F243)&gt;='[1]TABELA G2A'!$C$15,(F243)&lt;'[1]TABELA G2A'!$D$15),(F243)/(1+'[1]TABELA G2A'!$C$16),IF(AND((F243)&gt;='[1]TABELA G2A'!$E$15,(F243)&lt;'[1]TABELA G2A'!$F$15),(F243)/(1+'[1]TABELA G2A'!$E$16),IF(AND((F243)&gt;='[1]TABELA G2A'!$G$15,(F243)&lt;'[1]TABELA G2A'!$H$15),(F243)/(1+'[1]TABELA G2A'!$G$16),IF(AND((F243)&gt;='[1]TABELA G2A'!$I$15,(F243)&lt;'[1]TABELA G2A'!$J$15),(F243)/(1+'[1]TABELA G2A'!$I$16),IF(AND((F243)&gt;='[1]TABELA G2A'!$A$17,(F243)&lt;'[1]TABELA G2A'!$B$17),(F243)/(1+'[1]TABELA G2A'!$A$18),IF(AND((F243)&gt;='[1]TABELA G2A'!$C$17,(F243)&lt;'[1]TABELA G2A'!$D$17),(F243)/(1+'[1]TABELA G2A'!$C$18),IF(AND((F243)&gt;='[1]TABELA G2A'!$E$17,(F243)&lt;'[1]TABELA G2A'!$F$17),(F243)/(1+'[1]TABELA G2A'!$E$18),IF(AND((F243)&gt;='[1]TABELA G2A'!$G$17,(F243)&lt;'[1]TABELA G2A'!$H$17),(F243)/(1+'[1]TABELA G2A'!$G$18),IF(AND((F243)&gt;='[1]TABELA G2A'!$I$17,(F243)&lt;'[1]TABELA G2A'!$J$17),(F243)/(1+'[1]TABELA G2A'!$I$18),IF(AND((F243)&gt;='[1]TABELA G2A'!$A$19,(F243)&lt;'[1]TABELA G2A'!$B$19),(F243)/(1+'[1]TABELA G2A'!$A$20),IF(AND((F243)&gt;='[1]TABELA G2A'!$C$19,(F243)&lt;'[1]TABELA G2A'!$D$19),(F243)/(1+'[1]TABELA G2A'!$C$20),IF(AND((F243)&gt;='[1]TABELA G2A'!$E$19,(F243)&lt;'[1]TABELA G2A'!$F$19),(F243)/(1+'[1]TABELA G2A'!$E$20),IF(AND((F243)&gt;='[1]TABELA G2A'!$G$19,(F243)&lt;'[1]TABELA G2A'!$H$19),(F243)/(1+'[1]TABELA G2A'!$G$20),IF(AND((F243)&gt;='[1]TABELA G2A'!$I$19,(F243)&lt;'[1]TABELA G2A'!$J$19),(F243)/(1+'[1]TABELA G2A'!$A$22),IF(AND((F243)&gt;='[1]TABELA G2A'!$A$21,(F243)&lt;'[1]TABELA G2A'!$B$21),(F243)/(1+'[1]TABELA G2A'!$B$22),IF(AND((F243)&gt;='[1]TABELA G2A'!$C$21,(F243)&lt;'[1]TABELA G2A'!$D$21),(F243)/(1+'[1]TABELA G2A'!$C$22),IF((F243)&gt;='[1]TABELA G2A'!$E$21,(F243)/(1+'[1]TABELA G2A'!$C$22),""))))))))))))))))))))</f>
        <v>1.04</v>
      </c>
      <c r="H243" s="34">
        <f>IF('Venda-Chave-Troca'!$E243="G2A",G243*0.898-(0.4)-((0.15)*N243/O243),IF('Venda-Chave-Troca'!$E243="Gamivo",IF('Venda-Chave-Troca'!$F243&lt;4,(F243*0.95)-(0.1),(F243*0.901)-(0.45)),""))</f>
        <v>0.88800000000000001</v>
      </c>
      <c r="I243" s="34">
        <f>IF($E243="gamivo",IF($F243&gt;4,'Venda-Chave-Troca'!$G243+(-0.099*'Venda-Chave-Troca'!$G243)-(0.45),'Venda-Chave-Troca'!$G243-(0.05*'Venda-Chave-Troca'!$G243)-(0.1)),G243*0.898-(0.55))</f>
        <v>0.88800000000000001</v>
      </c>
      <c r="J243" s="32"/>
      <c r="K243" s="36" t="s">
        <v>701</v>
      </c>
      <c r="L243" s="34">
        <v>0.93334076812911249</v>
      </c>
      <c r="M243" s="37">
        <v>1</v>
      </c>
      <c r="N243" s="37">
        <v>0</v>
      </c>
      <c r="O243" s="37">
        <v>10</v>
      </c>
      <c r="P243" s="37">
        <v>0</v>
      </c>
      <c r="Q243" s="34">
        <f t="shared" si="6"/>
        <v>-4.5340768129112474E-2</v>
      </c>
      <c r="R243" s="27">
        <f t="shared" si="7"/>
        <v>-4.8579007450835272E-2</v>
      </c>
      <c r="S243" s="52">
        <v>44480</v>
      </c>
      <c r="T243" s="52">
        <v>45170</v>
      </c>
      <c r="U243" s="52">
        <v>45175</v>
      </c>
      <c r="V243" s="29" t="s">
        <v>527</v>
      </c>
      <c r="W243" s="29" t="s">
        <v>528</v>
      </c>
      <c r="X243" s="30"/>
      <c r="Y243" s="15"/>
    </row>
    <row r="244" spans="1:25" ht="19.350000000000001" customHeight="1">
      <c r="A244" s="17" t="s">
        <v>25</v>
      </c>
      <c r="B244" s="18" t="s">
        <v>703</v>
      </c>
      <c r="C244" s="35" t="s">
        <v>341</v>
      </c>
      <c r="D244" s="32" t="s">
        <v>615</v>
      </c>
      <c r="E244" s="61" t="s">
        <v>27</v>
      </c>
      <c r="F244" s="34">
        <v>1.04</v>
      </c>
      <c r="G244" s="34">
        <f>IF('Venda-Chave-Troca'!$E244="Gamivo",'Venda-Chave-Troca'!$F244,IF(AND((F244)&lt;'[1]TABELA G2A'!$A$15),F244,IF(AND((F244)&gt;='[1]TABELA G2A'!$A$15,(F244)&lt;'[1]TABELA G2A'!$B$15),(F244)/(1+'[1]TABELA G2A'!$A$16),IF(AND((F244)&gt;='[1]TABELA G2A'!$C$15,(F244)&lt;'[1]TABELA G2A'!$D$15),(F244)/(1+'[1]TABELA G2A'!$C$16),IF(AND((F244)&gt;='[1]TABELA G2A'!$E$15,(F244)&lt;'[1]TABELA G2A'!$F$15),(F244)/(1+'[1]TABELA G2A'!$E$16),IF(AND((F244)&gt;='[1]TABELA G2A'!$G$15,(F244)&lt;'[1]TABELA G2A'!$H$15),(F244)/(1+'[1]TABELA G2A'!$G$16),IF(AND((F244)&gt;='[1]TABELA G2A'!$I$15,(F244)&lt;'[1]TABELA G2A'!$J$15),(F244)/(1+'[1]TABELA G2A'!$I$16),IF(AND((F244)&gt;='[1]TABELA G2A'!$A$17,(F244)&lt;'[1]TABELA G2A'!$B$17),(F244)/(1+'[1]TABELA G2A'!$A$18),IF(AND((F244)&gt;='[1]TABELA G2A'!$C$17,(F244)&lt;'[1]TABELA G2A'!$D$17),(F244)/(1+'[1]TABELA G2A'!$C$18),IF(AND((F244)&gt;='[1]TABELA G2A'!$E$17,(F244)&lt;'[1]TABELA G2A'!$F$17),(F244)/(1+'[1]TABELA G2A'!$E$18),IF(AND((F244)&gt;='[1]TABELA G2A'!$G$17,(F244)&lt;'[1]TABELA G2A'!$H$17),(F244)/(1+'[1]TABELA G2A'!$G$18),IF(AND((F244)&gt;='[1]TABELA G2A'!$I$17,(F244)&lt;'[1]TABELA G2A'!$J$17),(F244)/(1+'[1]TABELA G2A'!$I$18),IF(AND((F244)&gt;='[1]TABELA G2A'!$A$19,(F244)&lt;'[1]TABELA G2A'!$B$19),(F244)/(1+'[1]TABELA G2A'!$A$20),IF(AND((F244)&gt;='[1]TABELA G2A'!$C$19,(F244)&lt;'[1]TABELA G2A'!$D$19),(F244)/(1+'[1]TABELA G2A'!$C$20),IF(AND((F244)&gt;='[1]TABELA G2A'!$E$19,(F244)&lt;'[1]TABELA G2A'!$F$19),(F244)/(1+'[1]TABELA G2A'!$E$20),IF(AND((F244)&gt;='[1]TABELA G2A'!$G$19,(F244)&lt;'[1]TABELA G2A'!$H$19),(F244)/(1+'[1]TABELA G2A'!$G$20),IF(AND((F244)&gt;='[1]TABELA G2A'!$I$19,(F244)&lt;'[1]TABELA G2A'!$J$19),(F244)/(1+'[1]TABELA G2A'!$A$22),IF(AND((F244)&gt;='[1]TABELA G2A'!$A$21,(F244)&lt;'[1]TABELA G2A'!$B$21),(F244)/(1+'[1]TABELA G2A'!$B$22),IF(AND((F244)&gt;='[1]TABELA G2A'!$C$21,(F244)&lt;'[1]TABELA G2A'!$D$21),(F244)/(1+'[1]TABELA G2A'!$C$22),IF((F244)&gt;='[1]TABELA G2A'!$E$21,(F244)/(1+'[1]TABELA G2A'!$C$22),""))))))))))))))))))))</f>
        <v>1.04</v>
      </c>
      <c r="H244" s="34">
        <f>IF('Venda-Chave-Troca'!$E244="G2A",G244*0.898-(0.4)-((0.15)*N244/O244),IF('Venda-Chave-Troca'!$E244="Gamivo",IF('Venda-Chave-Troca'!$F244&lt;4,(F244*0.95)-(0.1),(F244*0.901)-(0.45)),""))</f>
        <v>0.88800000000000001</v>
      </c>
      <c r="I244" s="34">
        <f>IF($E244="gamivo",IF($F244&gt;4,'Venda-Chave-Troca'!$G244+(-0.099*'Venda-Chave-Troca'!$G244)-(0.45),'Venda-Chave-Troca'!$G244-(0.05*'Venda-Chave-Troca'!$G244)-(0.1)),G244*0.898-(0.55))</f>
        <v>0.88800000000000001</v>
      </c>
      <c r="J244" s="32"/>
      <c r="K244" s="36" t="s">
        <v>701</v>
      </c>
      <c r="L244" s="34">
        <v>0.93334076812911249</v>
      </c>
      <c r="M244" s="37">
        <v>1</v>
      </c>
      <c r="N244" s="37">
        <v>0</v>
      </c>
      <c r="O244" s="37">
        <v>10</v>
      </c>
      <c r="P244" s="37">
        <v>0</v>
      </c>
      <c r="Q244" s="34">
        <f t="shared" si="6"/>
        <v>-4.5340768129112474E-2</v>
      </c>
      <c r="R244" s="27">
        <f t="shared" si="7"/>
        <v>-4.8579007450835272E-2</v>
      </c>
      <c r="S244" s="52">
        <v>44480</v>
      </c>
      <c r="T244" s="52">
        <v>45170</v>
      </c>
      <c r="U244" s="52">
        <v>45175</v>
      </c>
      <c r="V244" s="29" t="s">
        <v>527</v>
      </c>
      <c r="W244" s="29" t="s">
        <v>528</v>
      </c>
      <c r="X244" s="30"/>
      <c r="Y244" s="15"/>
    </row>
    <row r="245" spans="1:25" ht="19.350000000000001" customHeight="1">
      <c r="A245" s="17" t="s">
        <v>25</v>
      </c>
      <c r="B245" s="18" t="s">
        <v>704</v>
      </c>
      <c r="C245" s="35" t="s">
        <v>341</v>
      </c>
      <c r="D245" s="32" t="s">
        <v>615</v>
      </c>
      <c r="E245" s="117" t="s">
        <v>705</v>
      </c>
      <c r="F245" s="34">
        <v>1.41</v>
      </c>
      <c r="G245" s="34">
        <f>IF('Venda-Chave-Troca'!$E245="Gamivo",'Venda-Chave-Troca'!$F245,IF(AND((F245)&lt;'[1]TABELA G2A'!$A$15),F245,IF(AND((F245)&gt;='[1]TABELA G2A'!$A$15,(F245)&lt;'[1]TABELA G2A'!$B$15),(F245)/(1+'[1]TABELA G2A'!$A$16),IF(AND((F245)&gt;='[1]TABELA G2A'!$C$15,(F245)&lt;'[1]TABELA G2A'!$D$15),(F245)/(1+'[1]TABELA G2A'!$C$16),IF(AND((F245)&gt;='[1]TABELA G2A'!$E$15,(F245)&lt;'[1]TABELA G2A'!$F$15),(F245)/(1+'[1]TABELA G2A'!$E$16),IF(AND((F245)&gt;='[1]TABELA G2A'!$G$15,(F245)&lt;'[1]TABELA G2A'!$H$15),(F245)/(1+'[1]TABELA G2A'!$G$16),IF(AND((F245)&gt;='[1]TABELA G2A'!$I$15,(F245)&lt;'[1]TABELA G2A'!$J$15),(F245)/(1+'[1]TABELA G2A'!$I$16),IF(AND((F245)&gt;='[1]TABELA G2A'!$A$17,(F245)&lt;'[1]TABELA G2A'!$B$17),(F245)/(1+'[1]TABELA G2A'!$A$18),IF(AND((F245)&gt;='[1]TABELA G2A'!$C$17,(F245)&lt;'[1]TABELA G2A'!$D$17),(F245)/(1+'[1]TABELA G2A'!$C$18),IF(AND((F245)&gt;='[1]TABELA G2A'!$E$17,(F245)&lt;'[1]TABELA G2A'!$F$17),(F245)/(1+'[1]TABELA G2A'!$E$18),IF(AND((F245)&gt;='[1]TABELA G2A'!$G$17,(F245)&lt;'[1]TABELA G2A'!$H$17),(F245)/(1+'[1]TABELA G2A'!$G$18),IF(AND((F245)&gt;='[1]TABELA G2A'!$I$17,(F245)&lt;'[1]TABELA G2A'!$J$17),(F245)/(1+'[1]TABELA G2A'!$I$18),IF(AND((F245)&gt;='[1]TABELA G2A'!$A$19,(F245)&lt;'[1]TABELA G2A'!$B$19),(F245)/(1+'[1]TABELA G2A'!$A$20),IF(AND((F245)&gt;='[1]TABELA G2A'!$C$19,(F245)&lt;'[1]TABELA G2A'!$D$19),(F245)/(1+'[1]TABELA G2A'!$C$20),IF(AND((F245)&gt;='[1]TABELA G2A'!$E$19,(F245)&lt;'[1]TABELA G2A'!$F$19),(F245)/(1+'[1]TABELA G2A'!$E$20),IF(AND((F245)&gt;='[1]TABELA G2A'!$G$19,(F245)&lt;'[1]TABELA G2A'!$H$19),(F245)/(1+'[1]TABELA G2A'!$G$20),IF(AND((F245)&gt;='[1]TABELA G2A'!$I$19,(F245)&lt;'[1]TABELA G2A'!$J$19),(F245)/(1+'[1]TABELA G2A'!$A$22),IF(AND((F245)&gt;='[1]TABELA G2A'!$A$21,(F245)&lt;'[1]TABELA G2A'!$B$21),(F245)/(1+'[1]TABELA G2A'!$B$22),IF(AND((F245)&gt;='[1]TABELA G2A'!$C$21,(F245)&lt;'[1]TABELA G2A'!$D$21),(F245)/(1+'[1]TABELA G2A'!$C$22),IF((F245)&gt;='[1]TABELA G2A'!$E$21,(F245)/(1+'[1]TABELA G2A'!$C$22),""))))))))))))))))))))</f>
        <v>1.0930232558139534</v>
      </c>
      <c r="H245" s="34" t="str">
        <f>IF('Venda-Chave-Troca'!$E245="G2A",G245*0.898-(0.4)-((0.15)*N245/O245),IF('Venda-Chave-Troca'!$E245="Gamivo",IF('Venda-Chave-Troca'!$F245&lt;4,(F245*0.95)-(0.1),(F245*0.901)-(0.45)),""))</f>
        <v/>
      </c>
      <c r="I245" s="34">
        <f>IF($E245="gamivo",IF($F245&gt;4,'Venda-Chave-Troca'!$G245+(-0.099*'Venda-Chave-Troca'!$G245)-(0.45),'Venda-Chave-Troca'!$G245-(0.05*'Venda-Chave-Troca'!$G245)-(0.1)),G245*0.898-(0.55))</f>
        <v>0.43153488372093018</v>
      </c>
      <c r="J245" s="32"/>
      <c r="K245" s="36" t="s">
        <v>701</v>
      </c>
      <c r="L245" s="34">
        <v>0.93334076812911249</v>
      </c>
      <c r="M245" s="37">
        <v>1</v>
      </c>
      <c r="N245" s="37">
        <v>0</v>
      </c>
      <c r="O245" s="37">
        <v>10</v>
      </c>
      <c r="P245" s="37">
        <v>0</v>
      </c>
      <c r="Q245" s="34" t="e">
        <f t="shared" si="6"/>
        <v>#VALUE!</v>
      </c>
      <c r="R245" s="27" t="e">
        <f t="shared" si="7"/>
        <v>#VALUE!</v>
      </c>
      <c r="S245" s="52">
        <v>44480</v>
      </c>
      <c r="T245" s="52">
        <v>45173</v>
      </c>
      <c r="U245" s="52">
        <v>45173</v>
      </c>
      <c r="V245" s="29" t="s">
        <v>527</v>
      </c>
      <c r="W245" s="29" t="s">
        <v>528</v>
      </c>
      <c r="X245" s="30"/>
      <c r="Y245" s="15"/>
    </row>
    <row r="246" spans="1:25" ht="19.350000000000001" customHeight="1">
      <c r="A246" s="17" t="s">
        <v>25</v>
      </c>
      <c r="B246" s="18" t="s">
        <v>706</v>
      </c>
      <c r="C246" s="35" t="s">
        <v>341</v>
      </c>
      <c r="D246" s="32" t="s">
        <v>615</v>
      </c>
      <c r="E246" s="117" t="s">
        <v>705</v>
      </c>
      <c r="F246" s="34">
        <v>1.41</v>
      </c>
      <c r="G246" s="34">
        <f>IF('Venda-Chave-Troca'!$E246="Gamivo",'Venda-Chave-Troca'!$F246,IF(AND((F246)&lt;'[1]TABELA G2A'!$A$15),F246,IF(AND((F246)&gt;='[1]TABELA G2A'!$A$15,(F246)&lt;'[1]TABELA G2A'!$B$15),(F246)/(1+'[1]TABELA G2A'!$A$16),IF(AND((F246)&gt;='[1]TABELA G2A'!$C$15,(F246)&lt;'[1]TABELA G2A'!$D$15),(F246)/(1+'[1]TABELA G2A'!$C$16),IF(AND((F246)&gt;='[1]TABELA G2A'!$E$15,(F246)&lt;'[1]TABELA G2A'!$F$15),(F246)/(1+'[1]TABELA G2A'!$E$16),IF(AND((F246)&gt;='[1]TABELA G2A'!$G$15,(F246)&lt;'[1]TABELA G2A'!$H$15),(F246)/(1+'[1]TABELA G2A'!$G$16),IF(AND((F246)&gt;='[1]TABELA G2A'!$I$15,(F246)&lt;'[1]TABELA G2A'!$J$15),(F246)/(1+'[1]TABELA G2A'!$I$16),IF(AND((F246)&gt;='[1]TABELA G2A'!$A$17,(F246)&lt;'[1]TABELA G2A'!$B$17),(F246)/(1+'[1]TABELA G2A'!$A$18),IF(AND((F246)&gt;='[1]TABELA G2A'!$C$17,(F246)&lt;'[1]TABELA G2A'!$D$17),(F246)/(1+'[1]TABELA G2A'!$C$18),IF(AND((F246)&gt;='[1]TABELA G2A'!$E$17,(F246)&lt;'[1]TABELA G2A'!$F$17),(F246)/(1+'[1]TABELA G2A'!$E$18),IF(AND((F246)&gt;='[1]TABELA G2A'!$G$17,(F246)&lt;'[1]TABELA G2A'!$H$17),(F246)/(1+'[1]TABELA G2A'!$G$18),IF(AND((F246)&gt;='[1]TABELA G2A'!$I$17,(F246)&lt;'[1]TABELA G2A'!$J$17),(F246)/(1+'[1]TABELA G2A'!$I$18),IF(AND((F246)&gt;='[1]TABELA G2A'!$A$19,(F246)&lt;'[1]TABELA G2A'!$B$19),(F246)/(1+'[1]TABELA G2A'!$A$20),IF(AND((F246)&gt;='[1]TABELA G2A'!$C$19,(F246)&lt;'[1]TABELA G2A'!$D$19),(F246)/(1+'[1]TABELA G2A'!$C$20),IF(AND((F246)&gt;='[1]TABELA G2A'!$E$19,(F246)&lt;'[1]TABELA G2A'!$F$19),(F246)/(1+'[1]TABELA G2A'!$E$20),IF(AND((F246)&gt;='[1]TABELA G2A'!$G$19,(F246)&lt;'[1]TABELA G2A'!$H$19),(F246)/(1+'[1]TABELA G2A'!$G$20),IF(AND((F246)&gt;='[1]TABELA G2A'!$I$19,(F246)&lt;'[1]TABELA G2A'!$J$19),(F246)/(1+'[1]TABELA G2A'!$A$22),IF(AND((F246)&gt;='[1]TABELA G2A'!$A$21,(F246)&lt;'[1]TABELA G2A'!$B$21),(F246)/(1+'[1]TABELA G2A'!$B$22),IF(AND((F246)&gt;='[1]TABELA G2A'!$C$21,(F246)&lt;'[1]TABELA G2A'!$D$21),(F246)/(1+'[1]TABELA G2A'!$C$22),IF((F246)&gt;='[1]TABELA G2A'!$E$21,(F246)/(1+'[1]TABELA G2A'!$C$22),""))))))))))))))))))))</f>
        <v>1.0930232558139534</v>
      </c>
      <c r="H246" s="34" t="str">
        <f>IF('Venda-Chave-Troca'!$E246="G2A",G246*0.898-(0.4)-((0.15)*N246/O246),IF('Venda-Chave-Troca'!$E246="Gamivo",IF('Venda-Chave-Troca'!$F246&lt;4,(F246*0.95)-(0.1),(F246*0.901)-(0.45)),""))</f>
        <v/>
      </c>
      <c r="I246" s="34">
        <f>IF($E246="gamivo",IF($F246&gt;4,'Venda-Chave-Troca'!$G246+(-0.099*'Venda-Chave-Troca'!$G246)-(0.45),'Venda-Chave-Troca'!$G246-(0.05*'Venda-Chave-Troca'!$G246)-(0.1)),G246*0.898-(0.55))</f>
        <v>0.43153488372093018</v>
      </c>
      <c r="J246" s="32"/>
      <c r="K246" s="36" t="s">
        <v>701</v>
      </c>
      <c r="L246" s="34">
        <v>0.93334076812911249</v>
      </c>
      <c r="M246" s="37">
        <v>1</v>
      </c>
      <c r="N246" s="37">
        <v>0</v>
      </c>
      <c r="O246" s="37">
        <v>10</v>
      </c>
      <c r="P246" s="37">
        <v>0</v>
      </c>
      <c r="Q246" s="34" t="e">
        <f t="shared" si="6"/>
        <v>#VALUE!</v>
      </c>
      <c r="R246" s="27" t="e">
        <f t="shared" si="7"/>
        <v>#VALUE!</v>
      </c>
      <c r="S246" s="52">
        <v>44480</v>
      </c>
      <c r="T246" s="52">
        <v>45173</v>
      </c>
      <c r="U246" s="52">
        <v>45175</v>
      </c>
      <c r="V246" s="29" t="s">
        <v>527</v>
      </c>
      <c r="W246" s="29" t="s">
        <v>528</v>
      </c>
      <c r="X246" s="30"/>
      <c r="Y246" s="15"/>
    </row>
    <row r="247" spans="1:25" ht="19.350000000000001" customHeight="1">
      <c r="A247" s="17" t="s">
        <v>25</v>
      </c>
      <c r="B247" s="59" t="s">
        <v>707</v>
      </c>
      <c r="C247" s="109" t="s">
        <v>341</v>
      </c>
      <c r="D247" s="59" t="s">
        <v>615</v>
      </c>
      <c r="E247" s="21" t="s">
        <v>342</v>
      </c>
      <c r="F247" s="108">
        <v>1.39</v>
      </c>
      <c r="G247" s="108">
        <f>IF('Venda-Chave-Troca'!$E247="Gamivo",'Venda-Chave-Troca'!$F247,IF(AND((F247)&lt;'[1]TABELA G2A'!$A$15),F247,IF(AND((F247)&gt;='[1]TABELA G2A'!$A$15,(F247)&lt;'[1]TABELA G2A'!$B$15),(F247)/(1+'[1]TABELA G2A'!$A$16),IF(AND((F247)&gt;='[1]TABELA G2A'!$C$15,(F247)&lt;'[1]TABELA G2A'!$D$15),(F247)/(1+'[1]TABELA G2A'!$C$16),IF(AND((F247)&gt;='[1]TABELA G2A'!$E$15,(F247)&lt;'[1]TABELA G2A'!$F$15),(F247)/(1+'[1]TABELA G2A'!$E$16),IF(AND((F247)&gt;='[1]TABELA G2A'!$G$15,(F247)&lt;'[1]TABELA G2A'!$H$15),(F247)/(1+'[1]TABELA G2A'!$G$16),IF(AND((F247)&gt;='[1]TABELA G2A'!$I$15,(F247)&lt;'[1]TABELA G2A'!$J$15),(F247)/(1+'[1]TABELA G2A'!$I$16),IF(AND((F247)&gt;='[1]TABELA G2A'!$A$17,(F247)&lt;'[1]TABELA G2A'!$B$17),(F247)/(1+'[1]TABELA G2A'!$A$18),IF(AND((F247)&gt;='[1]TABELA G2A'!$C$17,(F247)&lt;'[1]TABELA G2A'!$D$17),(F247)/(1+'[1]TABELA G2A'!$C$18),IF(AND((F247)&gt;='[1]TABELA G2A'!$E$17,(F247)&lt;'[1]TABELA G2A'!$F$17),(F247)/(1+'[1]TABELA G2A'!$E$18),IF(AND((F247)&gt;='[1]TABELA G2A'!$G$17,(F247)&lt;'[1]TABELA G2A'!$H$17),(F247)/(1+'[1]TABELA G2A'!$G$18),IF(AND((F247)&gt;='[1]TABELA G2A'!$I$17,(F247)&lt;'[1]TABELA G2A'!$J$17),(F247)/(1+'[1]TABELA G2A'!$I$18),IF(AND((F247)&gt;='[1]TABELA G2A'!$A$19,(F247)&lt;'[1]TABELA G2A'!$B$19),(F247)/(1+'[1]TABELA G2A'!$A$20),IF(AND((F247)&gt;='[1]TABELA G2A'!$C$19,(F247)&lt;'[1]TABELA G2A'!$D$19),(F247)/(1+'[1]TABELA G2A'!$C$20),IF(AND((F247)&gt;='[1]TABELA G2A'!$E$19,(F247)&lt;'[1]TABELA G2A'!$F$19),(F247)/(1+'[1]TABELA G2A'!$E$20),IF(AND((F247)&gt;='[1]TABELA G2A'!$G$19,(F247)&lt;'[1]TABELA G2A'!$H$19),(F247)/(1+'[1]TABELA G2A'!$G$20),IF(AND((F247)&gt;='[1]TABELA G2A'!$I$19,(F247)&lt;'[1]TABELA G2A'!$J$19),(F247)/(1+'[1]TABELA G2A'!$A$22),IF(AND((F247)&gt;='[1]TABELA G2A'!$A$21,(F247)&lt;'[1]TABELA G2A'!$B$21),(F247)/(1+'[1]TABELA G2A'!$B$22),IF(AND((F247)&gt;='[1]TABELA G2A'!$C$21,(F247)&lt;'[1]TABELA G2A'!$D$21),(F247)/(1+'[1]TABELA G2A'!$C$22),IF((F247)&gt;='[1]TABELA G2A'!$E$21,(F247)/(1+'[1]TABELA G2A'!$C$22),""))))))))))))))))))))</f>
        <v>1.0775193798449612</v>
      </c>
      <c r="H247" s="108">
        <f>IF('Venda-Chave-Troca'!$E247="G2A",G247*0.898-(0.4)-((0.15)*N247/O247),IF('Venda-Chave-Troca'!$E247="Gamivo",IF('Venda-Chave-Troca'!$F247&lt;4,(F247*0.95)-(0.1),(F247*0.901)-(0.45)),""))</f>
        <v>0.55261240310077508</v>
      </c>
      <c r="I247" s="108">
        <f>IF($E247="gamivo",IF($F247&gt;4,'Venda-Chave-Troca'!$G247+(-0.099*'Venda-Chave-Troca'!$G247)-(0.45),'Venda-Chave-Troca'!$G247-(0.05*'Venda-Chave-Troca'!$G247)-(0.1)),G247*0.898-(0.55))</f>
        <v>0.41761240310077508</v>
      </c>
      <c r="J247" s="59"/>
      <c r="K247" s="110" t="s">
        <v>708</v>
      </c>
      <c r="L247" s="108">
        <v>0.93836248929001032</v>
      </c>
      <c r="M247" s="111">
        <v>1</v>
      </c>
      <c r="N247" s="111">
        <v>1</v>
      </c>
      <c r="O247" s="111">
        <v>10</v>
      </c>
      <c r="P247" s="111">
        <v>0</v>
      </c>
      <c r="Q247" s="108">
        <f t="shared" si="6"/>
        <v>-0.38575008618923523</v>
      </c>
      <c r="R247" s="27">
        <f t="shared" si="7"/>
        <v>-0.41108856182124659</v>
      </c>
      <c r="S247" s="52">
        <v>44484</v>
      </c>
      <c r="T247" s="52">
        <v>45173</v>
      </c>
      <c r="U247" s="52">
        <v>45175</v>
      </c>
      <c r="V247" s="29" t="s">
        <v>709</v>
      </c>
      <c r="W247" s="29" t="s">
        <v>710</v>
      </c>
      <c r="X247" s="30"/>
      <c r="Y247" s="15"/>
    </row>
    <row r="248" spans="1:25" ht="19.350000000000001" customHeight="1">
      <c r="A248" s="17" t="s">
        <v>711</v>
      </c>
      <c r="B248" s="59" t="s">
        <v>712</v>
      </c>
      <c r="C248" s="109" t="s">
        <v>341</v>
      </c>
      <c r="D248" s="59" t="s">
        <v>615</v>
      </c>
      <c r="E248" s="21" t="s">
        <v>342</v>
      </c>
      <c r="F248" s="108">
        <v>1.39</v>
      </c>
      <c r="G248" s="108">
        <f>IF('Venda-Chave-Troca'!$E248="Gamivo",'Venda-Chave-Troca'!$F248,IF(AND((F248)&lt;'[1]TABELA G2A'!$A$15),F248,IF(AND((F248)&gt;='[1]TABELA G2A'!$A$15,(F248)&lt;'[1]TABELA G2A'!$B$15),(F248)/(1+'[1]TABELA G2A'!$A$16),IF(AND((F248)&gt;='[1]TABELA G2A'!$C$15,(F248)&lt;'[1]TABELA G2A'!$D$15),(F248)/(1+'[1]TABELA G2A'!$C$16),IF(AND((F248)&gt;='[1]TABELA G2A'!$E$15,(F248)&lt;'[1]TABELA G2A'!$F$15),(F248)/(1+'[1]TABELA G2A'!$E$16),IF(AND((F248)&gt;='[1]TABELA G2A'!$G$15,(F248)&lt;'[1]TABELA G2A'!$H$15),(F248)/(1+'[1]TABELA G2A'!$G$16),IF(AND((F248)&gt;='[1]TABELA G2A'!$I$15,(F248)&lt;'[1]TABELA G2A'!$J$15),(F248)/(1+'[1]TABELA G2A'!$I$16),IF(AND((F248)&gt;='[1]TABELA G2A'!$A$17,(F248)&lt;'[1]TABELA G2A'!$B$17),(F248)/(1+'[1]TABELA G2A'!$A$18),IF(AND((F248)&gt;='[1]TABELA G2A'!$C$17,(F248)&lt;'[1]TABELA G2A'!$D$17),(F248)/(1+'[1]TABELA G2A'!$C$18),IF(AND((F248)&gt;='[1]TABELA G2A'!$E$17,(F248)&lt;'[1]TABELA G2A'!$F$17),(F248)/(1+'[1]TABELA G2A'!$E$18),IF(AND((F248)&gt;='[1]TABELA G2A'!$G$17,(F248)&lt;'[1]TABELA G2A'!$H$17),(F248)/(1+'[1]TABELA G2A'!$G$18),IF(AND((F248)&gt;='[1]TABELA G2A'!$I$17,(F248)&lt;'[1]TABELA G2A'!$J$17),(F248)/(1+'[1]TABELA G2A'!$I$18),IF(AND((F248)&gt;='[1]TABELA G2A'!$A$19,(F248)&lt;'[1]TABELA G2A'!$B$19),(F248)/(1+'[1]TABELA G2A'!$A$20),IF(AND((F248)&gt;='[1]TABELA G2A'!$C$19,(F248)&lt;'[1]TABELA G2A'!$D$19),(F248)/(1+'[1]TABELA G2A'!$C$20),IF(AND((F248)&gt;='[1]TABELA G2A'!$E$19,(F248)&lt;'[1]TABELA G2A'!$F$19),(F248)/(1+'[1]TABELA G2A'!$E$20),IF(AND((F248)&gt;='[1]TABELA G2A'!$G$19,(F248)&lt;'[1]TABELA G2A'!$H$19),(F248)/(1+'[1]TABELA G2A'!$G$20),IF(AND((F248)&gt;='[1]TABELA G2A'!$I$19,(F248)&lt;'[1]TABELA G2A'!$J$19),(F248)/(1+'[1]TABELA G2A'!$A$22),IF(AND((F248)&gt;='[1]TABELA G2A'!$A$21,(F248)&lt;'[1]TABELA G2A'!$B$21),(F248)/(1+'[1]TABELA G2A'!$B$22),IF(AND((F248)&gt;='[1]TABELA G2A'!$C$21,(F248)&lt;'[1]TABELA G2A'!$D$21),(F248)/(1+'[1]TABELA G2A'!$C$22),IF((F248)&gt;='[1]TABELA G2A'!$E$21,(F248)/(1+'[1]TABELA G2A'!$C$22),""))))))))))))))))))))</f>
        <v>1.0775193798449612</v>
      </c>
      <c r="H248" s="108">
        <f>IF('Venda-Chave-Troca'!$E248="G2A",G248*0.898-(0.4)-((0.15)*N248/O248),IF('Venda-Chave-Troca'!$E248="Gamivo",IF('Venda-Chave-Troca'!$F248&lt;4,(F248*0.95)-(0.1),(F248*0.901)-(0.45)),""))</f>
        <v>0.55261240310077508</v>
      </c>
      <c r="I248" s="108">
        <f>IF($E248="gamivo",IF($F248&gt;4,'Venda-Chave-Troca'!$G248+(-0.099*'Venda-Chave-Troca'!$G248)-(0.45),'Venda-Chave-Troca'!$G248-(0.05*'Venda-Chave-Troca'!$G248)-(0.1)),G248*0.898-(0.55))</f>
        <v>0.41761240310077508</v>
      </c>
      <c r="J248" s="59"/>
      <c r="K248" s="110" t="s">
        <v>708</v>
      </c>
      <c r="L248" s="108">
        <v>0.96338548900441068</v>
      </c>
      <c r="M248" s="111">
        <v>1</v>
      </c>
      <c r="N248" s="111">
        <v>1</v>
      </c>
      <c r="O248" s="111">
        <v>10</v>
      </c>
      <c r="P248" s="111">
        <v>0</v>
      </c>
      <c r="Q248" s="108">
        <f t="shared" si="6"/>
        <v>-0.41077308590363559</v>
      </c>
      <c r="R248" s="27">
        <f t="shared" si="7"/>
        <v>-0.42638496281290256</v>
      </c>
      <c r="S248" s="52">
        <v>44484</v>
      </c>
      <c r="T248" s="52">
        <v>45173</v>
      </c>
      <c r="U248" s="52">
        <v>45175</v>
      </c>
      <c r="V248" s="29" t="s">
        <v>713</v>
      </c>
      <c r="W248" s="29" t="s">
        <v>714</v>
      </c>
      <c r="X248" s="30"/>
      <c r="Y248" s="15"/>
    </row>
    <row r="249" spans="1:25" ht="19.350000000000001" customHeight="1">
      <c r="A249" s="17" t="s">
        <v>25</v>
      </c>
      <c r="B249" s="59" t="s">
        <v>715</v>
      </c>
      <c r="C249" s="109" t="s">
        <v>341</v>
      </c>
      <c r="D249" s="59" t="s">
        <v>615</v>
      </c>
      <c r="E249" s="21" t="s">
        <v>342</v>
      </c>
      <c r="F249" s="108">
        <v>1.39</v>
      </c>
      <c r="G249" s="108">
        <f>IF('Venda-Chave-Troca'!$E249="Gamivo",'Venda-Chave-Troca'!$F249,IF(AND((F249)&lt;'[1]TABELA G2A'!$A$15),F249,IF(AND((F249)&gt;='[1]TABELA G2A'!$A$15,(F249)&lt;'[1]TABELA G2A'!$B$15),(F249)/(1+'[1]TABELA G2A'!$A$16),IF(AND((F249)&gt;='[1]TABELA G2A'!$C$15,(F249)&lt;'[1]TABELA G2A'!$D$15),(F249)/(1+'[1]TABELA G2A'!$C$16),IF(AND((F249)&gt;='[1]TABELA G2A'!$E$15,(F249)&lt;'[1]TABELA G2A'!$F$15),(F249)/(1+'[1]TABELA G2A'!$E$16),IF(AND((F249)&gt;='[1]TABELA G2A'!$G$15,(F249)&lt;'[1]TABELA G2A'!$H$15),(F249)/(1+'[1]TABELA G2A'!$G$16),IF(AND((F249)&gt;='[1]TABELA G2A'!$I$15,(F249)&lt;'[1]TABELA G2A'!$J$15),(F249)/(1+'[1]TABELA G2A'!$I$16),IF(AND((F249)&gt;='[1]TABELA G2A'!$A$17,(F249)&lt;'[1]TABELA G2A'!$B$17),(F249)/(1+'[1]TABELA G2A'!$A$18),IF(AND((F249)&gt;='[1]TABELA G2A'!$C$17,(F249)&lt;'[1]TABELA G2A'!$D$17),(F249)/(1+'[1]TABELA G2A'!$C$18),IF(AND((F249)&gt;='[1]TABELA G2A'!$E$17,(F249)&lt;'[1]TABELA G2A'!$F$17),(F249)/(1+'[1]TABELA G2A'!$E$18),IF(AND((F249)&gt;='[1]TABELA G2A'!$G$17,(F249)&lt;'[1]TABELA G2A'!$H$17),(F249)/(1+'[1]TABELA G2A'!$G$18),IF(AND((F249)&gt;='[1]TABELA G2A'!$I$17,(F249)&lt;'[1]TABELA G2A'!$J$17),(F249)/(1+'[1]TABELA G2A'!$I$18),IF(AND((F249)&gt;='[1]TABELA G2A'!$A$19,(F249)&lt;'[1]TABELA G2A'!$B$19),(F249)/(1+'[1]TABELA G2A'!$A$20),IF(AND((F249)&gt;='[1]TABELA G2A'!$C$19,(F249)&lt;'[1]TABELA G2A'!$D$19),(F249)/(1+'[1]TABELA G2A'!$C$20),IF(AND((F249)&gt;='[1]TABELA G2A'!$E$19,(F249)&lt;'[1]TABELA G2A'!$F$19),(F249)/(1+'[1]TABELA G2A'!$E$20),IF(AND((F249)&gt;='[1]TABELA G2A'!$G$19,(F249)&lt;'[1]TABELA G2A'!$H$19),(F249)/(1+'[1]TABELA G2A'!$G$20),IF(AND((F249)&gt;='[1]TABELA G2A'!$I$19,(F249)&lt;'[1]TABELA G2A'!$J$19),(F249)/(1+'[1]TABELA G2A'!$A$22),IF(AND((F249)&gt;='[1]TABELA G2A'!$A$21,(F249)&lt;'[1]TABELA G2A'!$B$21),(F249)/(1+'[1]TABELA G2A'!$B$22),IF(AND((F249)&gt;='[1]TABELA G2A'!$C$21,(F249)&lt;'[1]TABELA G2A'!$D$21),(F249)/(1+'[1]TABELA G2A'!$C$22),IF((F249)&gt;='[1]TABELA G2A'!$E$21,(F249)/(1+'[1]TABELA G2A'!$C$22),""))))))))))))))))))))</f>
        <v>1.0775193798449612</v>
      </c>
      <c r="H249" s="108">
        <f>IF('Venda-Chave-Troca'!$E249="G2A",G249*0.898-(0.4)-((0.15)*N249/O249),IF('Venda-Chave-Troca'!$E249="Gamivo",IF('Venda-Chave-Troca'!$F249&lt;4,(F249*0.95)-(0.1),(F249*0.901)-(0.45)),""))</f>
        <v>0.55261240310077508</v>
      </c>
      <c r="I249" s="108">
        <f>IF($E249="gamivo",IF($F249&gt;4,'Venda-Chave-Troca'!$G249+(-0.099*'Venda-Chave-Troca'!$G249)-(0.45),'Venda-Chave-Troca'!$G249-(0.05*'Venda-Chave-Troca'!$G249)-(0.1)),G249*0.898-(0.55))</f>
        <v>0.41761240310077508</v>
      </c>
      <c r="J249" s="59"/>
      <c r="K249" s="110" t="s">
        <v>708</v>
      </c>
      <c r="L249" s="108">
        <v>0.96338548900441068</v>
      </c>
      <c r="M249" s="111">
        <v>1</v>
      </c>
      <c r="N249" s="111">
        <v>1</v>
      </c>
      <c r="O249" s="111">
        <v>10</v>
      </c>
      <c r="P249" s="111">
        <v>0</v>
      </c>
      <c r="Q249" s="108">
        <f t="shared" si="6"/>
        <v>-0.41077308590363559</v>
      </c>
      <c r="R249" s="27">
        <f t="shared" si="7"/>
        <v>-0.42638496281290256</v>
      </c>
      <c r="S249" s="52">
        <v>44484</v>
      </c>
      <c r="T249" s="52">
        <v>45173</v>
      </c>
      <c r="U249" s="52">
        <v>45177</v>
      </c>
      <c r="V249" s="29" t="s">
        <v>716</v>
      </c>
      <c r="W249" s="29" t="s">
        <v>717</v>
      </c>
      <c r="X249" s="30"/>
      <c r="Y249" s="15"/>
    </row>
    <row r="250" spans="1:25" ht="19.350000000000001" customHeight="1">
      <c r="A250" s="17" t="s">
        <v>25</v>
      </c>
      <c r="B250" s="59" t="s">
        <v>718</v>
      </c>
      <c r="C250" s="109" t="s">
        <v>341</v>
      </c>
      <c r="D250" s="59" t="s">
        <v>615</v>
      </c>
      <c r="E250" s="21" t="s">
        <v>342</v>
      </c>
      <c r="F250" s="108">
        <v>1.39</v>
      </c>
      <c r="G250" s="108">
        <f>IF('Venda-Chave-Troca'!$E250="Gamivo",'Venda-Chave-Troca'!$F250,IF(AND((F250)&lt;'[1]TABELA G2A'!$A$15),F250,IF(AND((F250)&gt;='[1]TABELA G2A'!$A$15,(F250)&lt;'[1]TABELA G2A'!$B$15),(F250)/(1+'[1]TABELA G2A'!$A$16),IF(AND((F250)&gt;='[1]TABELA G2A'!$C$15,(F250)&lt;'[1]TABELA G2A'!$D$15),(F250)/(1+'[1]TABELA G2A'!$C$16),IF(AND((F250)&gt;='[1]TABELA G2A'!$E$15,(F250)&lt;'[1]TABELA G2A'!$F$15),(F250)/(1+'[1]TABELA G2A'!$E$16),IF(AND((F250)&gt;='[1]TABELA G2A'!$G$15,(F250)&lt;'[1]TABELA G2A'!$H$15),(F250)/(1+'[1]TABELA G2A'!$G$16),IF(AND((F250)&gt;='[1]TABELA G2A'!$I$15,(F250)&lt;'[1]TABELA G2A'!$J$15),(F250)/(1+'[1]TABELA G2A'!$I$16),IF(AND((F250)&gt;='[1]TABELA G2A'!$A$17,(F250)&lt;'[1]TABELA G2A'!$B$17),(F250)/(1+'[1]TABELA G2A'!$A$18),IF(AND((F250)&gt;='[1]TABELA G2A'!$C$17,(F250)&lt;'[1]TABELA G2A'!$D$17),(F250)/(1+'[1]TABELA G2A'!$C$18),IF(AND((F250)&gt;='[1]TABELA G2A'!$E$17,(F250)&lt;'[1]TABELA G2A'!$F$17),(F250)/(1+'[1]TABELA G2A'!$E$18),IF(AND((F250)&gt;='[1]TABELA G2A'!$G$17,(F250)&lt;'[1]TABELA G2A'!$H$17),(F250)/(1+'[1]TABELA G2A'!$G$18),IF(AND((F250)&gt;='[1]TABELA G2A'!$I$17,(F250)&lt;'[1]TABELA G2A'!$J$17),(F250)/(1+'[1]TABELA G2A'!$I$18),IF(AND((F250)&gt;='[1]TABELA G2A'!$A$19,(F250)&lt;'[1]TABELA G2A'!$B$19),(F250)/(1+'[1]TABELA G2A'!$A$20),IF(AND((F250)&gt;='[1]TABELA G2A'!$C$19,(F250)&lt;'[1]TABELA G2A'!$D$19),(F250)/(1+'[1]TABELA G2A'!$C$20),IF(AND((F250)&gt;='[1]TABELA G2A'!$E$19,(F250)&lt;'[1]TABELA G2A'!$F$19),(F250)/(1+'[1]TABELA G2A'!$E$20),IF(AND((F250)&gt;='[1]TABELA G2A'!$G$19,(F250)&lt;'[1]TABELA G2A'!$H$19),(F250)/(1+'[1]TABELA G2A'!$G$20),IF(AND((F250)&gt;='[1]TABELA G2A'!$I$19,(F250)&lt;'[1]TABELA G2A'!$J$19),(F250)/(1+'[1]TABELA G2A'!$A$22),IF(AND((F250)&gt;='[1]TABELA G2A'!$A$21,(F250)&lt;'[1]TABELA G2A'!$B$21),(F250)/(1+'[1]TABELA G2A'!$B$22),IF(AND((F250)&gt;='[1]TABELA G2A'!$C$21,(F250)&lt;'[1]TABELA G2A'!$D$21),(F250)/(1+'[1]TABELA G2A'!$C$22),IF((F250)&gt;='[1]TABELA G2A'!$E$21,(F250)/(1+'[1]TABELA G2A'!$C$22),""))))))))))))))))))))</f>
        <v>1.0775193798449612</v>
      </c>
      <c r="H250" s="108">
        <f>IF('Venda-Chave-Troca'!$E250="G2A",G250*0.898-(0.4)-((0.15)*N250/O250),IF('Venda-Chave-Troca'!$E250="Gamivo",IF('Venda-Chave-Troca'!$F250&lt;4,(F250*0.95)-(0.1),(F250*0.901)-(0.45)),""))</f>
        <v>0.55261240310077508</v>
      </c>
      <c r="I250" s="108">
        <f>IF($E250="gamivo",IF($F250&gt;4,'Venda-Chave-Troca'!$G250+(-0.099*'Venda-Chave-Troca'!$G250)-(0.45),'Venda-Chave-Troca'!$G250-(0.05*'Venda-Chave-Troca'!$G250)-(0.1)),G250*0.898-(0.55))</f>
        <v>0.41761240310077508</v>
      </c>
      <c r="J250" s="59"/>
      <c r="K250" s="110" t="s">
        <v>708</v>
      </c>
      <c r="L250" s="108">
        <v>1.0943168582058114</v>
      </c>
      <c r="M250" s="111">
        <v>1</v>
      </c>
      <c r="N250" s="111">
        <v>1</v>
      </c>
      <c r="O250" s="111">
        <v>10</v>
      </c>
      <c r="P250" s="111">
        <v>0</v>
      </c>
      <c r="Q250" s="108">
        <f t="shared" si="6"/>
        <v>-0.54170445510503629</v>
      </c>
      <c r="R250" s="27">
        <f t="shared" si="7"/>
        <v>-0.49501609249919493</v>
      </c>
      <c r="S250" s="52">
        <v>44487</v>
      </c>
      <c r="T250" s="52">
        <v>45173</v>
      </c>
      <c r="U250" s="52">
        <v>45177</v>
      </c>
      <c r="V250" s="29" t="s">
        <v>716</v>
      </c>
      <c r="W250" s="29" t="s">
        <v>717</v>
      </c>
      <c r="X250" s="30"/>
      <c r="Y250" s="15"/>
    </row>
    <row r="251" spans="1:25" ht="19.350000000000001" customHeight="1">
      <c r="A251" s="17" t="s">
        <v>25</v>
      </c>
      <c r="B251" s="18" t="s">
        <v>719</v>
      </c>
      <c r="C251" s="35" t="s">
        <v>341</v>
      </c>
      <c r="D251" s="32" t="s">
        <v>615</v>
      </c>
      <c r="E251" s="117" t="s">
        <v>705</v>
      </c>
      <c r="F251" s="34">
        <v>1.41</v>
      </c>
      <c r="G251" s="34">
        <f>IF('Venda-Chave-Troca'!$E251="Gamivo",'Venda-Chave-Troca'!$F251,IF(AND((F251)&lt;'[1]TABELA G2A'!$A$15),F251,IF(AND((F251)&gt;='[1]TABELA G2A'!$A$15,(F251)&lt;'[1]TABELA G2A'!$B$15),(F251)/(1+'[1]TABELA G2A'!$A$16),IF(AND((F251)&gt;='[1]TABELA G2A'!$C$15,(F251)&lt;'[1]TABELA G2A'!$D$15),(F251)/(1+'[1]TABELA G2A'!$C$16),IF(AND((F251)&gt;='[1]TABELA G2A'!$E$15,(F251)&lt;'[1]TABELA G2A'!$F$15),(F251)/(1+'[1]TABELA G2A'!$E$16),IF(AND((F251)&gt;='[1]TABELA G2A'!$G$15,(F251)&lt;'[1]TABELA G2A'!$H$15),(F251)/(1+'[1]TABELA G2A'!$G$16),IF(AND((F251)&gt;='[1]TABELA G2A'!$I$15,(F251)&lt;'[1]TABELA G2A'!$J$15),(F251)/(1+'[1]TABELA G2A'!$I$16),IF(AND((F251)&gt;='[1]TABELA G2A'!$A$17,(F251)&lt;'[1]TABELA G2A'!$B$17),(F251)/(1+'[1]TABELA G2A'!$A$18),IF(AND((F251)&gt;='[1]TABELA G2A'!$C$17,(F251)&lt;'[1]TABELA G2A'!$D$17),(F251)/(1+'[1]TABELA G2A'!$C$18),IF(AND((F251)&gt;='[1]TABELA G2A'!$E$17,(F251)&lt;'[1]TABELA G2A'!$F$17),(F251)/(1+'[1]TABELA G2A'!$E$18),IF(AND((F251)&gt;='[1]TABELA G2A'!$G$17,(F251)&lt;'[1]TABELA G2A'!$H$17),(F251)/(1+'[1]TABELA G2A'!$G$18),IF(AND((F251)&gt;='[1]TABELA G2A'!$I$17,(F251)&lt;'[1]TABELA G2A'!$J$17),(F251)/(1+'[1]TABELA G2A'!$I$18),IF(AND((F251)&gt;='[1]TABELA G2A'!$A$19,(F251)&lt;'[1]TABELA G2A'!$B$19),(F251)/(1+'[1]TABELA G2A'!$A$20),IF(AND((F251)&gt;='[1]TABELA G2A'!$C$19,(F251)&lt;'[1]TABELA G2A'!$D$19),(F251)/(1+'[1]TABELA G2A'!$C$20),IF(AND((F251)&gt;='[1]TABELA G2A'!$E$19,(F251)&lt;'[1]TABELA G2A'!$F$19),(F251)/(1+'[1]TABELA G2A'!$E$20),IF(AND((F251)&gt;='[1]TABELA G2A'!$G$19,(F251)&lt;'[1]TABELA G2A'!$H$19),(F251)/(1+'[1]TABELA G2A'!$G$20),IF(AND((F251)&gt;='[1]TABELA G2A'!$I$19,(F251)&lt;'[1]TABELA G2A'!$J$19),(F251)/(1+'[1]TABELA G2A'!$A$22),IF(AND((F251)&gt;='[1]TABELA G2A'!$A$21,(F251)&lt;'[1]TABELA G2A'!$B$21),(F251)/(1+'[1]TABELA G2A'!$B$22),IF(AND((F251)&gt;='[1]TABELA G2A'!$C$21,(F251)&lt;'[1]TABELA G2A'!$D$21),(F251)/(1+'[1]TABELA G2A'!$C$22),IF((F251)&gt;='[1]TABELA G2A'!$E$21,(F251)/(1+'[1]TABELA G2A'!$C$22),""))))))))))))))))))))</f>
        <v>1.0930232558139534</v>
      </c>
      <c r="H251" s="34" t="str">
        <f>IF('Venda-Chave-Troca'!$E251="G2A",G251*0.898-(0.4)-((0.15)*N251/O251),IF('Venda-Chave-Troca'!$E251="Gamivo",IF('Venda-Chave-Troca'!$F251&lt;4,(F251*0.95)-(0.1),(F251*0.901)-(0.45)),""))</f>
        <v/>
      </c>
      <c r="I251" s="34">
        <f>IF($E251="gamivo",IF($F251&gt;4,'Venda-Chave-Troca'!$G251+(-0.099*'Venda-Chave-Troca'!$G251)-(0.45),'Venda-Chave-Troca'!$G251-(0.05*'Venda-Chave-Troca'!$G251)-(0.1)),G251*0.898-(0.55))</f>
        <v>0.43153488372093018</v>
      </c>
      <c r="J251" s="32"/>
      <c r="K251" s="36" t="s">
        <v>701</v>
      </c>
      <c r="L251" s="34">
        <v>0.93334076812911249</v>
      </c>
      <c r="M251" s="37">
        <v>1</v>
      </c>
      <c r="N251" s="37">
        <v>0</v>
      </c>
      <c r="O251" s="37">
        <v>10</v>
      </c>
      <c r="P251" s="37">
        <v>0</v>
      </c>
      <c r="Q251" s="34" t="e">
        <f t="shared" si="6"/>
        <v>#VALUE!</v>
      </c>
      <c r="R251" s="27" t="e">
        <f t="shared" si="7"/>
        <v>#VALUE!</v>
      </c>
      <c r="S251" s="52">
        <v>44480</v>
      </c>
      <c r="T251" s="52">
        <v>45173</v>
      </c>
      <c r="U251" s="52">
        <v>45178</v>
      </c>
      <c r="V251" s="29" t="s">
        <v>527</v>
      </c>
      <c r="W251" s="29" t="s">
        <v>528</v>
      </c>
      <c r="X251" s="30"/>
      <c r="Y251" s="15"/>
    </row>
    <row r="252" spans="1:25" ht="19.350000000000001" customHeight="1">
      <c r="A252" s="17" t="s">
        <v>25</v>
      </c>
      <c r="B252" s="59" t="s">
        <v>720</v>
      </c>
      <c r="C252" s="109" t="s">
        <v>341</v>
      </c>
      <c r="D252" s="59" t="s">
        <v>615</v>
      </c>
      <c r="E252" s="21" t="s">
        <v>342</v>
      </c>
      <c r="F252" s="108">
        <v>1.39</v>
      </c>
      <c r="G252" s="108">
        <f>IF('Venda-Chave-Troca'!$E252="Gamivo",'Venda-Chave-Troca'!$F252,IF(AND((F252)&lt;'[1]TABELA G2A'!$A$15),F252,IF(AND((F252)&gt;='[1]TABELA G2A'!$A$15,(F252)&lt;'[1]TABELA G2A'!$B$15),(F252)/(1+'[1]TABELA G2A'!$A$16),IF(AND((F252)&gt;='[1]TABELA G2A'!$C$15,(F252)&lt;'[1]TABELA G2A'!$D$15),(F252)/(1+'[1]TABELA G2A'!$C$16),IF(AND((F252)&gt;='[1]TABELA G2A'!$E$15,(F252)&lt;'[1]TABELA G2A'!$F$15),(F252)/(1+'[1]TABELA G2A'!$E$16),IF(AND((F252)&gt;='[1]TABELA G2A'!$G$15,(F252)&lt;'[1]TABELA G2A'!$H$15),(F252)/(1+'[1]TABELA G2A'!$G$16),IF(AND((F252)&gt;='[1]TABELA G2A'!$I$15,(F252)&lt;'[1]TABELA G2A'!$J$15),(F252)/(1+'[1]TABELA G2A'!$I$16),IF(AND((F252)&gt;='[1]TABELA G2A'!$A$17,(F252)&lt;'[1]TABELA G2A'!$B$17),(F252)/(1+'[1]TABELA G2A'!$A$18),IF(AND((F252)&gt;='[1]TABELA G2A'!$C$17,(F252)&lt;'[1]TABELA G2A'!$D$17),(F252)/(1+'[1]TABELA G2A'!$C$18),IF(AND((F252)&gt;='[1]TABELA G2A'!$E$17,(F252)&lt;'[1]TABELA G2A'!$F$17),(F252)/(1+'[1]TABELA G2A'!$E$18),IF(AND((F252)&gt;='[1]TABELA G2A'!$G$17,(F252)&lt;'[1]TABELA G2A'!$H$17),(F252)/(1+'[1]TABELA G2A'!$G$18),IF(AND((F252)&gt;='[1]TABELA G2A'!$I$17,(F252)&lt;'[1]TABELA G2A'!$J$17),(F252)/(1+'[1]TABELA G2A'!$I$18),IF(AND((F252)&gt;='[1]TABELA G2A'!$A$19,(F252)&lt;'[1]TABELA G2A'!$B$19),(F252)/(1+'[1]TABELA G2A'!$A$20),IF(AND((F252)&gt;='[1]TABELA G2A'!$C$19,(F252)&lt;'[1]TABELA G2A'!$D$19),(F252)/(1+'[1]TABELA G2A'!$C$20),IF(AND((F252)&gt;='[1]TABELA G2A'!$E$19,(F252)&lt;'[1]TABELA G2A'!$F$19),(F252)/(1+'[1]TABELA G2A'!$E$20),IF(AND((F252)&gt;='[1]TABELA G2A'!$G$19,(F252)&lt;'[1]TABELA G2A'!$H$19),(F252)/(1+'[1]TABELA G2A'!$G$20),IF(AND((F252)&gt;='[1]TABELA G2A'!$I$19,(F252)&lt;'[1]TABELA G2A'!$J$19),(F252)/(1+'[1]TABELA G2A'!$A$22),IF(AND((F252)&gt;='[1]TABELA G2A'!$A$21,(F252)&lt;'[1]TABELA G2A'!$B$21),(F252)/(1+'[1]TABELA G2A'!$B$22),IF(AND((F252)&gt;='[1]TABELA G2A'!$C$21,(F252)&lt;'[1]TABELA G2A'!$D$21),(F252)/(1+'[1]TABELA G2A'!$C$22),IF((F252)&gt;='[1]TABELA G2A'!$E$21,(F252)/(1+'[1]TABELA G2A'!$C$22),""))))))))))))))))))))</f>
        <v>1.0775193798449612</v>
      </c>
      <c r="H252" s="108">
        <f>IF('Venda-Chave-Troca'!$E252="G2A",G252*0.898-(0.4)-((0.15)*N252/O252),IF('Venda-Chave-Troca'!$E252="Gamivo",IF('Venda-Chave-Troca'!$F252&lt;4,(F252*0.95)-(0.1),(F252*0.901)-(0.45)),""))</f>
        <v>0.55261240310077508</v>
      </c>
      <c r="I252" s="108">
        <f>IF($E252="gamivo",IF($F252&gt;4,'Venda-Chave-Troca'!$G252+(-0.099*'Venda-Chave-Troca'!$G252)-(0.45),'Venda-Chave-Troca'!$G252-(0.05*'Venda-Chave-Troca'!$G252)-(0.1)),G252*0.898-(0.55))</f>
        <v>0.41761240310077508</v>
      </c>
      <c r="J252" s="59"/>
      <c r="K252" s="110" t="s">
        <v>721</v>
      </c>
      <c r="L252" s="108">
        <v>1.0940852567543393</v>
      </c>
      <c r="M252" s="111">
        <v>1</v>
      </c>
      <c r="N252" s="111">
        <v>1</v>
      </c>
      <c r="O252" s="111">
        <v>10</v>
      </c>
      <c r="P252" s="111">
        <v>0</v>
      </c>
      <c r="Q252" s="108">
        <f t="shared" si="6"/>
        <v>-0.54147285365356423</v>
      </c>
      <c r="R252" s="27">
        <f t="shared" si="7"/>
        <v>-0.49490919497432179</v>
      </c>
      <c r="S252" s="52">
        <v>44487</v>
      </c>
      <c r="T252" s="52">
        <v>45173</v>
      </c>
      <c r="U252" s="52">
        <v>45178</v>
      </c>
      <c r="V252" s="29" t="s">
        <v>722</v>
      </c>
      <c r="W252" s="29" t="s">
        <v>723</v>
      </c>
      <c r="X252" s="30"/>
      <c r="Y252" s="15"/>
    </row>
    <row r="253" spans="1:25" ht="19.350000000000001" customHeight="1">
      <c r="A253" s="17" t="s">
        <v>25</v>
      </c>
      <c r="B253" s="59" t="s">
        <v>724</v>
      </c>
      <c r="C253" s="109" t="s">
        <v>341</v>
      </c>
      <c r="D253" s="59" t="s">
        <v>615</v>
      </c>
      <c r="E253" s="21" t="s">
        <v>342</v>
      </c>
      <c r="F253" s="108">
        <v>1.39</v>
      </c>
      <c r="G253" s="108">
        <f>IF('Venda-Chave-Troca'!$E253="Gamivo",'Venda-Chave-Troca'!$F253,IF(AND((F253)&lt;'[1]TABELA G2A'!$A$15),F253,IF(AND((F253)&gt;='[1]TABELA G2A'!$A$15,(F253)&lt;'[1]TABELA G2A'!$B$15),(F253)/(1+'[1]TABELA G2A'!$A$16),IF(AND((F253)&gt;='[1]TABELA G2A'!$C$15,(F253)&lt;'[1]TABELA G2A'!$D$15),(F253)/(1+'[1]TABELA G2A'!$C$16),IF(AND((F253)&gt;='[1]TABELA G2A'!$E$15,(F253)&lt;'[1]TABELA G2A'!$F$15),(F253)/(1+'[1]TABELA G2A'!$E$16),IF(AND((F253)&gt;='[1]TABELA G2A'!$G$15,(F253)&lt;'[1]TABELA G2A'!$H$15),(F253)/(1+'[1]TABELA G2A'!$G$16),IF(AND((F253)&gt;='[1]TABELA G2A'!$I$15,(F253)&lt;'[1]TABELA G2A'!$J$15),(F253)/(1+'[1]TABELA G2A'!$I$16),IF(AND((F253)&gt;='[1]TABELA G2A'!$A$17,(F253)&lt;'[1]TABELA G2A'!$B$17),(F253)/(1+'[1]TABELA G2A'!$A$18),IF(AND((F253)&gt;='[1]TABELA G2A'!$C$17,(F253)&lt;'[1]TABELA G2A'!$D$17),(F253)/(1+'[1]TABELA G2A'!$C$18),IF(AND((F253)&gt;='[1]TABELA G2A'!$E$17,(F253)&lt;'[1]TABELA G2A'!$F$17),(F253)/(1+'[1]TABELA G2A'!$E$18),IF(AND((F253)&gt;='[1]TABELA G2A'!$G$17,(F253)&lt;'[1]TABELA G2A'!$H$17),(F253)/(1+'[1]TABELA G2A'!$G$18),IF(AND((F253)&gt;='[1]TABELA G2A'!$I$17,(F253)&lt;'[1]TABELA G2A'!$J$17),(F253)/(1+'[1]TABELA G2A'!$I$18),IF(AND((F253)&gt;='[1]TABELA G2A'!$A$19,(F253)&lt;'[1]TABELA G2A'!$B$19),(F253)/(1+'[1]TABELA G2A'!$A$20),IF(AND((F253)&gt;='[1]TABELA G2A'!$C$19,(F253)&lt;'[1]TABELA G2A'!$D$19),(F253)/(1+'[1]TABELA G2A'!$C$20),IF(AND((F253)&gt;='[1]TABELA G2A'!$E$19,(F253)&lt;'[1]TABELA G2A'!$F$19),(F253)/(1+'[1]TABELA G2A'!$E$20),IF(AND((F253)&gt;='[1]TABELA G2A'!$G$19,(F253)&lt;'[1]TABELA G2A'!$H$19),(F253)/(1+'[1]TABELA G2A'!$G$20),IF(AND((F253)&gt;='[1]TABELA G2A'!$I$19,(F253)&lt;'[1]TABELA G2A'!$J$19),(F253)/(1+'[1]TABELA G2A'!$A$22),IF(AND((F253)&gt;='[1]TABELA G2A'!$A$21,(F253)&lt;'[1]TABELA G2A'!$B$21),(F253)/(1+'[1]TABELA G2A'!$B$22),IF(AND((F253)&gt;='[1]TABELA G2A'!$C$21,(F253)&lt;'[1]TABELA G2A'!$D$21),(F253)/(1+'[1]TABELA G2A'!$C$22),IF((F253)&gt;='[1]TABELA G2A'!$E$21,(F253)/(1+'[1]TABELA G2A'!$C$22),""))))))))))))))))))))</f>
        <v>1.0775193798449612</v>
      </c>
      <c r="H253" s="108">
        <f>IF('Venda-Chave-Troca'!$E253="G2A",G253*0.898-(0.4)-((0.15)*N253/O253),IF('Venda-Chave-Troca'!$E253="Gamivo",IF('Venda-Chave-Troca'!$F253&lt;4,(F253*0.95)-(0.1),(F253*0.901)-(0.45)),""))</f>
        <v>0.55261240310077508</v>
      </c>
      <c r="I253" s="108">
        <f>IF($E253="gamivo",IF($F253&gt;4,'Venda-Chave-Troca'!$G253+(-0.099*'Venda-Chave-Troca'!$G253)-(0.45),'Venda-Chave-Troca'!$G253-(0.05*'Venda-Chave-Troca'!$G253)-(0.1)),G253*0.898-(0.55))</f>
        <v>0.41761240310077508</v>
      </c>
      <c r="J253" s="59"/>
      <c r="K253" s="110" t="s">
        <v>725</v>
      </c>
      <c r="L253" s="108">
        <v>1.0392763127438318</v>
      </c>
      <c r="M253" s="111">
        <v>1</v>
      </c>
      <c r="N253" s="111">
        <v>1</v>
      </c>
      <c r="O253" s="111">
        <v>10</v>
      </c>
      <c r="P253" s="111">
        <v>0</v>
      </c>
      <c r="Q253" s="108">
        <f t="shared" si="6"/>
        <v>-0.48666390964305672</v>
      </c>
      <c r="R253" s="27">
        <f t="shared" si="7"/>
        <v>-0.46827191544296565</v>
      </c>
      <c r="S253" s="52">
        <v>44487</v>
      </c>
      <c r="T253" s="52">
        <v>45173</v>
      </c>
      <c r="U253" s="52">
        <v>45179</v>
      </c>
      <c r="V253" s="29" t="s">
        <v>527</v>
      </c>
      <c r="W253" s="29" t="s">
        <v>528</v>
      </c>
      <c r="X253" s="30"/>
      <c r="Y253" s="15"/>
    </row>
    <row r="254" spans="1:25" ht="19.350000000000001" customHeight="1">
      <c r="A254" s="17" t="s">
        <v>25</v>
      </c>
      <c r="B254" s="59" t="s">
        <v>726</v>
      </c>
      <c r="C254" s="109" t="s">
        <v>341</v>
      </c>
      <c r="D254" s="59" t="s">
        <v>615</v>
      </c>
      <c r="E254" s="21" t="s">
        <v>342</v>
      </c>
      <c r="F254" s="108">
        <v>1.39</v>
      </c>
      <c r="G254" s="108">
        <f>IF('Venda-Chave-Troca'!$E254="Gamivo",'Venda-Chave-Troca'!$F254,IF(AND((F254)&lt;'[1]TABELA G2A'!$A$15),F254,IF(AND((F254)&gt;='[1]TABELA G2A'!$A$15,(F254)&lt;'[1]TABELA G2A'!$B$15),(F254)/(1+'[1]TABELA G2A'!$A$16),IF(AND((F254)&gt;='[1]TABELA G2A'!$C$15,(F254)&lt;'[1]TABELA G2A'!$D$15),(F254)/(1+'[1]TABELA G2A'!$C$16),IF(AND((F254)&gt;='[1]TABELA G2A'!$E$15,(F254)&lt;'[1]TABELA G2A'!$F$15),(F254)/(1+'[1]TABELA G2A'!$E$16),IF(AND((F254)&gt;='[1]TABELA G2A'!$G$15,(F254)&lt;'[1]TABELA G2A'!$H$15),(F254)/(1+'[1]TABELA G2A'!$G$16),IF(AND((F254)&gt;='[1]TABELA G2A'!$I$15,(F254)&lt;'[1]TABELA G2A'!$J$15),(F254)/(1+'[1]TABELA G2A'!$I$16),IF(AND((F254)&gt;='[1]TABELA G2A'!$A$17,(F254)&lt;'[1]TABELA G2A'!$B$17),(F254)/(1+'[1]TABELA G2A'!$A$18),IF(AND((F254)&gt;='[1]TABELA G2A'!$C$17,(F254)&lt;'[1]TABELA G2A'!$D$17),(F254)/(1+'[1]TABELA G2A'!$C$18),IF(AND((F254)&gt;='[1]TABELA G2A'!$E$17,(F254)&lt;'[1]TABELA G2A'!$F$17),(F254)/(1+'[1]TABELA G2A'!$E$18),IF(AND((F254)&gt;='[1]TABELA G2A'!$G$17,(F254)&lt;'[1]TABELA G2A'!$H$17),(F254)/(1+'[1]TABELA G2A'!$G$18),IF(AND((F254)&gt;='[1]TABELA G2A'!$I$17,(F254)&lt;'[1]TABELA G2A'!$J$17),(F254)/(1+'[1]TABELA G2A'!$I$18),IF(AND((F254)&gt;='[1]TABELA G2A'!$A$19,(F254)&lt;'[1]TABELA G2A'!$B$19),(F254)/(1+'[1]TABELA G2A'!$A$20),IF(AND((F254)&gt;='[1]TABELA G2A'!$C$19,(F254)&lt;'[1]TABELA G2A'!$D$19),(F254)/(1+'[1]TABELA G2A'!$C$20),IF(AND((F254)&gt;='[1]TABELA G2A'!$E$19,(F254)&lt;'[1]TABELA G2A'!$F$19),(F254)/(1+'[1]TABELA G2A'!$E$20),IF(AND((F254)&gt;='[1]TABELA G2A'!$G$19,(F254)&lt;'[1]TABELA G2A'!$H$19),(F254)/(1+'[1]TABELA G2A'!$G$20),IF(AND((F254)&gt;='[1]TABELA G2A'!$I$19,(F254)&lt;'[1]TABELA G2A'!$J$19),(F254)/(1+'[1]TABELA G2A'!$A$22),IF(AND((F254)&gt;='[1]TABELA G2A'!$A$21,(F254)&lt;'[1]TABELA G2A'!$B$21),(F254)/(1+'[1]TABELA G2A'!$B$22),IF(AND((F254)&gt;='[1]TABELA G2A'!$C$21,(F254)&lt;'[1]TABELA G2A'!$D$21),(F254)/(1+'[1]TABELA G2A'!$C$22),IF((F254)&gt;='[1]TABELA G2A'!$E$21,(F254)/(1+'[1]TABELA G2A'!$C$22),""))))))))))))))))))))</f>
        <v>1.0775193798449612</v>
      </c>
      <c r="H254" s="108">
        <f>IF('Venda-Chave-Troca'!$E254="G2A",G254*0.898-(0.4)-((0.15)*N254/O254),IF('Venda-Chave-Troca'!$E254="Gamivo",IF('Venda-Chave-Troca'!$F254&lt;4,(F254*0.95)-(0.1),(F254*0.901)-(0.45)),""))</f>
        <v>0.55261240310077508</v>
      </c>
      <c r="I254" s="108">
        <f>IF($E254="gamivo",IF($F254&gt;4,'Venda-Chave-Troca'!$G254+(-0.099*'Venda-Chave-Troca'!$G254)-(0.45),'Venda-Chave-Troca'!$G254-(0.05*'Venda-Chave-Troca'!$G254)-(0.1)),G254*0.898-(0.55))</f>
        <v>0.41761240310077508</v>
      </c>
      <c r="J254" s="59"/>
      <c r="K254" s="110" t="s">
        <v>727</v>
      </c>
      <c r="L254" s="108">
        <v>1.8229647948316359</v>
      </c>
      <c r="M254" s="111">
        <v>1</v>
      </c>
      <c r="N254" s="111">
        <v>1</v>
      </c>
      <c r="O254" s="111">
        <v>10</v>
      </c>
      <c r="P254" s="111">
        <v>0</v>
      </c>
      <c r="Q254" s="108">
        <f t="shared" si="6"/>
        <v>-1.2703523917308608</v>
      </c>
      <c r="R254" s="27">
        <f t="shared" si="7"/>
        <v>-0.69686062799045279</v>
      </c>
      <c r="S254" s="52">
        <v>44488</v>
      </c>
      <c r="T254" s="52">
        <v>45173</v>
      </c>
      <c r="U254" s="52">
        <v>45179</v>
      </c>
      <c r="V254" s="29" t="s">
        <v>397</v>
      </c>
      <c r="W254" s="29" t="s">
        <v>398</v>
      </c>
      <c r="X254" s="30"/>
      <c r="Y254" s="15"/>
    </row>
    <row r="255" spans="1:25" ht="19.350000000000001" customHeight="1">
      <c r="A255" s="17" t="s">
        <v>25</v>
      </c>
      <c r="B255" s="59" t="s">
        <v>728</v>
      </c>
      <c r="C255" s="109" t="s">
        <v>341</v>
      </c>
      <c r="D255" s="59" t="s">
        <v>615</v>
      </c>
      <c r="E255" s="21" t="s">
        <v>342</v>
      </c>
      <c r="F255" s="108">
        <v>1.39</v>
      </c>
      <c r="G255" s="108">
        <f>IF('Venda-Chave-Troca'!$E255="Gamivo",'Venda-Chave-Troca'!$F255,IF(AND((F255)&lt;'[1]TABELA G2A'!$A$15),F255,IF(AND((F255)&gt;='[1]TABELA G2A'!$A$15,(F255)&lt;'[1]TABELA G2A'!$B$15),(F255)/(1+'[1]TABELA G2A'!$A$16),IF(AND((F255)&gt;='[1]TABELA G2A'!$C$15,(F255)&lt;'[1]TABELA G2A'!$D$15),(F255)/(1+'[1]TABELA G2A'!$C$16),IF(AND((F255)&gt;='[1]TABELA G2A'!$E$15,(F255)&lt;'[1]TABELA G2A'!$F$15),(F255)/(1+'[1]TABELA G2A'!$E$16),IF(AND((F255)&gt;='[1]TABELA G2A'!$G$15,(F255)&lt;'[1]TABELA G2A'!$H$15),(F255)/(1+'[1]TABELA G2A'!$G$16),IF(AND((F255)&gt;='[1]TABELA G2A'!$I$15,(F255)&lt;'[1]TABELA G2A'!$J$15),(F255)/(1+'[1]TABELA G2A'!$I$16),IF(AND((F255)&gt;='[1]TABELA G2A'!$A$17,(F255)&lt;'[1]TABELA G2A'!$B$17),(F255)/(1+'[1]TABELA G2A'!$A$18),IF(AND((F255)&gt;='[1]TABELA G2A'!$C$17,(F255)&lt;'[1]TABELA G2A'!$D$17),(F255)/(1+'[1]TABELA G2A'!$C$18),IF(AND((F255)&gt;='[1]TABELA G2A'!$E$17,(F255)&lt;'[1]TABELA G2A'!$F$17),(F255)/(1+'[1]TABELA G2A'!$E$18),IF(AND((F255)&gt;='[1]TABELA G2A'!$G$17,(F255)&lt;'[1]TABELA G2A'!$H$17),(F255)/(1+'[1]TABELA G2A'!$G$18),IF(AND((F255)&gt;='[1]TABELA G2A'!$I$17,(F255)&lt;'[1]TABELA G2A'!$J$17),(F255)/(1+'[1]TABELA G2A'!$I$18),IF(AND((F255)&gt;='[1]TABELA G2A'!$A$19,(F255)&lt;'[1]TABELA G2A'!$B$19),(F255)/(1+'[1]TABELA G2A'!$A$20),IF(AND((F255)&gt;='[1]TABELA G2A'!$C$19,(F255)&lt;'[1]TABELA G2A'!$D$19),(F255)/(1+'[1]TABELA G2A'!$C$20),IF(AND((F255)&gt;='[1]TABELA G2A'!$E$19,(F255)&lt;'[1]TABELA G2A'!$F$19),(F255)/(1+'[1]TABELA G2A'!$E$20),IF(AND((F255)&gt;='[1]TABELA G2A'!$G$19,(F255)&lt;'[1]TABELA G2A'!$H$19),(F255)/(1+'[1]TABELA G2A'!$G$20),IF(AND((F255)&gt;='[1]TABELA G2A'!$I$19,(F255)&lt;'[1]TABELA G2A'!$J$19),(F255)/(1+'[1]TABELA G2A'!$A$22),IF(AND((F255)&gt;='[1]TABELA G2A'!$A$21,(F255)&lt;'[1]TABELA G2A'!$B$21),(F255)/(1+'[1]TABELA G2A'!$B$22),IF(AND((F255)&gt;='[1]TABELA G2A'!$C$21,(F255)&lt;'[1]TABELA G2A'!$D$21),(F255)/(1+'[1]TABELA G2A'!$C$22),IF((F255)&gt;='[1]TABELA G2A'!$E$21,(F255)/(1+'[1]TABELA G2A'!$C$22),""))))))))))))))))))))</f>
        <v>1.0775193798449612</v>
      </c>
      <c r="H255" s="108">
        <f>IF('Venda-Chave-Troca'!$E255="G2A",G255*0.898-(0.4)-((0.15)*N255/O255),IF('Venda-Chave-Troca'!$E255="Gamivo",IF('Venda-Chave-Troca'!$F255&lt;4,(F255*0.95)-(0.1),(F255*0.901)-(0.45)),""))</f>
        <v>0.55261240310077508</v>
      </c>
      <c r="I255" s="108">
        <f>IF($E255="gamivo",IF($F255&gt;4,'Venda-Chave-Troca'!$G255+(-0.099*'Venda-Chave-Troca'!$G255)-(0.45),'Venda-Chave-Troca'!$G255-(0.05*'Venda-Chave-Troca'!$G255)-(0.1)),G255*0.898-(0.55))</f>
        <v>0.41761240310077508</v>
      </c>
      <c r="J255" s="59"/>
      <c r="K255" s="110" t="s">
        <v>729</v>
      </c>
      <c r="L255" s="108">
        <v>1.9905865542862371</v>
      </c>
      <c r="M255" s="111">
        <v>1</v>
      </c>
      <c r="N255" s="111">
        <v>1</v>
      </c>
      <c r="O255" s="111">
        <v>10</v>
      </c>
      <c r="P255" s="111">
        <v>0</v>
      </c>
      <c r="Q255" s="108">
        <f t="shared" si="6"/>
        <v>-1.437974151185462</v>
      </c>
      <c r="R255" s="27">
        <f t="shared" si="7"/>
        <v>-0.7223871517112076</v>
      </c>
      <c r="S255" s="52">
        <v>44488</v>
      </c>
      <c r="T255" s="52">
        <v>45173</v>
      </c>
      <c r="U255" s="52">
        <v>45182</v>
      </c>
      <c r="V255" s="29" t="s">
        <v>709</v>
      </c>
      <c r="W255" s="29" t="s">
        <v>710</v>
      </c>
      <c r="X255" s="30"/>
      <c r="Y255" s="15"/>
    </row>
    <row r="256" spans="1:25" ht="19.350000000000001" customHeight="1">
      <c r="A256" s="17" t="s">
        <v>25</v>
      </c>
      <c r="B256" s="59" t="s">
        <v>730</v>
      </c>
      <c r="C256" s="109" t="s">
        <v>341</v>
      </c>
      <c r="D256" s="59" t="s">
        <v>615</v>
      </c>
      <c r="E256" s="21" t="s">
        <v>342</v>
      </c>
      <c r="F256" s="108">
        <v>1.39</v>
      </c>
      <c r="G256" s="108">
        <f>IF('Venda-Chave-Troca'!$E256="Gamivo",'Venda-Chave-Troca'!$F256,IF(AND((F256)&lt;'[1]TABELA G2A'!$A$15),F256,IF(AND((F256)&gt;='[1]TABELA G2A'!$A$15,(F256)&lt;'[1]TABELA G2A'!$B$15),(F256)/(1+'[1]TABELA G2A'!$A$16),IF(AND((F256)&gt;='[1]TABELA G2A'!$C$15,(F256)&lt;'[1]TABELA G2A'!$D$15),(F256)/(1+'[1]TABELA G2A'!$C$16),IF(AND((F256)&gt;='[1]TABELA G2A'!$E$15,(F256)&lt;'[1]TABELA G2A'!$F$15),(F256)/(1+'[1]TABELA G2A'!$E$16),IF(AND((F256)&gt;='[1]TABELA G2A'!$G$15,(F256)&lt;'[1]TABELA G2A'!$H$15),(F256)/(1+'[1]TABELA G2A'!$G$16),IF(AND((F256)&gt;='[1]TABELA G2A'!$I$15,(F256)&lt;'[1]TABELA G2A'!$J$15),(F256)/(1+'[1]TABELA G2A'!$I$16),IF(AND((F256)&gt;='[1]TABELA G2A'!$A$17,(F256)&lt;'[1]TABELA G2A'!$B$17),(F256)/(1+'[1]TABELA G2A'!$A$18),IF(AND((F256)&gt;='[1]TABELA G2A'!$C$17,(F256)&lt;'[1]TABELA G2A'!$D$17),(F256)/(1+'[1]TABELA G2A'!$C$18),IF(AND((F256)&gt;='[1]TABELA G2A'!$E$17,(F256)&lt;'[1]TABELA G2A'!$F$17),(F256)/(1+'[1]TABELA G2A'!$E$18),IF(AND((F256)&gt;='[1]TABELA G2A'!$G$17,(F256)&lt;'[1]TABELA G2A'!$H$17),(F256)/(1+'[1]TABELA G2A'!$G$18),IF(AND((F256)&gt;='[1]TABELA G2A'!$I$17,(F256)&lt;'[1]TABELA G2A'!$J$17),(F256)/(1+'[1]TABELA G2A'!$I$18),IF(AND((F256)&gt;='[1]TABELA G2A'!$A$19,(F256)&lt;'[1]TABELA G2A'!$B$19),(F256)/(1+'[1]TABELA G2A'!$A$20),IF(AND((F256)&gt;='[1]TABELA G2A'!$C$19,(F256)&lt;'[1]TABELA G2A'!$D$19),(F256)/(1+'[1]TABELA G2A'!$C$20),IF(AND((F256)&gt;='[1]TABELA G2A'!$E$19,(F256)&lt;'[1]TABELA G2A'!$F$19),(F256)/(1+'[1]TABELA G2A'!$E$20),IF(AND((F256)&gt;='[1]TABELA G2A'!$G$19,(F256)&lt;'[1]TABELA G2A'!$H$19),(F256)/(1+'[1]TABELA G2A'!$G$20),IF(AND((F256)&gt;='[1]TABELA G2A'!$I$19,(F256)&lt;'[1]TABELA G2A'!$J$19),(F256)/(1+'[1]TABELA G2A'!$A$22),IF(AND((F256)&gt;='[1]TABELA G2A'!$A$21,(F256)&lt;'[1]TABELA G2A'!$B$21),(F256)/(1+'[1]TABELA G2A'!$B$22),IF(AND((F256)&gt;='[1]TABELA G2A'!$C$21,(F256)&lt;'[1]TABELA G2A'!$D$21),(F256)/(1+'[1]TABELA G2A'!$C$22),IF((F256)&gt;='[1]TABELA G2A'!$E$21,(F256)/(1+'[1]TABELA G2A'!$C$22),""))))))))))))))))))))</f>
        <v>1.0775193798449612</v>
      </c>
      <c r="H256" s="108">
        <f>IF('Venda-Chave-Troca'!$E256="G2A",G256*0.898-(0.4)-((0.15)*N256/O256),IF('Venda-Chave-Troca'!$E256="Gamivo",IF('Venda-Chave-Troca'!$F256&lt;4,(F256*0.95)-(0.1),(F256*0.901)-(0.45)),""))</f>
        <v>0.55261240310077508</v>
      </c>
      <c r="I256" s="108">
        <f>IF($E256="gamivo",IF($F256&gt;4,'Venda-Chave-Troca'!$G256+(-0.099*'Venda-Chave-Troca'!$G256)-(0.45),'Venda-Chave-Troca'!$G256-(0.05*'Venda-Chave-Troca'!$G256)-(0.1)),G256*0.898-(0.55))</f>
        <v>0.41761240310077508</v>
      </c>
      <c r="J256" s="59"/>
      <c r="K256" s="110" t="s">
        <v>729</v>
      </c>
      <c r="L256" s="108">
        <v>1.9905865542862371</v>
      </c>
      <c r="M256" s="111">
        <v>1</v>
      </c>
      <c r="N256" s="111">
        <v>1</v>
      </c>
      <c r="O256" s="111">
        <v>10</v>
      </c>
      <c r="P256" s="111">
        <v>0</v>
      </c>
      <c r="Q256" s="108">
        <f t="shared" si="6"/>
        <v>-1.437974151185462</v>
      </c>
      <c r="R256" s="27">
        <f t="shared" si="7"/>
        <v>-0.7223871517112076</v>
      </c>
      <c r="S256" s="52">
        <v>44488</v>
      </c>
      <c r="T256" s="52">
        <v>45173</v>
      </c>
      <c r="U256" s="52">
        <v>45183</v>
      </c>
      <c r="V256" s="29" t="s">
        <v>709</v>
      </c>
      <c r="W256" s="29" t="s">
        <v>710</v>
      </c>
      <c r="X256" s="30"/>
      <c r="Y256" s="15"/>
    </row>
    <row r="257" spans="1:25" ht="19.350000000000001" customHeight="1">
      <c r="A257" s="17" t="s">
        <v>25</v>
      </c>
      <c r="B257" s="18" t="s">
        <v>731</v>
      </c>
      <c r="C257" s="35" t="s">
        <v>341</v>
      </c>
      <c r="D257" s="32" t="s">
        <v>615</v>
      </c>
      <c r="E257" s="117" t="s">
        <v>705</v>
      </c>
      <c r="F257" s="34">
        <v>1.41</v>
      </c>
      <c r="G257" s="34">
        <f>IF('Venda-Chave-Troca'!$E257="Gamivo",'Venda-Chave-Troca'!$F257,IF(AND((F257)&lt;'[1]TABELA G2A'!$A$15),F257,IF(AND((F257)&gt;='[1]TABELA G2A'!$A$15,(F257)&lt;'[1]TABELA G2A'!$B$15),(F257)/(1+'[1]TABELA G2A'!$A$16),IF(AND((F257)&gt;='[1]TABELA G2A'!$C$15,(F257)&lt;'[1]TABELA G2A'!$D$15),(F257)/(1+'[1]TABELA G2A'!$C$16),IF(AND((F257)&gt;='[1]TABELA G2A'!$E$15,(F257)&lt;'[1]TABELA G2A'!$F$15),(F257)/(1+'[1]TABELA G2A'!$E$16),IF(AND((F257)&gt;='[1]TABELA G2A'!$G$15,(F257)&lt;'[1]TABELA G2A'!$H$15),(F257)/(1+'[1]TABELA G2A'!$G$16),IF(AND((F257)&gt;='[1]TABELA G2A'!$I$15,(F257)&lt;'[1]TABELA G2A'!$J$15),(F257)/(1+'[1]TABELA G2A'!$I$16),IF(AND((F257)&gt;='[1]TABELA G2A'!$A$17,(F257)&lt;'[1]TABELA G2A'!$B$17),(F257)/(1+'[1]TABELA G2A'!$A$18),IF(AND((F257)&gt;='[1]TABELA G2A'!$C$17,(F257)&lt;'[1]TABELA G2A'!$D$17),(F257)/(1+'[1]TABELA G2A'!$C$18),IF(AND((F257)&gt;='[1]TABELA G2A'!$E$17,(F257)&lt;'[1]TABELA G2A'!$F$17),(F257)/(1+'[1]TABELA G2A'!$E$18),IF(AND((F257)&gt;='[1]TABELA G2A'!$G$17,(F257)&lt;'[1]TABELA G2A'!$H$17),(F257)/(1+'[1]TABELA G2A'!$G$18),IF(AND((F257)&gt;='[1]TABELA G2A'!$I$17,(F257)&lt;'[1]TABELA G2A'!$J$17),(F257)/(1+'[1]TABELA G2A'!$I$18),IF(AND((F257)&gt;='[1]TABELA G2A'!$A$19,(F257)&lt;'[1]TABELA G2A'!$B$19),(F257)/(1+'[1]TABELA G2A'!$A$20),IF(AND((F257)&gt;='[1]TABELA G2A'!$C$19,(F257)&lt;'[1]TABELA G2A'!$D$19),(F257)/(1+'[1]TABELA G2A'!$C$20),IF(AND((F257)&gt;='[1]TABELA G2A'!$E$19,(F257)&lt;'[1]TABELA G2A'!$F$19),(F257)/(1+'[1]TABELA G2A'!$E$20),IF(AND((F257)&gt;='[1]TABELA G2A'!$G$19,(F257)&lt;'[1]TABELA G2A'!$H$19),(F257)/(1+'[1]TABELA G2A'!$G$20),IF(AND((F257)&gt;='[1]TABELA G2A'!$I$19,(F257)&lt;'[1]TABELA G2A'!$J$19),(F257)/(1+'[1]TABELA G2A'!$A$22),IF(AND((F257)&gt;='[1]TABELA G2A'!$A$21,(F257)&lt;'[1]TABELA G2A'!$B$21),(F257)/(1+'[1]TABELA G2A'!$B$22),IF(AND((F257)&gt;='[1]TABELA G2A'!$C$21,(F257)&lt;'[1]TABELA G2A'!$D$21),(F257)/(1+'[1]TABELA G2A'!$C$22),IF((F257)&gt;='[1]TABELA G2A'!$E$21,(F257)/(1+'[1]TABELA G2A'!$C$22),""))))))))))))))))))))</f>
        <v>1.0930232558139534</v>
      </c>
      <c r="H257" s="34" t="str">
        <f>IF('Venda-Chave-Troca'!$E257="G2A",G257*0.898-(0.4)-((0.15)*N257/O257),IF('Venda-Chave-Troca'!$E257="Gamivo",IF('Venda-Chave-Troca'!$F257&lt;4,(F257*0.95)-(0.1),(F257*0.901)-(0.45)),""))</f>
        <v/>
      </c>
      <c r="I257" s="34">
        <f>IF($E257="gamivo",IF($F257&gt;4,'Venda-Chave-Troca'!$G257+(-0.099*'Venda-Chave-Troca'!$G257)-(0.45),'Venda-Chave-Troca'!$G257-(0.05*'Venda-Chave-Troca'!$G257)-(0.1)),G257*0.898-(0.55))</f>
        <v>0.43153488372093018</v>
      </c>
      <c r="J257" s="32"/>
      <c r="K257" s="36" t="s">
        <v>701</v>
      </c>
      <c r="L257" s="34">
        <v>0.93334076812911249</v>
      </c>
      <c r="M257" s="37">
        <v>1</v>
      </c>
      <c r="N257" s="37">
        <v>0</v>
      </c>
      <c r="O257" s="37">
        <v>10</v>
      </c>
      <c r="P257" s="37">
        <v>0</v>
      </c>
      <c r="Q257" s="34" t="e">
        <f t="shared" si="6"/>
        <v>#VALUE!</v>
      </c>
      <c r="R257" s="27" t="e">
        <f t="shared" si="7"/>
        <v>#VALUE!</v>
      </c>
      <c r="S257" s="52">
        <v>44480</v>
      </c>
      <c r="T257" s="52">
        <v>45173</v>
      </c>
      <c r="U257" s="52">
        <v>45184</v>
      </c>
      <c r="V257" s="29" t="s">
        <v>527</v>
      </c>
      <c r="W257" s="29" t="s">
        <v>528</v>
      </c>
      <c r="X257" s="30"/>
      <c r="Y257" s="15"/>
    </row>
    <row r="258" spans="1:25" ht="19.350000000000001" customHeight="1">
      <c r="A258" s="17" t="s">
        <v>732</v>
      </c>
      <c r="B258" s="59" t="s">
        <v>733</v>
      </c>
      <c r="C258" s="109" t="s">
        <v>341</v>
      </c>
      <c r="D258" s="59" t="s">
        <v>615</v>
      </c>
      <c r="E258" s="21" t="s">
        <v>342</v>
      </c>
      <c r="F258" s="108">
        <v>1.39</v>
      </c>
      <c r="G258" s="108">
        <f>IF('Venda-Chave-Troca'!$E258="Gamivo",'Venda-Chave-Troca'!$F258,IF(AND((F258)&lt;'[1]TABELA G2A'!$A$15),F258,IF(AND((F258)&gt;='[1]TABELA G2A'!$A$15,(F258)&lt;'[1]TABELA G2A'!$B$15),(F258)/(1+'[1]TABELA G2A'!$A$16),IF(AND((F258)&gt;='[1]TABELA G2A'!$C$15,(F258)&lt;'[1]TABELA G2A'!$D$15),(F258)/(1+'[1]TABELA G2A'!$C$16),IF(AND((F258)&gt;='[1]TABELA G2A'!$E$15,(F258)&lt;'[1]TABELA G2A'!$F$15),(F258)/(1+'[1]TABELA G2A'!$E$16),IF(AND((F258)&gt;='[1]TABELA G2A'!$G$15,(F258)&lt;'[1]TABELA G2A'!$H$15),(F258)/(1+'[1]TABELA G2A'!$G$16),IF(AND((F258)&gt;='[1]TABELA G2A'!$I$15,(F258)&lt;'[1]TABELA G2A'!$J$15),(F258)/(1+'[1]TABELA G2A'!$I$16),IF(AND((F258)&gt;='[1]TABELA G2A'!$A$17,(F258)&lt;'[1]TABELA G2A'!$B$17),(F258)/(1+'[1]TABELA G2A'!$A$18),IF(AND((F258)&gt;='[1]TABELA G2A'!$C$17,(F258)&lt;'[1]TABELA G2A'!$D$17),(F258)/(1+'[1]TABELA G2A'!$C$18),IF(AND((F258)&gt;='[1]TABELA G2A'!$E$17,(F258)&lt;'[1]TABELA G2A'!$F$17),(F258)/(1+'[1]TABELA G2A'!$E$18),IF(AND((F258)&gt;='[1]TABELA G2A'!$G$17,(F258)&lt;'[1]TABELA G2A'!$H$17),(F258)/(1+'[1]TABELA G2A'!$G$18),IF(AND((F258)&gt;='[1]TABELA G2A'!$I$17,(F258)&lt;'[1]TABELA G2A'!$J$17),(F258)/(1+'[1]TABELA G2A'!$I$18),IF(AND((F258)&gt;='[1]TABELA G2A'!$A$19,(F258)&lt;'[1]TABELA G2A'!$B$19),(F258)/(1+'[1]TABELA G2A'!$A$20),IF(AND((F258)&gt;='[1]TABELA G2A'!$C$19,(F258)&lt;'[1]TABELA G2A'!$D$19),(F258)/(1+'[1]TABELA G2A'!$C$20),IF(AND((F258)&gt;='[1]TABELA G2A'!$E$19,(F258)&lt;'[1]TABELA G2A'!$F$19),(F258)/(1+'[1]TABELA G2A'!$E$20),IF(AND((F258)&gt;='[1]TABELA G2A'!$G$19,(F258)&lt;'[1]TABELA G2A'!$H$19),(F258)/(1+'[1]TABELA G2A'!$G$20),IF(AND((F258)&gt;='[1]TABELA G2A'!$I$19,(F258)&lt;'[1]TABELA G2A'!$J$19),(F258)/(1+'[1]TABELA G2A'!$A$22),IF(AND((F258)&gt;='[1]TABELA G2A'!$A$21,(F258)&lt;'[1]TABELA G2A'!$B$21),(F258)/(1+'[1]TABELA G2A'!$B$22),IF(AND((F258)&gt;='[1]TABELA G2A'!$C$21,(F258)&lt;'[1]TABELA G2A'!$D$21),(F258)/(1+'[1]TABELA G2A'!$C$22),IF((F258)&gt;='[1]TABELA G2A'!$E$21,(F258)/(1+'[1]TABELA G2A'!$C$22),""))))))))))))))))))))</f>
        <v>1.0775193798449612</v>
      </c>
      <c r="H258" s="108">
        <f>IF('Venda-Chave-Troca'!$E258="G2A",G258*0.898-(0.4)-((0.15)*N258/O258),IF('Venda-Chave-Troca'!$E258="Gamivo",IF('Venda-Chave-Troca'!$F258&lt;4,(F258*0.95)-(0.1),(F258*0.901)-(0.45)),""))</f>
        <v>0.55261240310077508</v>
      </c>
      <c r="I258" s="108">
        <f>IF($E258="gamivo",IF($F258&gt;4,'Venda-Chave-Troca'!$G258+(-0.099*'Venda-Chave-Troca'!$G258)-(0.45),'Venda-Chave-Troca'!$G258-(0.05*'Venda-Chave-Troca'!$G258)-(0.1)),G258*0.898-(0.55))</f>
        <v>0.41761240310077508</v>
      </c>
      <c r="J258" s="59"/>
      <c r="K258" s="110" t="s">
        <v>630</v>
      </c>
      <c r="L258" s="108">
        <v>2.1572216660040233</v>
      </c>
      <c r="M258" s="111">
        <v>1</v>
      </c>
      <c r="N258" s="111">
        <v>1</v>
      </c>
      <c r="O258" s="111">
        <v>10</v>
      </c>
      <c r="P258" s="111">
        <v>0</v>
      </c>
      <c r="Q258" s="108">
        <f t="shared" ref="Q258:Q321" si="8">(H258*M258)-L258-(G258*P258)</f>
        <v>-1.6046092629032482</v>
      </c>
      <c r="R258" s="27">
        <f t="shared" ref="R258:R321" si="9">Q258/L258</f>
        <v>-0.74383142362721644</v>
      </c>
      <c r="S258" s="52">
        <v>44488</v>
      </c>
      <c r="T258" s="52">
        <v>45173</v>
      </c>
      <c r="U258" s="52">
        <v>45184</v>
      </c>
      <c r="V258" s="29" t="s">
        <v>675</v>
      </c>
      <c r="W258" s="29"/>
      <c r="X258" s="30"/>
      <c r="Y258" s="15"/>
    </row>
    <row r="259" spans="1:25" ht="19.350000000000001" customHeight="1">
      <c r="A259" s="17" t="s">
        <v>25</v>
      </c>
      <c r="B259" s="18" t="s">
        <v>734</v>
      </c>
      <c r="C259" s="35" t="s">
        <v>341</v>
      </c>
      <c r="D259" s="32" t="s">
        <v>615</v>
      </c>
      <c r="E259" s="117" t="s">
        <v>705</v>
      </c>
      <c r="F259" s="34">
        <v>1.41</v>
      </c>
      <c r="G259" s="34">
        <f>IF('Venda-Chave-Troca'!$E259="Gamivo",'Venda-Chave-Troca'!$F259,IF(AND((F259)&lt;'[1]TABELA G2A'!$A$15),F259,IF(AND((F259)&gt;='[1]TABELA G2A'!$A$15,(F259)&lt;'[1]TABELA G2A'!$B$15),(F259)/(1+'[1]TABELA G2A'!$A$16),IF(AND((F259)&gt;='[1]TABELA G2A'!$C$15,(F259)&lt;'[1]TABELA G2A'!$D$15),(F259)/(1+'[1]TABELA G2A'!$C$16),IF(AND((F259)&gt;='[1]TABELA G2A'!$E$15,(F259)&lt;'[1]TABELA G2A'!$F$15),(F259)/(1+'[1]TABELA G2A'!$E$16),IF(AND((F259)&gt;='[1]TABELA G2A'!$G$15,(F259)&lt;'[1]TABELA G2A'!$H$15),(F259)/(1+'[1]TABELA G2A'!$G$16),IF(AND((F259)&gt;='[1]TABELA G2A'!$I$15,(F259)&lt;'[1]TABELA G2A'!$J$15),(F259)/(1+'[1]TABELA G2A'!$I$16),IF(AND((F259)&gt;='[1]TABELA G2A'!$A$17,(F259)&lt;'[1]TABELA G2A'!$B$17),(F259)/(1+'[1]TABELA G2A'!$A$18),IF(AND((F259)&gt;='[1]TABELA G2A'!$C$17,(F259)&lt;'[1]TABELA G2A'!$D$17),(F259)/(1+'[1]TABELA G2A'!$C$18),IF(AND((F259)&gt;='[1]TABELA G2A'!$E$17,(F259)&lt;'[1]TABELA G2A'!$F$17),(F259)/(1+'[1]TABELA G2A'!$E$18),IF(AND((F259)&gt;='[1]TABELA G2A'!$G$17,(F259)&lt;'[1]TABELA G2A'!$H$17),(F259)/(1+'[1]TABELA G2A'!$G$18),IF(AND((F259)&gt;='[1]TABELA G2A'!$I$17,(F259)&lt;'[1]TABELA G2A'!$J$17),(F259)/(1+'[1]TABELA G2A'!$I$18),IF(AND((F259)&gt;='[1]TABELA G2A'!$A$19,(F259)&lt;'[1]TABELA G2A'!$B$19),(F259)/(1+'[1]TABELA G2A'!$A$20),IF(AND((F259)&gt;='[1]TABELA G2A'!$C$19,(F259)&lt;'[1]TABELA G2A'!$D$19),(F259)/(1+'[1]TABELA G2A'!$C$20),IF(AND((F259)&gt;='[1]TABELA G2A'!$E$19,(F259)&lt;'[1]TABELA G2A'!$F$19),(F259)/(1+'[1]TABELA G2A'!$E$20),IF(AND((F259)&gt;='[1]TABELA G2A'!$G$19,(F259)&lt;'[1]TABELA G2A'!$H$19),(F259)/(1+'[1]TABELA G2A'!$G$20),IF(AND((F259)&gt;='[1]TABELA G2A'!$I$19,(F259)&lt;'[1]TABELA G2A'!$J$19),(F259)/(1+'[1]TABELA G2A'!$A$22),IF(AND((F259)&gt;='[1]TABELA G2A'!$A$21,(F259)&lt;'[1]TABELA G2A'!$B$21),(F259)/(1+'[1]TABELA G2A'!$B$22),IF(AND((F259)&gt;='[1]TABELA G2A'!$C$21,(F259)&lt;'[1]TABELA G2A'!$D$21),(F259)/(1+'[1]TABELA G2A'!$C$22),IF((F259)&gt;='[1]TABELA G2A'!$E$21,(F259)/(1+'[1]TABELA G2A'!$C$22),""))))))))))))))))))))</f>
        <v>1.0930232558139534</v>
      </c>
      <c r="H259" s="34" t="str">
        <f>IF('Venda-Chave-Troca'!$E259="G2A",G259*0.898-(0.4)-((0.15)*N259/O259),IF('Venda-Chave-Troca'!$E259="Gamivo",IF('Venda-Chave-Troca'!$F259&lt;4,(F259*0.95)-(0.1),(F259*0.901)-(0.45)),""))</f>
        <v/>
      </c>
      <c r="I259" s="34">
        <f>IF($E259="gamivo",IF($F259&gt;4,'Venda-Chave-Troca'!$G259+(-0.099*'Venda-Chave-Troca'!$G259)-(0.45),'Venda-Chave-Troca'!$G259-(0.05*'Venda-Chave-Troca'!$G259)-(0.1)),G259*0.898-(0.55))</f>
        <v>0.43153488372093018</v>
      </c>
      <c r="J259" s="32"/>
      <c r="K259" s="36" t="s">
        <v>701</v>
      </c>
      <c r="L259" s="34">
        <v>0.93334076812911249</v>
      </c>
      <c r="M259" s="37">
        <v>1</v>
      </c>
      <c r="N259" s="37">
        <v>0</v>
      </c>
      <c r="O259" s="37">
        <v>10</v>
      </c>
      <c r="P259" s="37">
        <v>0</v>
      </c>
      <c r="Q259" s="34" t="e">
        <f t="shared" si="8"/>
        <v>#VALUE!</v>
      </c>
      <c r="R259" s="27" t="e">
        <f t="shared" si="9"/>
        <v>#VALUE!</v>
      </c>
      <c r="S259" s="52">
        <v>44480</v>
      </c>
      <c r="T259" s="52">
        <v>45173</v>
      </c>
      <c r="U259" s="52"/>
      <c r="V259" s="29" t="s">
        <v>527</v>
      </c>
      <c r="W259" s="29" t="s">
        <v>528</v>
      </c>
      <c r="X259" s="30"/>
      <c r="Y259" s="15"/>
    </row>
    <row r="260" spans="1:25" ht="19.350000000000001" customHeight="1">
      <c r="A260" s="17" t="s">
        <v>25</v>
      </c>
      <c r="B260" s="18" t="s">
        <v>735</v>
      </c>
      <c r="C260" s="35" t="s">
        <v>341</v>
      </c>
      <c r="D260" s="32" t="s">
        <v>615</v>
      </c>
      <c r="E260" s="117" t="s">
        <v>705</v>
      </c>
      <c r="F260" s="34">
        <v>1.41</v>
      </c>
      <c r="G260" s="34">
        <f>IF('Venda-Chave-Troca'!$E260="Gamivo",'Venda-Chave-Troca'!$F260,IF(AND((F260)&lt;'[1]TABELA G2A'!$A$15),F260,IF(AND((F260)&gt;='[1]TABELA G2A'!$A$15,(F260)&lt;'[1]TABELA G2A'!$B$15),(F260)/(1+'[1]TABELA G2A'!$A$16),IF(AND((F260)&gt;='[1]TABELA G2A'!$C$15,(F260)&lt;'[1]TABELA G2A'!$D$15),(F260)/(1+'[1]TABELA G2A'!$C$16),IF(AND((F260)&gt;='[1]TABELA G2A'!$E$15,(F260)&lt;'[1]TABELA G2A'!$F$15),(F260)/(1+'[1]TABELA G2A'!$E$16),IF(AND((F260)&gt;='[1]TABELA G2A'!$G$15,(F260)&lt;'[1]TABELA G2A'!$H$15),(F260)/(1+'[1]TABELA G2A'!$G$16),IF(AND((F260)&gt;='[1]TABELA G2A'!$I$15,(F260)&lt;'[1]TABELA G2A'!$J$15),(F260)/(1+'[1]TABELA G2A'!$I$16),IF(AND((F260)&gt;='[1]TABELA G2A'!$A$17,(F260)&lt;'[1]TABELA G2A'!$B$17),(F260)/(1+'[1]TABELA G2A'!$A$18),IF(AND((F260)&gt;='[1]TABELA G2A'!$C$17,(F260)&lt;'[1]TABELA G2A'!$D$17),(F260)/(1+'[1]TABELA G2A'!$C$18),IF(AND((F260)&gt;='[1]TABELA G2A'!$E$17,(F260)&lt;'[1]TABELA G2A'!$F$17),(F260)/(1+'[1]TABELA G2A'!$E$18),IF(AND((F260)&gt;='[1]TABELA G2A'!$G$17,(F260)&lt;'[1]TABELA G2A'!$H$17),(F260)/(1+'[1]TABELA G2A'!$G$18),IF(AND((F260)&gt;='[1]TABELA G2A'!$I$17,(F260)&lt;'[1]TABELA G2A'!$J$17),(F260)/(1+'[1]TABELA G2A'!$I$18),IF(AND((F260)&gt;='[1]TABELA G2A'!$A$19,(F260)&lt;'[1]TABELA G2A'!$B$19),(F260)/(1+'[1]TABELA G2A'!$A$20),IF(AND((F260)&gt;='[1]TABELA G2A'!$C$19,(F260)&lt;'[1]TABELA G2A'!$D$19),(F260)/(1+'[1]TABELA G2A'!$C$20),IF(AND((F260)&gt;='[1]TABELA G2A'!$E$19,(F260)&lt;'[1]TABELA G2A'!$F$19),(F260)/(1+'[1]TABELA G2A'!$E$20),IF(AND((F260)&gt;='[1]TABELA G2A'!$G$19,(F260)&lt;'[1]TABELA G2A'!$H$19),(F260)/(1+'[1]TABELA G2A'!$G$20),IF(AND((F260)&gt;='[1]TABELA G2A'!$I$19,(F260)&lt;'[1]TABELA G2A'!$J$19),(F260)/(1+'[1]TABELA G2A'!$A$22),IF(AND((F260)&gt;='[1]TABELA G2A'!$A$21,(F260)&lt;'[1]TABELA G2A'!$B$21),(F260)/(1+'[1]TABELA G2A'!$B$22),IF(AND((F260)&gt;='[1]TABELA G2A'!$C$21,(F260)&lt;'[1]TABELA G2A'!$D$21),(F260)/(1+'[1]TABELA G2A'!$C$22),IF((F260)&gt;='[1]TABELA G2A'!$E$21,(F260)/(1+'[1]TABELA G2A'!$C$22),""))))))))))))))))))))</f>
        <v>1.0930232558139534</v>
      </c>
      <c r="H260" s="34" t="str">
        <f>IF('Venda-Chave-Troca'!$E260="G2A",G260*0.898-(0.4)-((0.15)*N260/O260),IF('Venda-Chave-Troca'!$E260="Gamivo",IF('Venda-Chave-Troca'!$F260&lt;4,(F260*0.95)-(0.1),(F260*0.901)-(0.45)),""))</f>
        <v/>
      </c>
      <c r="I260" s="34">
        <f>IF($E260="gamivo",IF($F260&gt;4,'Venda-Chave-Troca'!$G260+(-0.099*'Venda-Chave-Troca'!$G260)-(0.45),'Venda-Chave-Troca'!$G260-(0.05*'Venda-Chave-Troca'!$G260)-(0.1)),G260*0.898-(0.55))</f>
        <v>0.43153488372093018</v>
      </c>
      <c r="J260" s="32"/>
      <c r="K260" s="36" t="s">
        <v>701</v>
      </c>
      <c r="L260" s="34">
        <v>0.93334076812911249</v>
      </c>
      <c r="M260" s="37">
        <v>1</v>
      </c>
      <c r="N260" s="37">
        <v>0</v>
      </c>
      <c r="O260" s="37">
        <v>10</v>
      </c>
      <c r="P260" s="37">
        <v>0</v>
      </c>
      <c r="Q260" s="34" t="e">
        <f t="shared" si="8"/>
        <v>#VALUE!</v>
      </c>
      <c r="R260" s="27" t="e">
        <f t="shared" si="9"/>
        <v>#VALUE!</v>
      </c>
      <c r="S260" s="52">
        <v>44480</v>
      </c>
      <c r="T260" s="52">
        <v>45173</v>
      </c>
      <c r="U260" s="52"/>
      <c r="V260" s="29" t="s">
        <v>527</v>
      </c>
      <c r="W260" s="29" t="s">
        <v>528</v>
      </c>
      <c r="X260" s="30"/>
      <c r="Y260" s="15"/>
    </row>
    <row r="261" spans="1:25" ht="19.350000000000001" customHeight="1">
      <c r="A261" s="17" t="s">
        <v>25</v>
      </c>
      <c r="B261" s="18" t="s">
        <v>736</v>
      </c>
      <c r="C261" s="35" t="s">
        <v>341</v>
      </c>
      <c r="D261" s="32" t="s">
        <v>615</v>
      </c>
      <c r="E261" s="117" t="s">
        <v>705</v>
      </c>
      <c r="F261" s="34">
        <v>1.41</v>
      </c>
      <c r="G261" s="34">
        <f>IF('Venda-Chave-Troca'!$E261="Gamivo",'Venda-Chave-Troca'!$F261,IF(AND((F261)&lt;'[1]TABELA G2A'!$A$15),F261,IF(AND((F261)&gt;='[1]TABELA G2A'!$A$15,(F261)&lt;'[1]TABELA G2A'!$B$15),(F261)/(1+'[1]TABELA G2A'!$A$16),IF(AND((F261)&gt;='[1]TABELA G2A'!$C$15,(F261)&lt;'[1]TABELA G2A'!$D$15),(F261)/(1+'[1]TABELA G2A'!$C$16),IF(AND((F261)&gt;='[1]TABELA G2A'!$E$15,(F261)&lt;'[1]TABELA G2A'!$F$15),(F261)/(1+'[1]TABELA G2A'!$E$16),IF(AND((F261)&gt;='[1]TABELA G2A'!$G$15,(F261)&lt;'[1]TABELA G2A'!$H$15),(F261)/(1+'[1]TABELA G2A'!$G$16),IF(AND((F261)&gt;='[1]TABELA G2A'!$I$15,(F261)&lt;'[1]TABELA G2A'!$J$15),(F261)/(1+'[1]TABELA G2A'!$I$16),IF(AND((F261)&gt;='[1]TABELA G2A'!$A$17,(F261)&lt;'[1]TABELA G2A'!$B$17),(F261)/(1+'[1]TABELA G2A'!$A$18),IF(AND((F261)&gt;='[1]TABELA G2A'!$C$17,(F261)&lt;'[1]TABELA G2A'!$D$17),(F261)/(1+'[1]TABELA G2A'!$C$18),IF(AND((F261)&gt;='[1]TABELA G2A'!$E$17,(F261)&lt;'[1]TABELA G2A'!$F$17),(F261)/(1+'[1]TABELA G2A'!$E$18),IF(AND((F261)&gt;='[1]TABELA G2A'!$G$17,(F261)&lt;'[1]TABELA G2A'!$H$17),(F261)/(1+'[1]TABELA G2A'!$G$18),IF(AND((F261)&gt;='[1]TABELA G2A'!$I$17,(F261)&lt;'[1]TABELA G2A'!$J$17),(F261)/(1+'[1]TABELA G2A'!$I$18),IF(AND((F261)&gt;='[1]TABELA G2A'!$A$19,(F261)&lt;'[1]TABELA G2A'!$B$19),(F261)/(1+'[1]TABELA G2A'!$A$20),IF(AND((F261)&gt;='[1]TABELA G2A'!$C$19,(F261)&lt;'[1]TABELA G2A'!$D$19),(F261)/(1+'[1]TABELA G2A'!$C$20),IF(AND((F261)&gt;='[1]TABELA G2A'!$E$19,(F261)&lt;'[1]TABELA G2A'!$F$19),(F261)/(1+'[1]TABELA G2A'!$E$20),IF(AND((F261)&gt;='[1]TABELA G2A'!$G$19,(F261)&lt;'[1]TABELA G2A'!$H$19),(F261)/(1+'[1]TABELA G2A'!$G$20),IF(AND((F261)&gt;='[1]TABELA G2A'!$I$19,(F261)&lt;'[1]TABELA G2A'!$J$19),(F261)/(1+'[1]TABELA G2A'!$A$22),IF(AND((F261)&gt;='[1]TABELA G2A'!$A$21,(F261)&lt;'[1]TABELA G2A'!$B$21),(F261)/(1+'[1]TABELA G2A'!$B$22),IF(AND((F261)&gt;='[1]TABELA G2A'!$C$21,(F261)&lt;'[1]TABELA G2A'!$D$21),(F261)/(1+'[1]TABELA G2A'!$C$22),IF((F261)&gt;='[1]TABELA G2A'!$E$21,(F261)/(1+'[1]TABELA G2A'!$C$22),""))))))))))))))))))))</f>
        <v>1.0930232558139534</v>
      </c>
      <c r="H261" s="34" t="str">
        <f>IF('Venda-Chave-Troca'!$E261="G2A",G261*0.898-(0.4)-((0.15)*N261/O261),IF('Venda-Chave-Troca'!$E261="Gamivo",IF('Venda-Chave-Troca'!$F261&lt;4,(F261*0.95)-(0.1),(F261*0.901)-(0.45)),""))</f>
        <v/>
      </c>
      <c r="I261" s="34">
        <f>IF($E261="gamivo",IF($F261&gt;4,'Venda-Chave-Troca'!$G261+(-0.099*'Venda-Chave-Troca'!$G261)-(0.45),'Venda-Chave-Troca'!$G261-(0.05*'Venda-Chave-Troca'!$G261)-(0.1)),G261*0.898-(0.55))</f>
        <v>0.43153488372093018</v>
      </c>
      <c r="J261" s="32"/>
      <c r="K261" s="36" t="s">
        <v>701</v>
      </c>
      <c r="L261" s="34">
        <v>0.93334076812911249</v>
      </c>
      <c r="M261" s="37">
        <v>1</v>
      </c>
      <c r="N261" s="37">
        <v>0</v>
      </c>
      <c r="O261" s="37">
        <v>10</v>
      </c>
      <c r="P261" s="37">
        <v>0</v>
      </c>
      <c r="Q261" s="34" t="e">
        <f t="shared" si="8"/>
        <v>#VALUE!</v>
      </c>
      <c r="R261" s="27" t="e">
        <f t="shared" si="9"/>
        <v>#VALUE!</v>
      </c>
      <c r="S261" s="52">
        <v>44480</v>
      </c>
      <c r="T261" s="52">
        <v>45173</v>
      </c>
      <c r="U261" s="52"/>
      <c r="V261" s="29" t="s">
        <v>527</v>
      </c>
      <c r="W261" s="29" t="s">
        <v>528</v>
      </c>
      <c r="X261" s="30"/>
      <c r="Y261" s="15"/>
    </row>
    <row r="262" spans="1:25" ht="19.350000000000001" customHeight="1">
      <c r="A262" s="17" t="s">
        <v>25</v>
      </c>
      <c r="B262" s="18" t="s">
        <v>737</v>
      </c>
      <c r="C262" s="71" t="s">
        <v>341</v>
      </c>
      <c r="D262" s="20" t="s">
        <v>615</v>
      </c>
      <c r="E262" s="117" t="s">
        <v>705</v>
      </c>
      <c r="F262" s="22">
        <v>1.41</v>
      </c>
      <c r="G262" s="22">
        <f>IF('Venda-Chave-Troca'!$E262="Gamivo",'Venda-Chave-Troca'!$F262,IF(AND((F262)&lt;'[1]TABELA G2A'!$A$15),F262,IF(AND((F262)&gt;='[1]TABELA G2A'!$A$15,(F262)&lt;'[1]TABELA G2A'!$B$15),(F262)/(1+'[1]TABELA G2A'!$A$16),IF(AND((F262)&gt;='[1]TABELA G2A'!$C$15,(F262)&lt;'[1]TABELA G2A'!$D$15),(F262)/(1+'[1]TABELA G2A'!$C$16),IF(AND((F262)&gt;='[1]TABELA G2A'!$E$15,(F262)&lt;'[1]TABELA G2A'!$F$15),(F262)/(1+'[1]TABELA G2A'!$E$16),IF(AND((F262)&gt;='[1]TABELA G2A'!$G$15,(F262)&lt;'[1]TABELA G2A'!$H$15),(F262)/(1+'[1]TABELA G2A'!$G$16),IF(AND((F262)&gt;='[1]TABELA G2A'!$I$15,(F262)&lt;'[1]TABELA G2A'!$J$15),(F262)/(1+'[1]TABELA G2A'!$I$16),IF(AND((F262)&gt;='[1]TABELA G2A'!$A$17,(F262)&lt;'[1]TABELA G2A'!$B$17),(F262)/(1+'[1]TABELA G2A'!$A$18),IF(AND((F262)&gt;='[1]TABELA G2A'!$C$17,(F262)&lt;'[1]TABELA G2A'!$D$17),(F262)/(1+'[1]TABELA G2A'!$C$18),IF(AND((F262)&gt;='[1]TABELA G2A'!$E$17,(F262)&lt;'[1]TABELA G2A'!$F$17),(F262)/(1+'[1]TABELA G2A'!$E$18),IF(AND((F262)&gt;='[1]TABELA G2A'!$G$17,(F262)&lt;'[1]TABELA G2A'!$H$17),(F262)/(1+'[1]TABELA G2A'!$G$18),IF(AND((F262)&gt;='[1]TABELA G2A'!$I$17,(F262)&lt;'[1]TABELA G2A'!$J$17),(F262)/(1+'[1]TABELA G2A'!$I$18),IF(AND((F262)&gt;='[1]TABELA G2A'!$A$19,(F262)&lt;'[1]TABELA G2A'!$B$19),(F262)/(1+'[1]TABELA G2A'!$A$20),IF(AND((F262)&gt;='[1]TABELA G2A'!$C$19,(F262)&lt;'[1]TABELA G2A'!$D$19),(F262)/(1+'[1]TABELA G2A'!$C$20),IF(AND((F262)&gt;='[1]TABELA G2A'!$E$19,(F262)&lt;'[1]TABELA G2A'!$F$19),(F262)/(1+'[1]TABELA G2A'!$E$20),IF(AND((F262)&gt;='[1]TABELA G2A'!$G$19,(F262)&lt;'[1]TABELA G2A'!$H$19),(F262)/(1+'[1]TABELA G2A'!$G$20),IF(AND((F262)&gt;='[1]TABELA G2A'!$I$19,(F262)&lt;'[1]TABELA G2A'!$J$19),(F262)/(1+'[1]TABELA G2A'!$A$22),IF(AND((F262)&gt;='[1]TABELA G2A'!$A$21,(F262)&lt;'[1]TABELA G2A'!$B$21),(F262)/(1+'[1]TABELA G2A'!$B$22),IF(AND((F262)&gt;='[1]TABELA G2A'!$C$21,(F262)&lt;'[1]TABELA G2A'!$D$21),(F262)/(1+'[1]TABELA G2A'!$C$22),IF((F262)&gt;='[1]TABELA G2A'!$E$21,(F262)/(1+'[1]TABELA G2A'!$C$22),""))))))))))))))))))))</f>
        <v>1.0930232558139534</v>
      </c>
      <c r="H262" s="22" t="str">
        <f>IF('Venda-Chave-Troca'!$E262="G2A",G262*0.898-(0.4)-((0.15)*N262/O262),IF('Venda-Chave-Troca'!$E262="Gamivo",IF('Venda-Chave-Troca'!$F262&lt;4,(F262*0.95)-(0.1),(F262*0.901)-(0.45)),""))</f>
        <v/>
      </c>
      <c r="I262" s="22">
        <f>IF($E262="gamivo",IF($F262&gt;4,'Venda-Chave-Troca'!$G262+(-0.099*'Venda-Chave-Troca'!$G262)-(0.45),'Venda-Chave-Troca'!$G262-(0.05*'Venda-Chave-Troca'!$G262)-(0.1)),G262*0.898-(0.55))</f>
        <v>0.43153488372093018</v>
      </c>
      <c r="J262" s="70"/>
      <c r="K262" s="24" t="s">
        <v>630</v>
      </c>
      <c r="L262" s="22">
        <v>0.928526931320931</v>
      </c>
      <c r="M262" s="25">
        <v>0</v>
      </c>
      <c r="N262" s="25">
        <v>0</v>
      </c>
      <c r="O262" s="25">
        <v>10</v>
      </c>
      <c r="P262" s="25">
        <v>0</v>
      </c>
      <c r="Q262" s="26" t="e">
        <f t="shared" si="8"/>
        <v>#VALUE!</v>
      </c>
      <c r="R262" s="27" t="e">
        <f t="shared" si="9"/>
        <v>#VALUE!</v>
      </c>
      <c r="S262" s="52">
        <v>44482</v>
      </c>
      <c r="T262" s="52">
        <v>45173</v>
      </c>
      <c r="U262" s="52"/>
      <c r="V262" s="29" t="s">
        <v>738</v>
      </c>
      <c r="W262" s="29" t="s">
        <v>739</v>
      </c>
      <c r="X262" s="30"/>
      <c r="Y262" s="15"/>
    </row>
    <row r="263" spans="1:25" ht="19.350000000000001" customHeight="1">
      <c r="A263" s="17" t="s">
        <v>25</v>
      </c>
      <c r="B263" s="18" t="s">
        <v>740</v>
      </c>
      <c r="C263" s="71" t="s">
        <v>341</v>
      </c>
      <c r="D263" s="20" t="s">
        <v>615</v>
      </c>
      <c r="E263" s="117" t="s">
        <v>705</v>
      </c>
      <c r="F263" s="22">
        <v>1.41</v>
      </c>
      <c r="G263" s="22">
        <f>IF('Venda-Chave-Troca'!$E263="Gamivo",'Venda-Chave-Troca'!$F263,IF(AND((F263)&lt;'[1]TABELA G2A'!$A$15),F263,IF(AND((F263)&gt;='[1]TABELA G2A'!$A$15,(F263)&lt;'[1]TABELA G2A'!$B$15),(F263)/(1+'[1]TABELA G2A'!$A$16),IF(AND((F263)&gt;='[1]TABELA G2A'!$C$15,(F263)&lt;'[1]TABELA G2A'!$D$15),(F263)/(1+'[1]TABELA G2A'!$C$16),IF(AND((F263)&gt;='[1]TABELA G2A'!$E$15,(F263)&lt;'[1]TABELA G2A'!$F$15),(F263)/(1+'[1]TABELA G2A'!$E$16),IF(AND((F263)&gt;='[1]TABELA G2A'!$G$15,(F263)&lt;'[1]TABELA G2A'!$H$15),(F263)/(1+'[1]TABELA G2A'!$G$16),IF(AND((F263)&gt;='[1]TABELA G2A'!$I$15,(F263)&lt;'[1]TABELA G2A'!$J$15),(F263)/(1+'[1]TABELA G2A'!$I$16),IF(AND((F263)&gt;='[1]TABELA G2A'!$A$17,(F263)&lt;'[1]TABELA G2A'!$B$17),(F263)/(1+'[1]TABELA G2A'!$A$18),IF(AND((F263)&gt;='[1]TABELA G2A'!$C$17,(F263)&lt;'[1]TABELA G2A'!$D$17),(F263)/(1+'[1]TABELA G2A'!$C$18),IF(AND((F263)&gt;='[1]TABELA G2A'!$E$17,(F263)&lt;'[1]TABELA G2A'!$F$17),(F263)/(1+'[1]TABELA G2A'!$E$18),IF(AND((F263)&gt;='[1]TABELA G2A'!$G$17,(F263)&lt;'[1]TABELA G2A'!$H$17),(F263)/(1+'[1]TABELA G2A'!$G$18),IF(AND((F263)&gt;='[1]TABELA G2A'!$I$17,(F263)&lt;'[1]TABELA G2A'!$J$17),(F263)/(1+'[1]TABELA G2A'!$I$18),IF(AND((F263)&gt;='[1]TABELA G2A'!$A$19,(F263)&lt;'[1]TABELA G2A'!$B$19),(F263)/(1+'[1]TABELA G2A'!$A$20),IF(AND((F263)&gt;='[1]TABELA G2A'!$C$19,(F263)&lt;'[1]TABELA G2A'!$D$19),(F263)/(1+'[1]TABELA G2A'!$C$20),IF(AND((F263)&gt;='[1]TABELA G2A'!$E$19,(F263)&lt;'[1]TABELA G2A'!$F$19),(F263)/(1+'[1]TABELA G2A'!$E$20),IF(AND((F263)&gt;='[1]TABELA G2A'!$G$19,(F263)&lt;'[1]TABELA G2A'!$H$19),(F263)/(1+'[1]TABELA G2A'!$G$20),IF(AND((F263)&gt;='[1]TABELA G2A'!$I$19,(F263)&lt;'[1]TABELA G2A'!$J$19),(F263)/(1+'[1]TABELA G2A'!$A$22),IF(AND((F263)&gt;='[1]TABELA G2A'!$A$21,(F263)&lt;'[1]TABELA G2A'!$B$21),(F263)/(1+'[1]TABELA G2A'!$B$22),IF(AND((F263)&gt;='[1]TABELA G2A'!$C$21,(F263)&lt;'[1]TABELA G2A'!$D$21),(F263)/(1+'[1]TABELA G2A'!$C$22),IF((F263)&gt;='[1]TABELA G2A'!$E$21,(F263)/(1+'[1]TABELA G2A'!$C$22),""))))))))))))))))))))</f>
        <v>1.0930232558139534</v>
      </c>
      <c r="H263" s="22" t="str">
        <f>IF('Venda-Chave-Troca'!$E263="G2A",G263*0.898-(0.4)-((0.15)*N263/O263),IF('Venda-Chave-Troca'!$E263="Gamivo",IF('Venda-Chave-Troca'!$F263&lt;4,(F263*0.95)-(0.1),(F263*0.901)-(0.45)),""))</f>
        <v/>
      </c>
      <c r="I263" s="22">
        <f>IF($E263="gamivo",IF($F263&gt;4,'Venda-Chave-Troca'!$G263+(-0.099*'Venda-Chave-Troca'!$G263)-(0.45),'Venda-Chave-Troca'!$G263-(0.05*'Venda-Chave-Troca'!$G263)-(0.1)),G263*0.898-(0.55))</f>
        <v>0.43153488372093018</v>
      </c>
      <c r="J263" s="70"/>
      <c r="K263" s="24" t="s">
        <v>630</v>
      </c>
      <c r="L263" s="22">
        <v>0.928526931320931</v>
      </c>
      <c r="M263" s="25">
        <v>0</v>
      </c>
      <c r="N263" s="25">
        <v>0</v>
      </c>
      <c r="O263" s="25">
        <v>10</v>
      </c>
      <c r="P263" s="25">
        <v>0</v>
      </c>
      <c r="Q263" s="26" t="e">
        <f t="shared" si="8"/>
        <v>#VALUE!</v>
      </c>
      <c r="R263" s="27" t="e">
        <f t="shared" si="9"/>
        <v>#VALUE!</v>
      </c>
      <c r="S263" s="52">
        <v>44482</v>
      </c>
      <c r="T263" s="52">
        <v>45173</v>
      </c>
      <c r="U263" s="52"/>
      <c r="V263" s="29" t="s">
        <v>738</v>
      </c>
      <c r="W263" s="29" t="s">
        <v>739</v>
      </c>
      <c r="X263" s="30"/>
      <c r="Y263" s="15"/>
    </row>
    <row r="264" spans="1:25" ht="19.350000000000001" customHeight="1">
      <c r="A264" s="17" t="s">
        <v>741</v>
      </c>
      <c r="B264" s="18" t="s">
        <v>742</v>
      </c>
      <c r="C264" s="71" t="s">
        <v>341</v>
      </c>
      <c r="D264" s="20" t="s">
        <v>615</v>
      </c>
      <c r="E264" s="117" t="s">
        <v>705</v>
      </c>
      <c r="F264" s="22">
        <v>1.41</v>
      </c>
      <c r="G264" s="22">
        <f>IF('Venda-Chave-Troca'!$E264="Gamivo",'Venda-Chave-Troca'!$F264,IF(AND((F264)&lt;'[1]TABELA G2A'!$A$15),F264,IF(AND((F264)&gt;='[1]TABELA G2A'!$A$15,(F264)&lt;'[1]TABELA G2A'!$B$15),(F264)/(1+'[1]TABELA G2A'!$A$16),IF(AND((F264)&gt;='[1]TABELA G2A'!$C$15,(F264)&lt;'[1]TABELA G2A'!$D$15),(F264)/(1+'[1]TABELA G2A'!$C$16),IF(AND((F264)&gt;='[1]TABELA G2A'!$E$15,(F264)&lt;'[1]TABELA G2A'!$F$15),(F264)/(1+'[1]TABELA G2A'!$E$16),IF(AND((F264)&gt;='[1]TABELA G2A'!$G$15,(F264)&lt;'[1]TABELA G2A'!$H$15),(F264)/(1+'[1]TABELA G2A'!$G$16),IF(AND((F264)&gt;='[1]TABELA G2A'!$I$15,(F264)&lt;'[1]TABELA G2A'!$J$15),(F264)/(1+'[1]TABELA G2A'!$I$16),IF(AND((F264)&gt;='[1]TABELA G2A'!$A$17,(F264)&lt;'[1]TABELA G2A'!$B$17),(F264)/(1+'[1]TABELA G2A'!$A$18),IF(AND((F264)&gt;='[1]TABELA G2A'!$C$17,(F264)&lt;'[1]TABELA G2A'!$D$17),(F264)/(1+'[1]TABELA G2A'!$C$18),IF(AND((F264)&gt;='[1]TABELA G2A'!$E$17,(F264)&lt;'[1]TABELA G2A'!$F$17),(F264)/(1+'[1]TABELA G2A'!$E$18),IF(AND((F264)&gt;='[1]TABELA G2A'!$G$17,(F264)&lt;'[1]TABELA G2A'!$H$17),(F264)/(1+'[1]TABELA G2A'!$G$18),IF(AND((F264)&gt;='[1]TABELA G2A'!$I$17,(F264)&lt;'[1]TABELA G2A'!$J$17),(F264)/(1+'[1]TABELA G2A'!$I$18),IF(AND((F264)&gt;='[1]TABELA G2A'!$A$19,(F264)&lt;'[1]TABELA G2A'!$B$19),(F264)/(1+'[1]TABELA G2A'!$A$20),IF(AND((F264)&gt;='[1]TABELA G2A'!$C$19,(F264)&lt;'[1]TABELA G2A'!$D$19),(F264)/(1+'[1]TABELA G2A'!$C$20),IF(AND((F264)&gt;='[1]TABELA G2A'!$E$19,(F264)&lt;'[1]TABELA G2A'!$F$19),(F264)/(1+'[1]TABELA G2A'!$E$20),IF(AND((F264)&gt;='[1]TABELA G2A'!$G$19,(F264)&lt;'[1]TABELA G2A'!$H$19),(F264)/(1+'[1]TABELA G2A'!$G$20),IF(AND((F264)&gt;='[1]TABELA G2A'!$I$19,(F264)&lt;'[1]TABELA G2A'!$J$19),(F264)/(1+'[1]TABELA G2A'!$A$22),IF(AND((F264)&gt;='[1]TABELA G2A'!$A$21,(F264)&lt;'[1]TABELA G2A'!$B$21),(F264)/(1+'[1]TABELA G2A'!$B$22),IF(AND((F264)&gt;='[1]TABELA G2A'!$C$21,(F264)&lt;'[1]TABELA G2A'!$D$21),(F264)/(1+'[1]TABELA G2A'!$C$22),IF((F264)&gt;='[1]TABELA G2A'!$E$21,(F264)/(1+'[1]TABELA G2A'!$C$22),""))))))))))))))))))))</f>
        <v>1.0930232558139534</v>
      </c>
      <c r="H264" s="22" t="str">
        <f>IF('Venda-Chave-Troca'!$E264="G2A",G264*0.898-(0.4)-((0.15)*N264/O264),IF('Venda-Chave-Troca'!$E264="Gamivo",IF('Venda-Chave-Troca'!$F264&lt;4,(F264*0.95)-(0.1),(F264*0.901)-(0.45)),""))</f>
        <v/>
      </c>
      <c r="I264" s="22">
        <f>IF($E264="gamivo",IF($F264&gt;4,'Venda-Chave-Troca'!$G264+(-0.099*'Venda-Chave-Troca'!$G264)-(0.45),'Venda-Chave-Troca'!$G264-(0.05*'Venda-Chave-Troca'!$G264)-(0.1)),G264*0.898-(0.55))</f>
        <v>0.43153488372093018</v>
      </c>
      <c r="J264" s="70"/>
      <c r="K264" s="24" t="s">
        <v>743</v>
      </c>
      <c r="L264" s="22">
        <v>0.94692963299077137</v>
      </c>
      <c r="M264" s="25">
        <v>0</v>
      </c>
      <c r="N264" s="25">
        <v>0</v>
      </c>
      <c r="O264" s="25">
        <v>10</v>
      </c>
      <c r="P264" s="25">
        <v>0</v>
      </c>
      <c r="Q264" s="26" t="e">
        <f t="shared" si="8"/>
        <v>#VALUE!</v>
      </c>
      <c r="R264" s="27" t="e">
        <f t="shared" si="9"/>
        <v>#VALUE!</v>
      </c>
      <c r="S264" s="52">
        <v>44482</v>
      </c>
      <c r="T264" s="52">
        <v>45173</v>
      </c>
      <c r="U264" s="52"/>
      <c r="V264" s="29" t="s">
        <v>744</v>
      </c>
      <c r="W264" s="29" t="s">
        <v>745</v>
      </c>
      <c r="X264" s="30"/>
      <c r="Y264" s="15"/>
    </row>
    <row r="265" spans="1:25" ht="19.350000000000001" customHeight="1">
      <c r="A265" s="17" t="s">
        <v>746</v>
      </c>
      <c r="B265" s="59" t="s">
        <v>747</v>
      </c>
      <c r="C265" s="109" t="s">
        <v>341</v>
      </c>
      <c r="D265" s="59" t="s">
        <v>615</v>
      </c>
      <c r="E265" s="61" t="s">
        <v>27</v>
      </c>
      <c r="F265" s="108">
        <v>1.04</v>
      </c>
      <c r="G265" s="108">
        <f>IF('Venda-Chave-Troca'!$E265="Gamivo",'Venda-Chave-Troca'!$F265,IF(AND((F265)&lt;'[1]TABELA G2A'!$A$15),F265,IF(AND((F265)&gt;='[1]TABELA G2A'!$A$15,(F265)&lt;'[1]TABELA G2A'!$B$15),(F265)/(1+'[1]TABELA G2A'!$A$16),IF(AND((F265)&gt;='[1]TABELA G2A'!$C$15,(F265)&lt;'[1]TABELA G2A'!$D$15),(F265)/(1+'[1]TABELA G2A'!$C$16),IF(AND((F265)&gt;='[1]TABELA G2A'!$E$15,(F265)&lt;'[1]TABELA G2A'!$F$15),(F265)/(1+'[1]TABELA G2A'!$E$16),IF(AND((F265)&gt;='[1]TABELA G2A'!$G$15,(F265)&lt;'[1]TABELA G2A'!$H$15),(F265)/(1+'[1]TABELA G2A'!$G$16),IF(AND((F265)&gt;='[1]TABELA G2A'!$I$15,(F265)&lt;'[1]TABELA G2A'!$J$15),(F265)/(1+'[1]TABELA G2A'!$I$16),IF(AND((F265)&gt;='[1]TABELA G2A'!$A$17,(F265)&lt;'[1]TABELA G2A'!$B$17),(F265)/(1+'[1]TABELA G2A'!$A$18),IF(AND((F265)&gt;='[1]TABELA G2A'!$C$17,(F265)&lt;'[1]TABELA G2A'!$D$17),(F265)/(1+'[1]TABELA G2A'!$C$18),IF(AND((F265)&gt;='[1]TABELA G2A'!$E$17,(F265)&lt;'[1]TABELA G2A'!$F$17),(F265)/(1+'[1]TABELA G2A'!$E$18),IF(AND((F265)&gt;='[1]TABELA G2A'!$G$17,(F265)&lt;'[1]TABELA G2A'!$H$17),(F265)/(1+'[1]TABELA G2A'!$G$18),IF(AND((F265)&gt;='[1]TABELA G2A'!$I$17,(F265)&lt;'[1]TABELA G2A'!$J$17),(F265)/(1+'[1]TABELA G2A'!$I$18),IF(AND((F265)&gt;='[1]TABELA G2A'!$A$19,(F265)&lt;'[1]TABELA G2A'!$B$19),(F265)/(1+'[1]TABELA G2A'!$A$20),IF(AND((F265)&gt;='[1]TABELA G2A'!$C$19,(F265)&lt;'[1]TABELA G2A'!$D$19),(F265)/(1+'[1]TABELA G2A'!$C$20),IF(AND((F265)&gt;='[1]TABELA G2A'!$E$19,(F265)&lt;'[1]TABELA G2A'!$F$19),(F265)/(1+'[1]TABELA G2A'!$E$20),IF(AND((F265)&gt;='[1]TABELA G2A'!$G$19,(F265)&lt;'[1]TABELA G2A'!$H$19),(F265)/(1+'[1]TABELA G2A'!$G$20),IF(AND((F265)&gt;='[1]TABELA G2A'!$I$19,(F265)&lt;'[1]TABELA G2A'!$J$19),(F265)/(1+'[1]TABELA G2A'!$A$22),IF(AND((F265)&gt;='[1]TABELA G2A'!$A$21,(F265)&lt;'[1]TABELA G2A'!$B$21),(F265)/(1+'[1]TABELA G2A'!$B$22),IF(AND((F265)&gt;='[1]TABELA G2A'!$C$21,(F265)&lt;'[1]TABELA G2A'!$D$21),(F265)/(1+'[1]TABELA G2A'!$C$22),IF((F265)&gt;='[1]TABELA G2A'!$E$21,(F265)/(1+'[1]TABELA G2A'!$C$22),""))))))))))))))))))))</f>
        <v>1.04</v>
      </c>
      <c r="H265" s="108">
        <f>IF('Venda-Chave-Troca'!$E265="G2A",G265*0.898-(0.4)-((0.15)*N265/O265),IF('Venda-Chave-Troca'!$E265="Gamivo",IF('Venda-Chave-Troca'!$F265&lt;4,(F265*0.95)-(0.1),(F265*0.901)-(0.45)),""))</f>
        <v>0.88800000000000001</v>
      </c>
      <c r="I265" s="108">
        <f>IF($E265="gamivo",IF($F265&gt;4,'Venda-Chave-Troca'!$G265+(-0.099*'Venda-Chave-Troca'!$G265)-(0.45),'Venda-Chave-Troca'!$G265-(0.05*'Venda-Chave-Troca'!$G265)-(0.1)),G265*0.898-(0.55))</f>
        <v>0.88800000000000001</v>
      </c>
      <c r="J265" s="59"/>
      <c r="K265" s="110" t="s">
        <v>630</v>
      </c>
      <c r="L265" s="108">
        <v>2.1572216660040233</v>
      </c>
      <c r="M265" s="111">
        <v>1</v>
      </c>
      <c r="N265" s="111">
        <v>0</v>
      </c>
      <c r="O265" s="111">
        <v>10</v>
      </c>
      <c r="P265" s="111">
        <v>0</v>
      </c>
      <c r="Q265" s="108">
        <f t="shared" si="8"/>
        <v>-1.2692216660040234</v>
      </c>
      <c r="R265" s="27">
        <f t="shared" si="9"/>
        <v>-0.58835940970085554</v>
      </c>
      <c r="S265" s="52">
        <v>44488</v>
      </c>
      <c r="T265" s="52">
        <v>45174</v>
      </c>
      <c r="U265" s="52">
        <v>45175</v>
      </c>
      <c r="V265" s="29" t="s">
        <v>675</v>
      </c>
      <c r="W265" s="29"/>
      <c r="X265" s="30"/>
      <c r="Y265" s="15"/>
    </row>
    <row r="266" spans="1:25" ht="19.350000000000001" customHeight="1">
      <c r="A266" s="17" t="s">
        <v>25</v>
      </c>
      <c r="B266" s="59" t="s">
        <v>748</v>
      </c>
      <c r="C266" s="109" t="s">
        <v>341</v>
      </c>
      <c r="D266" s="59" t="s">
        <v>615</v>
      </c>
      <c r="E266" s="61" t="s">
        <v>27</v>
      </c>
      <c r="F266" s="108">
        <v>1.04</v>
      </c>
      <c r="G266" s="108">
        <f>IF('Venda-Chave-Troca'!$E266="Gamivo",'Venda-Chave-Troca'!$F266,IF(AND((F266)&lt;'[1]TABELA G2A'!$A$15),F266,IF(AND((F266)&gt;='[1]TABELA G2A'!$A$15,(F266)&lt;'[1]TABELA G2A'!$B$15),(F266)/(1+'[1]TABELA G2A'!$A$16),IF(AND((F266)&gt;='[1]TABELA G2A'!$C$15,(F266)&lt;'[1]TABELA G2A'!$D$15),(F266)/(1+'[1]TABELA G2A'!$C$16),IF(AND((F266)&gt;='[1]TABELA G2A'!$E$15,(F266)&lt;'[1]TABELA G2A'!$F$15),(F266)/(1+'[1]TABELA G2A'!$E$16),IF(AND((F266)&gt;='[1]TABELA G2A'!$G$15,(F266)&lt;'[1]TABELA G2A'!$H$15),(F266)/(1+'[1]TABELA G2A'!$G$16),IF(AND((F266)&gt;='[1]TABELA G2A'!$I$15,(F266)&lt;'[1]TABELA G2A'!$J$15),(F266)/(1+'[1]TABELA G2A'!$I$16),IF(AND((F266)&gt;='[1]TABELA G2A'!$A$17,(F266)&lt;'[1]TABELA G2A'!$B$17),(F266)/(1+'[1]TABELA G2A'!$A$18),IF(AND((F266)&gt;='[1]TABELA G2A'!$C$17,(F266)&lt;'[1]TABELA G2A'!$D$17),(F266)/(1+'[1]TABELA G2A'!$C$18),IF(AND((F266)&gt;='[1]TABELA G2A'!$E$17,(F266)&lt;'[1]TABELA G2A'!$F$17),(F266)/(1+'[1]TABELA G2A'!$E$18),IF(AND((F266)&gt;='[1]TABELA G2A'!$G$17,(F266)&lt;'[1]TABELA G2A'!$H$17),(F266)/(1+'[1]TABELA G2A'!$G$18),IF(AND((F266)&gt;='[1]TABELA G2A'!$I$17,(F266)&lt;'[1]TABELA G2A'!$J$17),(F266)/(1+'[1]TABELA G2A'!$I$18),IF(AND((F266)&gt;='[1]TABELA G2A'!$A$19,(F266)&lt;'[1]TABELA G2A'!$B$19),(F266)/(1+'[1]TABELA G2A'!$A$20),IF(AND((F266)&gt;='[1]TABELA G2A'!$C$19,(F266)&lt;'[1]TABELA G2A'!$D$19),(F266)/(1+'[1]TABELA G2A'!$C$20),IF(AND((F266)&gt;='[1]TABELA G2A'!$E$19,(F266)&lt;'[1]TABELA G2A'!$F$19),(F266)/(1+'[1]TABELA G2A'!$E$20),IF(AND((F266)&gt;='[1]TABELA G2A'!$G$19,(F266)&lt;'[1]TABELA G2A'!$H$19),(F266)/(1+'[1]TABELA G2A'!$G$20),IF(AND((F266)&gt;='[1]TABELA G2A'!$I$19,(F266)&lt;'[1]TABELA G2A'!$J$19),(F266)/(1+'[1]TABELA G2A'!$A$22),IF(AND((F266)&gt;='[1]TABELA G2A'!$A$21,(F266)&lt;'[1]TABELA G2A'!$B$21),(F266)/(1+'[1]TABELA G2A'!$B$22),IF(AND((F266)&gt;='[1]TABELA G2A'!$C$21,(F266)&lt;'[1]TABELA G2A'!$D$21),(F266)/(1+'[1]TABELA G2A'!$C$22),IF((F266)&gt;='[1]TABELA G2A'!$E$21,(F266)/(1+'[1]TABELA G2A'!$C$22),""))))))))))))))))))))</f>
        <v>1.04</v>
      </c>
      <c r="H266" s="108">
        <f>IF('Venda-Chave-Troca'!$E266="G2A",G266*0.898-(0.4)-((0.15)*N266/O266),IF('Venda-Chave-Troca'!$E266="Gamivo",IF('Venda-Chave-Troca'!$F266&lt;4,(F266*0.95)-(0.1),(F266*0.901)-(0.45)),""))</f>
        <v>0.88800000000000001</v>
      </c>
      <c r="I266" s="108">
        <f>IF($E266="gamivo",IF($F266&gt;4,'Venda-Chave-Troca'!$G266+(-0.099*'Venda-Chave-Troca'!$G266)-(0.45),'Venda-Chave-Troca'!$G266-(0.05*'Venda-Chave-Troca'!$G266)-(0.1)),G266*0.898-(0.55))</f>
        <v>0.88800000000000001</v>
      </c>
      <c r="J266" s="59"/>
      <c r="K266" s="110" t="s">
        <v>749</v>
      </c>
      <c r="L266" s="108">
        <v>2.1572663271291526</v>
      </c>
      <c r="M266" s="111">
        <v>1</v>
      </c>
      <c r="N266" s="111">
        <v>0</v>
      </c>
      <c r="O266" s="111">
        <v>10</v>
      </c>
      <c r="P266" s="111">
        <v>0</v>
      </c>
      <c r="Q266" s="108">
        <f t="shared" si="8"/>
        <v>-1.2692663271291527</v>
      </c>
      <c r="R266" s="27">
        <f t="shared" si="9"/>
        <v>-0.58836793175104496</v>
      </c>
      <c r="S266" s="52">
        <v>44488</v>
      </c>
      <c r="T266" s="52">
        <v>45174</v>
      </c>
      <c r="U266" s="52">
        <v>45175</v>
      </c>
      <c r="V266" s="29" t="s">
        <v>738</v>
      </c>
      <c r="W266" s="29" t="s">
        <v>739</v>
      </c>
      <c r="X266" s="30"/>
      <c r="Y266" s="15"/>
    </row>
    <row r="267" spans="1:25" ht="19.350000000000001" customHeight="1">
      <c r="A267" s="17" t="s">
        <v>25</v>
      </c>
      <c r="B267" s="59" t="s">
        <v>750</v>
      </c>
      <c r="C267" s="109" t="s">
        <v>341</v>
      </c>
      <c r="D267" s="59" t="s">
        <v>615</v>
      </c>
      <c r="E267" s="61" t="s">
        <v>27</v>
      </c>
      <c r="F267" s="108">
        <v>1.02</v>
      </c>
      <c r="G267" s="108">
        <f>IF('Venda-Chave-Troca'!$E267="Gamivo",'Venda-Chave-Troca'!$F267,IF(AND((F267)&lt;'[1]TABELA G2A'!$A$15),F267,IF(AND((F267)&gt;='[1]TABELA G2A'!$A$15,(F267)&lt;'[1]TABELA G2A'!$B$15),(F267)/(1+'[1]TABELA G2A'!$A$16),IF(AND((F267)&gt;='[1]TABELA G2A'!$C$15,(F267)&lt;'[1]TABELA G2A'!$D$15),(F267)/(1+'[1]TABELA G2A'!$C$16),IF(AND((F267)&gt;='[1]TABELA G2A'!$E$15,(F267)&lt;'[1]TABELA G2A'!$F$15),(F267)/(1+'[1]TABELA G2A'!$E$16),IF(AND((F267)&gt;='[1]TABELA G2A'!$G$15,(F267)&lt;'[1]TABELA G2A'!$H$15),(F267)/(1+'[1]TABELA G2A'!$G$16),IF(AND((F267)&gt;='[1]TABELA G2A'!$I$15,(F267)&lt;'[1]TABELA G2A'!$J$15),(F267)/(1+'[1]TABELA G2A'!$I$16),IF(AND((F267)&gt;='[1]TABELA G2A'!$A$17,(F267)&lt;'[1]TABELA G2A'!$B$17),(F267)/(1+'[1]TABELA G2A'!$A$18),IF(AND((F267)&gt;='[1]TABELA G2A'!$C$17,(F267)&lt;'[1]TABELA G2A'!$D$17),(F267)/(1+'[1]TABELA G2A'!$C$18),IF(AND((F267)&gt;='[1]TABELA G2A'!$E$17,(F267)&lt;'[1]TABELA G2A'!$F$17),(F267)/(1+'[1]TABELA G2A'!$E$18),IF(AND((F267)&gt;='[1]TABELA G2A'!$G$17,(F267)&lt;'[1]TABELA G2A'!$H$17),(F267)/(1+'[1]TABELA G2A'!$G$18),IF(AND((F267)&gt;='[1]TABELA G2A'!$I$17,(F267)&lt;'[1]TABELA G2A'!$J$17),(F267)/(1+'[1]TABELA G2A'!$I$18),IF(AND((F267)&gt;='[1]TABELA G2A'!$A$19,(F267)&lt;'[1]TABELA G2A'!$B$19),(F267)/(1+'[1]TABELA G2A'!$A$20),IF(AND((F267)&gt;='[1]TABELA G2A'!$C$19,(F267)&lt;'[1]TABELA G2A'!$D$19),(F267)/(1+'[1]TABELA G2A'!$C$20),IF(AND((F267)&gt;='[1]TABELA G2A'!$E$19,(F267)&lt;'[1]TABELA G2A'!$F$19),(F267)/(1+'[1]TABELA G2A'!$E$20),IF(AND((F267)&gt;='[1]TABELA G2A'!$G$19,(F267)&lt;'[1]TABELA G2A'!$H$19),(F267)/(1+'[1]TABELA G2A'!$G$20),IF(AND((F267)&gt;='[1]TABELA G2A'!$I$19,(F267)&lt;'[1]TABELA G2A'!$J$19),(F267)/(1+'[1]TABELA G2A'!$A$22),IF(AND((F267)&gt;='[1]TABELA G2A'!$A$21,(F267)&lt;'[1]TABELA G2A'!$B$21),(F267)/(1+'[1]TABELA G2A'!$B$22),IF(AND((F267)&gt;='[1]TABELA G2A'!$C$21,(F267)&lt;'[1]TABELA G2A'!$D$21),(F267)/(1+'[1]TABELA G2A'!$C$22),IF((F267)&gt;='[1]TABELA G2A'!$E$21,(F267)/(1+'[1]TABELA G2A'!$C$22),""))))))))))))))))))))</f>
        <v>1.02</v>
      </c>
      <c r="H267" s="108">
        <f>IF('Venda-Chave-Troca'!$E267="G2A",G267*0.898-(0.4)-((0.15)*N267/O267),IF('Venda-Chave-Troca'!$E267="Gamivo",IF('Venda-Chave-Troca'!$F267&lt;4,(F267*0.95)-(0.1),(F267*0.901)-(0.45)),""))</f>
        <v>0.86899999999999999</v>
      </c>
      <c r="I267" s="108">
        <f>IF($E267="gamivo",IF($F267&gt;4,'Venda-Chave-Troca'!$G267+(-0.099*'Venda-Chave-Troca'!$G267)-(0.45),'Venda-Chave-Troca'!$G267-(0.05*'Venda-Chave-Troca'!$G267)-(0.1)),G267*0.898-(0.55))</f>
        <v>0.86899999999999999</v>
      </c>
      <c r="J267" s="59"/>
      <c r="K267" s="110" t="s">
        <v>749</v>
      </c>
      <c r="L267" s="108">
        <v>2.1572663271291526</v>
      </c>
      <c r="M267" s="111">
        <v>1</v>
      </c>
      <c r="N267" s="111">
        <v>0</v>
      </c>
      <c r="O267" s="111">
        <v>10</v>
      </c>
      <c r="P267" s="111">
        <v>0</v>
      </c>
      <c r="Q267" s="108">
        <f t="shared" si="8"/>
        <v>-1.2882663271291526</v>
      </c>
      <c r="R267" s="27">
        <f t="shared" si="9"/>
        <v>-0.59717537465276804</v>
      </c>
      <c r="S267" s="52">
        <v>44488</v>
      </c>
      <c r="T267" s="52">
        <v>45174</v>
      </c>
      <c r="U267" s="52">
        <v>45176</v>
      </c>
      <c r="V267" s="29" t="s">
        <v>738</v>
      </c>
      <c r="W267" s="29" t="s">
        <v>739</v>
      </c>
      <c r="X267" s="30"/>
      <c r="Y267" s="15"/>
    </row>
    <row r="268" spans="1:25" ht="19.350000000000001" customHeight="1">
      <c r="A268" s="17" t="s">
        <v>25</v>
      </c>
      <c r="B268" s="59" t="s">
        <v>751</v>
      </c>
      <c r="C268" s="109" t="s">
        <v>341</v>
      </c>
      <c r="D268" s="59" t="s">
        <v>615</v>
      </c>
      <c r="E268" s="61" t="s">
        <v>27</v>
      </c>
      <c r="F268" s="108">
        <v>1.02</v>
      </c>
      <c r="G268" s="108">
        <f>IF('Venda-Chave-Troca'!$E268="Gamivo",'Venda-Chave-Troca'!$F268,IF(AND((F268)&lt;'[1]TABELA G2A'!$A$15),F268,IF(AND((F268)&gt;='[1]TABELA G2A'!$A$15,(F268)&lt;'[1]TABELA G2A'!$B$15),(F268)/(1+'[1]TABELA G2A'!$A$16),IF(AND((F268)&gt;='[1]TABELA G2A'!$C$15,(F268)&lt;'[1]TABELA G2A'!$D$15),(F268)/(1+'[1]TABELA G2A'!$C$16),IF(AND((F268)&gt;='[1]TABELA G2A'!$E$15,(F268)&lt;'[1]TABELA G2A'!$F$15),(F268)/(1+'[1]TABELA G2A'!$E$16),IF(AND((F268)&gt;='[1]TABELA G2A'!$G$15,(F268)&lt;'[1]TABELA G2A'!$H$15),(F268)/(1+'[1]TABELA G2A'!$G$16),IF(AND((F268)&gt;='[1]TABELA G2A'!$I$15,(F268)&lt;'[1]TABELA G2A'!$J$15),(F268)/(1+'[1]TABELA G2A'!$I$16),IF(AND((F268)&gt;='[1]TABELA G2A'!$A$17,(F268)&lt;'[1]TABELA G2A'!$B$17),(F268)/(1+'[1]TABELA G2A'!$A$18),IF(AND((F268)&gt;='[1]TABELA G2A'!$C$17,(F268)&lt;'[1]TABELA G2A'!$D$17),(F268)/(1+'[1]TABELA G2A'!$C$18),IF(AND((F268)&gt;='[1]TABELA G2A'!$E$17,(F268)&lt;'[1]TABELA G2A'!$F$17),(F268)/(1+'[1]TABELA G2A'!$E$18),IF(AND((F268)&gt;='[1]TABELA G2A'!$G$17,(F268)&lt;'[1]TABELA G2A'!$H$17),(F268)/(1+'[1]TABELA G2A'!$G$18),IF(AND((F268)&gt;='[1]TABELA G2A'!$I$17,(F268)&lt;'[1]TABELA G2A'!$J$17),(F268)/(1+'[1]TABELA G2A'!$I$18),IF(AND((F268)&gt;='[1]TABELA G2A'!$A$19,(F268)&lt;'[1]TABELA G2A'!$B$19),(F268)/(1+'[1]TABELA G2A'!$A$20),IF(AND((F268)&gt;='[1]TABELA G2A'!$C$19,(F268)&lt;'[1]TABELA G2A'!$D$19),(F268)/(1+'[1]TABELA G2A'!$C$20),IF(AND((F268)&gt;='[1]TABELA G2A'!$E$19,(F268)&lt;'[1]TABELA G2A'!$F$19),(F268)/(1+'[1]TABELA G2A'!$E$20),IF(AND((F268)&gt;='[1]TABELA G2A'!$G$19,(F268)&lt;'[1]TABELA G2A'!$H$19),(F268)/(1+'[1]TABELA G2A'!$G$20),IF(AND((F268)&gt;='[1]TABELA G2A'!$I$19,(F268)&lt;'[1]TABELA G2A'!$J$19),(F268)/(1+'[1]TABELA G2A'!$A$22),IF(AND((F268)&gt;='[1]TABELA G2A'!$A$21,(F268)&lt;'[1]TABELA G2A'!$B$21),(F268)/(1+'[1]TABELA G2A'!$B$22),IF(AND((F268)&gt;='[1]TABELA G2A'!$C$21,(F268)&lt;'[1]TABELA G2A'!$D$21),(F268)/(1+'[1]TABELA G2A'!$C$22),IF((F268)&gt;='[1]TABELA G2A'!$E$21,(F268)/(1+'[1]TABELA G2A'!$C$22),""))))))))))))))))))))</f>
        <v>1.02</v>
      </c>
      <c r="H268" s="108">
        <f>IF('Venda-Chave-Troca'!$E268="G2A",G268*0.898-(0.4)-((0.15)*N268/O268),IF('Venda-Chave-Troca'!$E268="Gamivo",IF('Venda-Chave-Troca'!$F268&lt;4,(F268*0.95)-(0.1),(F268*0.901)-(0.45)),""))</f>
        <v>0.86899999999999999</v>
      </c>
      <c r="I268" s="108">
        <f>IF($E268="gamivo",IF($F268&gt;4,'Venda-Chave-Troca'!$G268+(-0.099*'Venda-Chave-Troca'!$G268)-(0.45),'Venda-Chave-Troca'!$G268-(0.05*'Venda-Chave-Troca'!$G268)-(0.1)),G268*0.898-(0.55))</f>
        <v>0.86899999999999999</v>
      </c>
      <c r="J268" s="59"/>
      <c r="K268" s="110" t="s">
        <v>749</v>
      </c>
      <c r="L268" s="108">
        <v>2.1572663271291526</v>
      </c>
      <c r="M268" s="111">
        <v>1</v>
      </c>
      <c r="N268" s="111">
        <v>0</v>
      </c>
      <c r="O268" s="111">
        <v>10</v>
      </c>
      <c r="P268" s="111">
        <v>0</v>
      </c>
      <c r="Q268" s="108">
        <f t="shared" si="8"/>
        <v>-1.2882663271291526</v>
      </c>
      <c r="R268" s="27">
        <f t="shared" si="9"/>
        <v>-0.59717537465276804</v>
      </c>
      <c r="S268" s="52">
        <v>44488</v>
      </c>
      <c r="T268" s="52">
        <v>45174</v>
      </c>
      <c r="U268" s="52">
        <v>45176</v>
      </c>
      <c r="V268" s="29" t="s">
        <v>738</v>
      </c>
      <c r="W268" s="29" t="s">
        <v>739</v>
      </c>
      <c r="X268" s="30"/>
      <c r="Y268" s="15"/>
    </row>
    <row r="269" spans="1:25" ht="19.350000000000001" customHeight="1">
      <c r="A269" s="17" t="s">
        <v>25</v>
      </c>
      <c r="B269" s="59" t="s">
        <v>752</v>
      </c>
      <c r="C269" s="109" t="s">
        <v>341</v>
      </c>
      <c r="D269" s="59" t="s">
        <v>615</v>
      </c>
      <c r="E269" s="61" t="s">
        <v>27</v>
      </c>
      <c r="F269" s="108">
        <v>1.02</v>
      </c>
      <c r="G269" s="108">
        <f>IF('Venda-Chave-Troca'!$E269="Gamivo",'Venda-Chave-Troca'!$F269,IF(AND((F269)&lt;'[1]TABELA G2A'!$A$15),F269,IF(AND((F269)&gt;='[1]TABELA G2A'!$A$15,(F269)&lt;'[1]TABELA G2A'!$B$15),(F269)/(1+'[1]TABELA G2A'!$A$16),IF(AND((F269)&gt;='[1]TABELA G2A'!$C$15,(F269)&lt;'[1]TABELA G2A'!$D$15),(F269)/(1+'[1]TABELA G2A'!$C$16),IF(AND((F269)&gt;='[1]TABELA G2A'!$E$15,(F269)&lt;'[1]TABELA G2A'!$F$15),(F269)/(1+'[1]TABELA G2A'!$E$16),IF(AND((F269)&gt;='[1]TABELA G2A'!$G$15,(F269)&lt;'[1]TABELA G2A'!$H$15),(F269)/(1+'[1]TABELA G2A'!$G$16),IF(AND((F269)&gt;='[1]TABELA G2A'!$I$15,(F269)&lt;'[1]TABELA G2A'!$J$15),(F269)/(1+'[1]TABELA G2A'!$I$16),IF(AND((F269)&gt;='[1]TABELA G2A'!$A$17,(F269)&lt;'[1]TABELA G2A'!$B$17),(F269)/(1+'[1]TABELA G2A'!$A$18),IF(AND((F269)&gt;='[1]TABELA G2A'!$C$17,(F269)&lt;'[1]TABELA G2A'!$D$17),(F269)/(1+'[1]TABELA G2A'!$C$18),IF(AND((F269)&gt;='[1]TABELA G2A'!$E$17,(F269)&lt;'[1]TABELA G2A'!$F$17),(F269)/(1+'[1]TABELA G2A'!$E$18),IF(AND((F269)&gt;='[1]TABELA G2A'!$G$17,(F269)&lt;'[1]TABELA G2A'!$H$17),(F269)/(1+'[1]TABELA G2A'!$G$18),IF(AND((F269)&gt;='[1]TABELA G2A'!$I$17,(F269)&lt;'[1]TABELA G2A'!$J$17),(F269)/(1+'[1]TABELA G2A'!$I$18),IF(AND((F269)&gt;='[1]TABELA G2A'!$A$19,(F269)&lt;'[1]TABELA G2A'!$B$19),(F269)/(1+'[1]TABELA G2A'!$A$20),IF(AND((F269)&gt;='[1]TABELA G2A'!$C$19,(F269)&lt;'[1]TABELA G2A'!$D$19),(F269)/(1+'[1]TABELA G2A'!$C$20),IF(AND((F269)&gt;='[1]TABELA G2A'!$E$19,(F269)&lt;'[1]TABELA G2A'!$F$19),(F269)/(1+'[1]TABELA G2A'!$E$20),IF(AND((F269)&gt;='[1]TABELA G2A'!$G$19,(F269)&lt;'[1]TABELA G2A'!$H$19),(F269)/(1+'[1]TABELA G2A'!$G$20),IF(AND((F269)&gt;='[1]TABELA G2A'!$I$19,(F269)&lt;'[1]TABELA G2A'!$J$19),(F269)/(1+'[1]TABELA G2A'!$A$22),IF(AND((F269)&gt;='[1]TABELA G2A'!$A$21,(F269)&lt;'[1]TABELA G2A'!$B$21),(F269)/(1+'[1]TABELA G2A'!$B$22),IF(AND((F269)&gt;='[1]TABELA G2A'!$C$21,(F269)&lt;'[1]TABELA G2A'!$D$21),(F269)/(1+'[1]TABELA G2A'!$C$22),IF((F269)&gt;='[1]TABELA G2A'!$E$21,(F269)/(1+'[1]TABELA G2A'!$C$22),""))))))))))))))))))))</f>
        <v>1.02</v>
      </c>
      <c r="H269" s="108">
        <f>IF('Venda-Chave-Troca'!$E269="G2A",G269*0.898-(0.4)-((0.15)*N269/O269),IF('Venda-Chave-Troca'!$E269="Gamivo",IF('Venda-Chave-Troca'!$F269&lt;4,(F269*0.95)-(0.1),(F269*0.901)-(0.45)),""))</f>
        <v>0.86899999999999999</v>
      </c>
      <c r="I269" s="108">
        <f>IF($E269="gamivo",IF($F269&gt;4,'Venda-Chave-Troca'!$G269+(-0.099*'Venda-Chave-Troca'!$G269)-(0.45),'Venda-Chave-Troca'!$G269-(0.05*'Venda-Chave-Troca'!$G269)-(0.1)),G269*0.898-(0.55))</f>
        <v>0.86899999999999999</v>
      </c>
      <c r="J269" s="59"/>
      <c r="K269" s="110" t="s">
        <v>753</v>
      </c>
      <c r="L269" s="108">
        <v>1.9905865542862371</v>
      </c>
      <c r="M269" s="111">
        <v>1</v>
      </c>
      <c r="N269" s="111">
        <v>0</v>
      </c>
      <c r="O269" s="111">
        <v>10</v>
      </c>
      <c r="P269" s="111">
        <v>0</v>
      </c>
      <c r="Q269" s="108">
        <f t="shared" si="8"/>
        <v>-1.1215865542862371</v>
      </c>
      <c r="R269" s="27">
        <f t="shared" si="9"/>
        <v>-0.56344525781668586</v>
      </c>
      <c r="S269" s="52">
        <v>44488</v>
      </c>
      <c r="T269" s="52">
        <v>45174</v>
      </c>
      <c r="U269" s="52">
        <v>45176</v>
      </c>
      <c r="V269" s="29" t="s">
        <v>754</v>
      </c>
      <c r="W269" s="29" t="s">
        <v>755</v>
      </c>
      <c r="X269" s="30"/>
      <c r="Y269" s="15"/>
    </row>
    <row r="270" spans="1:25" ht="19.350000000000001" customHeight="1">
      <c r="A270" s="17" t="s">
        <v>25</v>
      </c>
      <c r="B270" s="59" t="s">
        <v>756</v>
      </c>
      <c r="C270" s="109" t="s">
        <v>341</v>
      </c>
      <c r="D270" s="59" t="s">
        <v>615</v>
      </c>
      <c r="E270" s="21" t="s">
        <v>27</v>
      </c>
      <c r="F270" s="108">
        <v>1.02</v>
      </c>
      <c r="G270" s="108">
        <f>IF('Venda-Chave-Troca'!$E270="Gamivo",'Venda-Chave-Troca'!$F270,IF(AND((F270)&lt;'[1]TABELA G2A'!$A$15),F270,IF(AND((F270)&gt;='[1]TABELA G2A'!$A$15,(F270)&lt;'[1]TABELA G2A'!$B$15),(F270)/(1+'[1]TABELA G2A'!$A$16),IF(AND((F270)&gt;='[1]TABELA G2A'!$C$15,(F270)&lt;'[1]TABELA G2A'!$D$15),(F270)/(1+'[1]TABELA G2A'!$C$16),IF(AND((F270)&gt;='[1]TABELA G2A'!$E$15,(F270)&lt;'[1]TABELA G2A'!$F$15),(F270)/(1+'[1]TABELA G2A'!$E$16),IF(AND((F270)&gt;='[1]TABELA G2A'!$G$15,(F270)&lt;'[1]TABELA G2A'!$H$15),(F270)/(1+'[1]TABELA G2A'!$G$16),IF(AND((F270)&gt;='[1]TABELA G2A'!$I$15,(F270)&lt;'[1]TABELA G2A'!$J$15),(F270)/(1+'[1]TABELA G2A'!$I$16),IF(AND((F270)&gt;='[1]TABELA G2A'!$A$17,(F270)&lt;'[1]TABELA G2A'!$B$17),(F270)/(1+'[1]TABELA G2A'!$A$18),IF(AND((F270)&gt;='[1]TABELA G2A'!$C$17,(F270)&lt;'[1]TABELA G2A'!$D$17),(F270)/(1+'[1]TABELA G2A'!$C$18),IF(AND((F270)&gt;='[1]TABELA G2A'!$E$17,(F270)&lt;'[1]TABELA G2A'!$F$17),(F270)/(1+'[1]TABELA G2A'!$E$18),IF(AND((F270)&gt;='[1]TABELA G2A'!$G$17,(F270)&lt;'[1]TABELA G2A'!$H$17),(F270)/(1+'[1]TABELA G2A'!$G$18),IF(AND((F270)&gt;='[1]TABELA G2A'!$I$17,(F270)&lt;'[1]TABELA G2A'!$J$17),(F270)/(1+'[1]TABELA G2A'!$I$18),IF(AND((F270)&gt;='[1]TABELA G2A'!$A$19,(F270)&lt;'[1]TABELA G2A'!$B$19),(F270)/(1+'[1]TABELA G2A'!$A$20),IF(AND((F270)&gt;='[1]TABELA G2A'!$C$19,(F270)&lt;'[1]TABELA G2A'!$D$19),(F270)/(1+'[1]TABELA G2A'!$C$20),IF(AND((F270)&gt;='[1]TABELA G2A'!$E$19,(F270)&lt;'[1]TABELA G2A'!$F$19),(F270)/(1+'[1]TABELA G2A'!$E$20),IF(AND((F270)&gt;='[1]TABELA G2A'!$G$19,(F270)&lt;'[1]TABELA G2A'!$H$19),(F270)/(1+'[1]TABELA G2A'!$G$20),IF(AND((F270)&gt;='[1]TABELA G2A'!$I$19,(F270)&lt;'[1]TABELA G2A'!$J$19),(F270)/(1+'[1]TABELA G2A'!$A$22),IF(AND((F270)&gt;='[1]TABELA G2A'!$A$21,(F270)&lt;'[1]TABELA G2A'!$B$21),(F270)/(1+'[1]TABELA G2A'!$B$22),IF(AND((F270)&gt;='[1]TABELA G2A'!$C$21,(F270)&lt;'[1]TABELA G2A'!$D$21),(F270)/(1+'[1]TABELA G2A'!$C$22),IF((F270)&gt;='[1]TABELA G2A'!$E$21,(F270)/(1+'[1]TABELA G2A'!$C$22),""))))))))))))))))))))</f>
        <v>1.02</v>
      </c>
      <c r="H270" s="108">
        <f>IF('Venda-Chave-Troca'!$E270="G2A",G270*0.898-(0.4)-((0.15)*N270/O270),IF('Venda-Chave-Troca'!$E270="Gamivo",IF('Venda-Chave-Troca'!$F270&lt;4,(F270*0.95)-(0.1),(F270*0.901)-(0.45)),""))</f>
        <v>0.86899999999999999</v>
      </c>
      <c r="I270" s="108">
        <f>IF($E270="gamivo",IF($F270&gt;4,'Venda-Chave-Troca'!$G270+(-0.099*'Venda-Chave-Troca'!$G270)-(0.45),'Venda-Chave-Troca'!$G270-(0.05*'Venda-Chave-Troca'!$G270)-(0.1)),G270*0.898-(0.55))</f>
        <v>0.86899999999999999</v>
      </c>
      <c r="J270" s="59"/>
      <c r="K270" s="110" t="s">
        <v>680</v>
      </c>
      <c r="L270" s="108">
        <v>1.6918582459527047</v>
      </c>
      <c r="M270" s="111">
        <v>1</v>
      </c>
      <c r="N270" s="111">
        <v>0</v>
      </c>
      <c r="O270" s="111">
        <v>10</v>
      </c>
      <c r="P270" s="111">
        <v>0</v>
      </c>
      <c r="Q270" s="108">
        <f t="shared" si="8"/>
        <v>-0.82285824595270474</v>
      </c>
      <c r="R270" s="27">
        <f t="shared" si="9"/>
        <v>-0.48636358744662078</v>
      </c>
      <c r="S270" s="52">
        <v>44476</v>
      </c>
      <c r="T270" s="28">
        <v>45175</v>
      </c>
      <c r="U270" s="28">
        <v>45177</v>
      </c>
      <c r="V270" s="29" t="s">
        <v>527</v>
      </c>
      <c r="W270" s="29" t="s">
        <v>681</v>
      </c>
      <c r="X270" s="30"/>
      <c r="Y270" s="15"/>
    </row>
    <row r="271" spans="1:25" ht="19.350000000000001" customHeight="1">
      <c r="A271" s="17" t="s">
        <v>757</v>
      </c>
      <c r="B271" s="59" t="s">
        <v>758</v>
      </c>
      <c r="C271" s="109" t="s">
        <v>341</v>
      </c>
      <c r="D271" s="59" t="s">
        <v>615</v>
      </c>
      <c r="E271" s="61" t="s">
        <v>27</v>
      </c>
      <c r="F271" s="108">
        <v>1.02</v>
      </c>
      <c r="G271" s="108">
        <f>IF('Venda-Chave-Troca'!$E271="Gamivo",'Venda-Chave-Troca'!$F271,IF(AND((F271)&lt;'[1]TABELA G2A'!$A$15),F271,IF(AND((F271)&gt;='[1]TABELA G2A'!$A$15,(F271)&lt;'[1]TABELA G2A'!$B$15),(F271)/(1+'[1]TABELA G2A'!$A$16),IF(AND((F271)&gt;='[1]TABELA G2A'!$C$15,(F271)&lt;'[1]TABELA G2A'!$D$15),(F271)/(1+'[1]TABELA G2A'!$C$16),IF(AND((F271)&gt;='[1]TABELA G2A'!$E$15,(F271)&lt;'[1]TABELA G2A'!$F$15),(F271)/(1+'[1]TABELA G2A'!$E$16),IF(AND((F271)&gt;='[1]TABELA G2A'!$G$15,(F271)&lt;'[1]TABELA G2A'!$H$15),(F271)/(1+'[1]TABELA G2A'!$G$16),IF(AND((F271)&gt;='[1]TABELA G2A'!$I$15,(F271)&lt;'[1]TABELA G2A'!$J$15),(F271)/(1+'[1]TABELA G2A'!$I$16),IF(AND((F271)&gt;='[1]TABELA G2A'!$A$17,(F271)&lt;'[1]TABELA G2A'!$B$17),(F271)/(1+'[1]TABELA G2A'!$A$18),IF(AND((F271)&gt;='[1]TABELA G2A'!$C$17,(F271)&lt;'[1]TABELA G2A'!$D$17),(F271)/(1+'[1]TABELA G2A'!$C$18),IF(AND((F271)&gt;='[1]TABELA G2A'!$E$17,(F271)&lt;'[1]TABELA G2A'!$F$17),(F271)/(1+'[1]TABELA G2A'!$E$18),IF(AND((F271)&gt;='[1]TABELA G2A'!$G$17,(F271)&lt;'[1]TABELA G2A'!$H$17),(F271)/(1+'[1]TABELA G2A'!$G$18),IF(AND((F271)&gt;='[1]TABELA G2A'!$I$17,(F271)&lt;'[1]TABELA G2A'!$J$17),(F271)/(1+'[1]TABELA G2A'!$I$18),IF(AND((F271)&gt;='[1]TABELA G2A'!$A$19,(F271)&lt;'[1]TABELA G2A'!$B$19),(F271)/(1+'[1]TABELA G2A'!$A$20),IF(AND((F271)&gt;='[1]TABELA G2A'!$C$19,(F271)&lt;'[1]TABELA G2A'!$D$19),(F271)/(1+'[1]TABELA G2A'!$C$20),IF(AND((F271)&gt;='[1]TABELA G2A'!$E$19,(F271)&lt;'[1]TABELA G2A'!$F$19),(F271)/(1+'[1]TABELA G2A'!$E$20),IF(AND((F271)&gt;='[1]TABELA G2A'!$G$19,(F271)&lt;'[1]TABELA G2A'!$H$19),(F271)/(1+'[1]TABELA G2A'!$G$20),IF(AND((F271)&gt;='[1]TABELA G2A'!$I$19,(F271)&lt;'[1]TABELA G2A'!$J$19),(F271)/(1+'[1]TABELA G2A'!$A$22),IF(AND((F271)&gt;='[1]TABELA G2A'!$A$21,(F271)&lt;'[1]TABELA G2A'!$B$21),(F271)/(1+'[1]TABELA G2A'!$B$22),IF(AND((F271)&gt;='[1]TABELA G2A'!$C$21,(F271)&lt;'[1]TABELA G2A'!$D$21),(F271)/(1+'[1]TABELA G2A'!$C$22),IF((F271)&gt;='[1]TABELA G2A'!$E$21,(F271)/(1+'[1]TABELA G2A'!$C$22),""))))))))))))))))))))</f>
        <v>1.02</v>
      </c>
      <c r="H271" s="108">
        <f>IF('Venda-Chave-Troca'!$E271="G2A",G271*0.898-(0.4)-((0.15)*N271/O271),IF('Venda-Chave-Troca'!$E271="Gamivo",IF('Venda-Chave-Troca'!$F271&lt;4,(F271*0.95)-(0.1),(F271*0.901)-(0.45)),""))</f>
        <v>0.86899999999999999</v>
      </c>
      <c r="I271" s="108">
        <f>IF($E271="gamivo",IF($F271&gt;4,'Venda-Chave-Troca'!$G271+(-0.099*'Venda-Chave-Troca'!$G271)-(0.45),'Venda-Chave-Troca'!$G271-(0.05*'Venda-Chave-Troca'!$G271)-(0.1)),G271*0.898-(0.55))</f>
        <v>0.86899999999999999</v>
      </c>
      <c r="J271" s="59"/>
      <c r="K271" s="110" t="s">
        <v>759</v>
      </c>
      <c r="L271" s="108">
        <v>1.8292854092205031</v>
      </c>
      <c r="M271" s="111">
        <v>1</v>
      </c>
      <c r="N271" s="111">
        <v>0</v>
      </c>
      <c r="O271" s="111">
        <v>10</v>
      </c>
      <c r="P271" s="111">
        <v>0</v>
      </c>
      <c r="Q271" s="108">
        <f t="shared" si="8"/>
        <v>-0.96028540922050309</v>
      </c>
      <c r="R271" s="27">
        <f t="shared" si="9"/>
        <v>-0.52495111171837361</v>
      </c>
      <c r="S271" s="52">
        <v>44488</v>
      </c>
      <c r="T271" s="52">
        <v>45175</v>
      </c>
      <c r="U271" s="28">
        <v>45177</v>
      </c>
      <c r="V271" s="29" t="s">
        <v>760</v>
      </c>
      <c r="W271" s="29" t="s">
        <v>761</v>
      </c>
      <c r="X271" s="30"/>
      <c r="Y271" s="15"/>
    </row>
    <row r="272" spans="1:25" ht="19.350000000000001" customHeight="1">
      <c r="A272" s="97" t="s">
        <v>762</v>
      </c>
      <c r="B272" s="118" t="s">
        <v>763</v>
      </c>
      <c r="C272" s="119" t="s">
        <v>341</v>
      </c>
      <c r="D272" s="120" t="s">
        <v>615</v>
      </c>
      <c r="E272" s="61" t="s">
        <v>27</v>
      </c>
      <c r="F272" s="108">
        <v>1.02</v>
      </c>
      <c r="G272" s="108">
        <f>IF('Venda-Chave-Troca'!$E272="Gamivo",'Venda-Chave-Troca'!$F272,IF(AND((F272)&lt;'[1]TABELA G2A'!$A$15),F272,IF(AND((F272)&gt;='[1]TABELA G2A'!$A$15,(F272)&lt;'[1]TABELA G2A'!$B$15),(F272)/(1+'[1]TABELA G2A'!$A$16),IF(AND((F272)&gt;='[1]TABELA G2A'!$C$15,(F272)&lt;'[1]TABELA G2A'!$D$15),(F272)/(1+'[1]TABELA G2A'!$C$16),IF(AND((F272)&gt;='[1]TABELA G2A'!$E$15,(F272)&lt;'[1]TABELA G2A'!$F$15),(F272)/(1+'[1]TABELA G2A'!$E$16),IF(AND((F272)&gt;='[1]TABELA G2A'!$G$15,(F272)&lt;'[1]TABELA G2A'!$H$15),(F272)/(1+'[1]TABELA G2A'!$G$16),IF(AND((F272)&gt;='[1]TABELA G2A'!$I$15,(F272)&lt;'[1]TABELA G2A'!$J$15),(F272)/(1+'[1]TABELA G2A'!$I$16),IF(AND((F272)&gt;='[1]TABELA G2A'!$A$17,(F272)&lt;'[1]TABELA G2A'!$B$17),(F272)/(1+'[1]TABELA G2A'!$A$18),IF(AND((F272)&gt;='[1]TABELA G2A'!$C$17,(F272)&lt;'[1]TABELA G2A'!$D$17),(F272)/(1+'[1]TABELA G2A'!$C$18),IF(AND((F272)&gt;='[1]TABELA G2A'!$E$17,(F272)&lt;'[1]TABELA G2A'!$F$17),(F272)/(1+'[1]TABELA G2A'!$E$18),IF(AND((F272)&gt;='[1]TABELA G2A'!$G$17,(F272)&lt;'[1]TABELA G2A'!$H$17),(F272)/(1+'[1]TABELA G2A'!$G$18),IF(AND((F272)&gt;='[1]TABELA G2A'!$I$17,(F272)&lt;'[1]TABELA G2A'!$J$17),(F272)/(1+'[1]TABELA G2A'!$I$18),IF(AND((F272)&gt;='[1]TABELA G2A'!$A$19,(F272)&lt;'[1]TABELA G2A'!$B$19),(F272)/(1+'[1]TABELA G2A'!$A$20),IF(AND((F272)&gt;='[1]TABELA G2A'!$C$19,(F272)&lt;'[1]TABELA G2A'!$D$19),(F272)/(1+'[1]TABELA G2A'!$C$20),IF(AND((F272)&gt;='[1]TABELA G2A'!$E$19,(F272)&lt;'[1]TABELA G2A'!$F$19),(F272)/(1+'[1]TABELA G2A'!$E$20),IF(AND((F272)&gt;='[1]TABELA G2A'!$G$19,(F272)&lt;'[1]TABELA G2A'!$H$19),(F272)/(1+'[1]TABELA G2A'!$G$20),IF(AND((F272)&gt;='[1]TABELA G2A'!$I$19,(F272)&lt;'[1]TABELA G2A'!$J$19),(F272)/(1+'[1]TABELA G2A'!$A$22),IF(AND((F272)&gt;='[1]TABELA G2A'!$A$21,(F272)&lt;'[1]TABELA G2A'!$B$21),(F272)/(1+'[1]TABELA G2A'!$B$22),IF(AND((F272)&gt;='[1]TABELA G2A'!$C$21,(F272)&lt;'[1]TABELA G2A'!$D$21),(F272)/(1+'[1]TABELA G2A'!$C$22),IF((F272)&gt;='[1]TABELA G2A'!$E$21,(F272)/(1+'[1]TABELA G2A'!$C$22),""))))))))))))))))))))</f>
        <v>1.02</v>
      </c>
      <c r="H272" s="108">
        <f>IF('Venda-Chave-Troca'!$E272="G2A",G272*0.898-(0.4)-((0.15)*N272/O272),IF('Venda-Chave-Troca'!$E272="Gamivo",IF('Venda-Chave-Troca'!$F272&lt;4,(F272*0.95)-(0.1),(F272*0.901)-(0.45)),""))</f>
        <v>0.86899999999999999</v>
      </c>
      <c r="I272" s="108">
        <f>IF($E272="gamivo",IF($F272&gt;4,'Venda-Chave-Troca'!$G272+(-0.099*'Venda-Chave-Troca'!$G272)-(0.45),'Venda-Chave-Troca'!$G272-(0.05*'Venda-Chave-Troca'!$G272)-(0.1)),G272*0.898-(0.55))</f>
        <v>0.86899999999999999</v>
      </c>
      <c r="J272" s="110"/>
      <c r="K272" s="110" t="s">
        <v>764</v>
      </c>
      <c r="L272" s="108">
        <v>1.2357950418002601</v>
      </c>
      <c r="M272" s="111">
        <v>1</v>
      </c>
      <c r="N272" s="111">
        <v>0</v>
      </c>
      <c r="O272" s="111">
        <v>10</v>
      </c>
      <c r="P272" s="111">
        <v>0</v>
      </c>
      <c r="Q272" s="108">
        <f t="shared" si="8"/>
        <v>-0.36679504180026012</v>
      </c>
      <c r="R272" s="27">
        <f t="shared" si="9"/>
        <v>-0.2968089605424592</v>
      </c>
      <c r="S272" s="52">
        <v>44490</v>
      </c>
      <c r="T272" s="52">
        <v>45175</v>
      </c>
      <c r="U272" s="28">
        <v>45177</v>
      </c>
      <c r="V272" s="29" t="s">
        <v>765</v>
      </c>
      <c r="W272" s="29" t="s">
        <v>766</v>
      </c>
      <c r="X272" s="121"/>
      <c r="Y272" s="15"/>
    </row>
    <row r="273" spans="1:25" ht="19.350000000000001" customHeight="1">
      <c r="A273" s="97" t="s">
        <v>25</v>
      </c>
      <c r="B273" s="118" t="s">
        <v>767</v>
      </c>
      <c r="C273" s="119" t="s">
        <v>341</v>
      </c>
      <c r="D273" s="120" t="s">
        <v>615</v>
      </c>
      <c r="E273" s="61" t="s">
        <v>27</v>
      </c>
      <c r="F273" s="108">
        <v>1.02</v>
      </c>
      <c r="G273" s="108">
        <f>IF('Venda-Chave-Troca'!$E273="Gamivo",'Venda-Chave-Troca'!$F273,IF(AND((F273)&lt;'[1]TABELA G2A'!$A$15),F273,IF(AND((F273)&gt;='[1]TABELA G2A'!$A$15,(F273)&lt;'[1]TABELA G2A'!$B$15),(F273)/(1+'[1]TABELA G2A'!$A$16),IF(AND((F273)&gt;='[1]TABELA G2A'!$C$15,(F273)&lt;'[1]TABELA G2A'!$D$15),(F273)/(1+'[1]TABELA G2A'!$C$16),IF(AND((F273)&gt;='[1]TABELA G2A'!$E$15,(F273)&lt;'[1]TABELA G2A'!$F$15),(F273)/(1+'[1]TABELA G2A'!$E$16),IF(AND((F273)&gt;='[1]TABELA G2A'!$G$15,(F273)&lt;'[1]TABELA G2A'!$H$15),(F273)/(1+'[1]TABELA G2A'!$G$16),IF(AND((F273)&gt;='[1]TABELA G2A'!$I$15,(F273)&lt;'[1]TABELA G2A'!$J$15),(F273)/(1+'[1]TABELA G2A'!$I$16),IF(AND((F273)&gt;='[1]TABELA G2A'!$A$17,(F273)&lt;'[1]TABELA G2A'!$B$17),(F273)/(1+'[1]TABELA G2A'!$A$18),IF(AND((F273)&gt;='[1]TABELA G2A'!$C$17,(F273)&lt;'[1]TABELA G2A'!$D$17),(F273)/(1+'[1]TABELA G2A'!$C$18),IF(AND((F273)&gt;='[1]TABELA G2A'!$E$17,(F273)&lt;'[1]TABELA G2A'!$F$17),(F273)/(1+'[1]TABELA G2A'!$E$18),IF(AND((F273)&gt;='[1]TABELA G2A'!$G$17,(F273)&lt;'[1]TABELA G2A'!$H$17),(F273)/(1+'[1]TABELA G2A'!$G$18),IF(AND((F273)&gt;='[1]TABELA G2A'!$I$17,(F273)&lt;'[1]TABELA G2A'!$J$17),(F273)/(1+'[1]TABELA G2A'!$I$18),IF(AND((F273)&gt;='[1]TABELA G2A'!$A$19,(F273)&lt;'[1]TABELA G2A'!$B$19),(F273)/(1+'[1]TABELA G2A'!$A$20),IF(AND((F273)&gt;='[1]TABELA G2A'!$C$19,(F273)&lt;'[1]TABELA G2A'!$D$19),(F273)/(1+'[1]TABELA G2A'!$C$20),IF(AND((F273)&gt;='[1]TABELA G2A'!$E$19,(F273)&lt;'[1]TABELA G2A'!$F$19),(F273)/(1+'[1]TABELA G2A'!$E$20),IF(AND((F273)&gt;='[1]TABELA G2A'!$G$19,(F273)&lt;'[1]TABELA G2A'!$H$19),(F273)/(1+'[1]TABELA G2A'!$G$20),IF(AND((F273)&gt;='[1]TABELA G2A'!$I$19,(F273)&lt;'[1]TABELA G2A'!$J$19),(F273)/(1+'[1]TABELA G2A'!$A$22),IF(AND((F273)&gt;='[1]TABELA G2A'!$A$21,(F273)&lt;'[1]TABELA G2A'!$B$21),(F273)/(1+'[1]TABELA G2A'!$B$22),IF(AND((F273)&gt;='[1]TABELA G2A'!$C$21,(F273)&lt;'[1]TABELA G2A'!$D$21),(F273)/(1+'[1]TABELA G2A'!$C$22),IF((F273)&gt;='[1]TABELA G2A'!$E$21,(F273)/(1+'[1]TABELA G2A'!$C$22),""))))))))))))))))))))</f>
        <v>1.02</v>
      </c>
      <c r="H273" s="108">
        <f>IF('Venda-Chave-Troca'!$E273="G2A",G273*0.898-(0.4)-((0.15)*N273/O273),IF('Venda-Chave-Troca'!$E273="Gamivo",IF('Venda-Chave-Troca'!$F273&lt;4,(F273*0.95)-(0.1),(F273*0.901)-(0.45)),""))</f>
        <v>0.86899999999999999</v>
      </c>
      <c r="I273" s="108">
        <f>IF($E273="gamivo",IF($F273&gt;4,'Venda-Chave-Troca'!$G273+(-0.099*'Venda-Chave-Troca'!$G273)-(0.45),'Venda-Chave-Troca'!$G273-(0.05*'Venda-Chave-Troca'!$G273)-(0.1)),G273*0.898-(0.55))</f>
        <v>0.86899999999999999</v>
      </c>
      <c r="J273" s="110"/>
      <c r="K273" s="110" t="s">
        <v>749</v>
      </c>
      <c r="L273" s="108">
        <v>1.6851242314650128</v>
      </c>
      <c r="M273" s="111">
        <v>1</v>
      </c>
      <c r="N273" s="111">
        <v>0</v>
      </c>
      <c r="O273" s="111">
        <v>10</v>
      </c>
      <c r="P273" s="111">
        <v>0</v>
      </c>
      <c r="Q273" s="108">
        <f t="shared" si="8"/>
        <v>-0.81612423146501278</v>
      </c>
      <c r="R273" s="27">
        <f t="shared" si="9"/>
        <v>-0.48431101768413298</v>
      </c>
      <c r="S273" s="52">
        <v>44490</v>
      </c>
      <c r="T273" s="52">
        <v>45175</v>
      </c>
      <c r="U273" s="28">
        <v>45177</v>
      </c>
      <c r="V273" s="29" t="s">
        <v>738</v>
      </c>
      <c r="W273" s="29" t="s">
        <v>739</v>
      </c>
      <c r="X273" s="121"/>
      <c r="Y273" s="15"/>
    </row>
    <row r="274" spans="1:25" ht="19.350000000000001" customHeight="1">
      <c r="A274" s="97" t="s">
        <v>25</v>
      </c>
      <c r="B274" s="118" t="s">
        <v>768</v>
      </c>
      <c r="C274" s="119" t="s">
        <v>341</v>
      </c>
      <c r="D274" s="120" t="s">
        <v>615</v>
      </c>
      <c r="E274" s="61" t="s">
        <v>27</v>
      </c>
      <c r="F274" s="108">
        <v>1.02</v>
      </c>
      <c r="G274" s="108">
        <f>IF('Venda-Chave-Troca'!$E274="Gamivo",'Venda-Chave-Troca'!$F274,IF(AND((F274)&lt;'[1]TABELA G2A'!$A$15),F274,IF(AND((F274)&gt;='[1]TABELA G2A'!$A$15,(F274)&lt;'[1]TABELA G2A'!$B$15),(F274)/(1+'[1]TABELA G2A'!$A$16),IF(AND((F274)&gt;='[1]TABELA G2A'!$C$15,(F274)&lt;'[1]TABELA G2A'!$D$15),(F274)/(1+'[1]TABELA G2A'!$C$16),IF(AND((F274)&gt;='[1]TABELA G2A'!$E$15,(F274)&lt;'[1]TABELA G2A'!$F$15),(F274)/(1+'[1]TABELA G2A'!$E$16),IF(AND((F274)&gt;='[1]TABELA G2A'!$G$15,(F274)&lt;'[1]TABELA G2A'!$H$15),(F274)/(1+'[1]TABELA G2A'!$G$16),IF(AND((F274)&gt;='[1]TABELA G2A'!$I$15,(F274)&lt;'[1]TABELA G2A'!$J$15),(F274)/(1+'[1]TABELA G2A'!$I$16),IF(AND((F274)&gt;='[1]TABELA G2A'!$A$17,(F274)&lt;'[1]TABELA G2A'!$B$17),(F274)/(1+'[1]TABELA G2A'!$A$18),IF(AND((F274)&gt;='[1]TABELA G2A'!$C$17,(F274)&lt;'[1]TABELA G2A'!$D$17),(F274)/(1+'[1]TABELA G2A'!$C$18),IF(AND((F274)&gt;='[1]TABELA G2A'!$E$17,(F274)&lt;'[1]TABELA G2A'!$F$17),(F274)/(1+'[1]TABELA G2A'!$E$18),IF(AND((F274)&gt;='[1]TABELA G2A'!$G$17,(F274)&lt;'[1]TABELA G2A'!$H$17),(F274)/(1+'[1]TABELA G2A'!$G$18),IF(AND((F274)&gt;='[1]TABELA G2A'!$I$17,(F274)&lt;'[1]TABELA G2A'!$J$17),(F274)/(1+'[1]TABELA G2A'!$I$18),IF(AND((F274)&gt;='[1]TABELA G2A'!$A$19,(F274)&lt;'[1]TABELA G2A'!$B$19),(F274)/(1+'[1]TABELA G2A'!$A$20),IF(AND((F274)&gt;='[1]TABELA G2A'!$C$19,(F274)&lt;'[1]TABELA G2A'!$D$19),(F274)/(1+'[1]TABELA G2A'!$C$20),IF(AND((F274)&gt;='[1]TABELA G2A'!$E$19,(F274)&lt;'[1]TABELA G2A'!$F$19),(F274)/(1+'[1]TABELA G2A'!$E$20),IF(AND((F274)&gt;='[1]TABELA G2A'!$G$19,(F274)&lt;'[1]TABELA G2A'!$H$19),(F274)/(1+'[1]TABELA G2A'!$G$20),IF(AND((F274)&gt;='[1]TABELA G2A'!$I$19,(F274)&lt;'[1]TABELA G2A'!$J$19),(F274)/(1+'[1]TABELA G2A'!$A$22),IF(AND((F274)&gt;='[1]TABELA G2A'!$A$21,(F274)&lt;'[1]TABELA G2A'!$B$21),(F274)/(1+'[1]TABELA G2A'!$B$22),IF(AND((F274)&gt;='[1]TABELA G2A'!$C$21,(F274)&lt;'[1]TABELA G2A'!$D$21),(F274)/(1+'[1]TABELA G2A'!$C$22),IF((F274)&gt;='[1]TABELA G2A'!$E$21,(F274)/(1+'[1]TABELA G2A'!$C$22),""))))))))))))))))))))</f>
        <v>1.02</v>
      </c>
      <c r="H274" s="108">
        <f>IF('Venda-Chave-Troca'!$E274="G2A",G274*0.898-(0.4)-((0.15)*N274/O274),IF('Venda-Chave-Troca'!$E274="Gamivo",IF('Venda-Chave-Troca'!$F274&lt;4,(F274*0.95)-(0.1),(F274*0.901)-(0.45)),""))</f>
        <v>0.86899999999999999</v>
      </c>
      <c r="I274" s="108">
        <f>IF($E274="gamivo",IF($F274&gt;4,'Venda-Chave-Troca'!$G274+(-0.099*'Venda-Chave-Troca'!$G274)-(0.45),'Venda-Chave-Troca'!$G274-(0.05*'Venda-Chave-Troca'!$G274)-(0.1)),G274*0.898-(0.55))</f>
        <v>0.86899999999999999</v>
      </c>
      <c r="J274" s="110"/>
      <c r="K274" s="110" t="s">
        <v>749</v>
      </c>
      <c r="L274" s="108">
        <v>1.6851242314650128</v>
      </c>
      <c r="M274" s="111">
        <v>1</v>
      </c>
      <c r="N274" s="111">
        <v>0</v>
      </c>
      <c r="O274" s="111">
        <v>10</v>
      </c>
      <c r="P274" s="111">
        <v>0</v>
      </c>
      <c r="Q274" s="108">
        <f t="shared" si="8"/>
        <v>-0.81612423146501278</v>
      </c>
      <c r="R274" s="27">
        <f t="shared" si="9"/>
        <v>-0.48431101768413298</v>
      </c>
      <c r="S274" s="52">
        <v>44490</v>
      </c>
      <c r="T274" s="52">
        <v>45175</v>
      </c>
      <c r="U274" s="28">
        <v>45177</v>
      </c>
      <c r="V274" s="29" t="s">
        <v>738</v>
      </c>
      <c r="W274" s="29" t="s">
        <v>739</v>
      </c>
      <c r="X274" s="121"/>
      <c r="Y274" s="15"/>
    </row>
    <row r="275" spans="1:25" ht="19.350000000000001" customHeight="1">
      <c r="A275" s="97" t="s">
        <v>25</v>
      </c>
      <c r="B275" s="118" t="s">
        <v>769</v>
      </c>
      <c r="C275" s="119" t="s">
        <v>341</v>
      </c>
      <c r="D275" s="120" t="s">
        <v>615</v>
      </c>
      <c r="E275" s="61" t="s">
        <v>27</v>
      </c>
      <c r="F275" s="108">
        <v>1.02</v>
      </c>
      <c r="G275" s="108">
        <f>IF('Venda-Chave-Troca'!$E275="Gamivo",'Venda-Chave-Troca'!$F275,IF(AND((F275)&lt;'[1]TABELA G2A'!$A$15),F275,IF(AND((F275)&gt;='[1]TABELA G2A'!$A$15,(F275)&lt;'[1]TABELA G2A'!$B$15),(F275)/(1+'[1]TABELA G2A'!$A$16),IF(AND((F275)&gt;='[1]TABELA G2A'!$C$15,(F275)&lt;'[1]TABELA G2A'!$D$15),(F275)/(1+'[1]TABELA G2A'!$C$16),IF(AND((F275)&gt;='[1]TABELA G2A'!$E$15,(F275)&lt;'[1]TABELA G2A'!$F$15),(F275)/(1+'[1]TABELA G2A'!$E$16),IF(AND((F275)&gt;='[1]TABELA G2A'!$G$15,(F275)&lt;'[1]TABELA G2A'!$H$15),(F275)/(1+'[1]TABELA G2A'!$G$16),IF(AND((F275)&gt;='[1]TABELA G2A'!$I$15,(F275)&lt;'[1]TABELA G2A'!$J$15),(F275)/(1+'[1]TABELA G2A'!$I$16),IF(AND((F275)&gt;='[1]TABELA G2A'!$A$17,(F275)&lt;'[1]TABELA G2A'!$B$17),(F275)/(1+'[1]TABELA G2A'!$A$18),IF(AND((F275)&gt;='[1]TABELA G2A'!$C$17,(F275)&lt;'[1]TABELA G2A'!$D$17),(F275)/(1+'[1]TABELA G2A'!$C$18),IF(AND((F275)&gt;='[1]TABELA G2A'!$E$17,(F275)&lt;'[1]TABELA G2A'!$F$17),(F275)/(1+'[1]TABELA G2A'!$E$18),IF(AND((F275)&gt;='[1]TABELA G2A'!$G$17,(F275)&lt;'[1]TABELA G2A'!$H$17),(F275)/(1+'[1]TABELA G2A'!$G$18),IF(AND((F275)&gt;='[1]TABELA G2A'!$I$17,(F275)&lt;'[1]TABELA G2A'!$J$17),(F275)/(1+'[1]TABELA G2A'!$I$18),IF(AND((F275)&gt;='[1]TABELA G2A'!$A$19,(F275)&lt;'[1]TABELA G2A'!$B$19),(F275)/(1+'[1]TABELA G2A'!$A$20),IF(AND((F275)&gt;='[1]TABELA G2A'!$C$19,(F275)&lt;'[1]TABELA G2A'!$D$19),(F275)/(1+'[1]TABELA G2A'!$C$20),IF(AND((F275)&gt;='[1]TABELA G2A'!$E$19,(F275)&lt;'[1]TABELA G2A'!$F$19),(F275)/(1+'[1]TABELA G2A'!$E$20),IF(AND((F275)&gt;='[1]TABELA G2A'!$G$19,(F275)&lt;'[1]TABELA G2A'!$H$19),(F275)/(1+'[1]TABELA G2A'!$G$20),IF(AND((F275)&gt;='[1]TABELA G2A'!$I$19,(F275)&lt;'[1]TABELA G2A'!$J$19),(F275)/(1+'[1]TABELA G2A'!$A$22),IF(AND((F275)&gt;='[1]TABELA G2A'!$A$21,(F275)&lt;'[1]TABELA G2A'!$B$21),(F275)/(1+'[1]TABELA G2A'!$B$22),IF(AND((F275)&gt;='[1]TABELA G2A'!$C$21,(F275)&lt;'[1]TABELA G2A'!$D$21),(F275)/(1+'[1]TABELA G2A'!$C$22),IF((F275)&gt;='[1]TABELA G2A'!$E$21,(F275)/(1+'[1]TABELA G2A'!$C$22),""))))))))))))))))))))</f>
        <v>1.02</v>
      </c>
      <c r="H275" s="108">
        <f>IF('Venda-Chave-Troca'!$E275="G2A",G275*0.898-(0.4)-((0.15)*N275/O275),IF('Venda-Chave-Troca'!$E275="Gamivo",IF('Venda-Chave-Troca'!$F275&lt;4,(F275*0.95)-(0.1),(F275*0.901)-(0.45)),""))</f>
        <v>0.86899999999999999</v>
      </c>
      <c r="I275" s="108">
        <f>IF($E275="gamivo",IF($F275&gt;4,'Venda-Chave-Troca'!$G275+(-0.099*'Venda-Chave-Troca'!$G275)-(0.45),'Venda-Chave-Troca'!$G275-(0.05*'Venda-Chave-Troca'!$G275)-(0.1)),G275*0.898-(0.55))</f>
        <v>0.86899999999999999</v>
      </c>
      <c r="J275" s="110"/>
      <c r="K275" s="110" t="s">
        <v>749</v>
      </c>
      <c r="L275" s="108">
        <v>1.6851242314650128</v>
      </c>
      <c r="M275" s="111">
        <v>1</v>
      </c>
      <c r="N275" s="111">
        <v>0</v>
      </c>
      <c r="O275" s="111">
        <v>10</v>
      </c>
      <c r="P275" s="111">
        <v>0</v>
      </c>
      <c r="Q275" s="108">
        <f t="shared" si="8"/>
        <v>-0.81612423146501278</v>
      </c>
      <c r="R275" s="27">
        <f t="shared" si="9"/>
        <v>-0.48431101768413298</v>
      </c>
      <c r="S275" s="52">
        <v>44490</v>
      </c>
      <c r="T275" s="52">
        <v>45178</v>
      </c>
      <c r="U275" s="52">
        <v>45179</v>
      </c>
      <c r="V275" s="29" t="s">
        <v>738</v>
      </c>
      <c r="W275" s="29" t="s">
        <v>739</v>
      </c>
      <c r="X275" s="121"/>
      <c r="Y275" s="15"/>
    </row>
    <row r="276" spans="1:25" ht="19.350000000000001" customHeight="1">
      <c r="A276" s="97" t="s">
        <v>770</v>
      </c>
      <c r="B276" s="118" t="s">
        <v>771</v>
      </c>
      <c r="C276" s="119" t="s">
        <v>341</v>
      </c>
      <c r="D276" s="120" t="s">
        <v>615</v>
      </c>
      <c r="E276" s="61" t="s">
        <v>27</v>
      </c>
      <c r="F276" s="108">
        <v>1.02</v>
      </c>
      <c r="G276" s="108">
        <f>IF('Venda-Chave-Troca'!$E276="Gamivo",'Venda-Chave-Troca'!$F276,IF(AND((F276)&lt;'[1]TABELA G2A'!$A$15),F276,IF(AND((F276)&gt;='[1]TABELA G2A'!$A$15,(F276)&lt;'[1]TABELA G2A'!$B$15),(F276)/(1+'[1]TABELA G2A'!$A$16),IF(AND((F276)&gt;='[1]TABELA G2A'!$C$15,(F276)&lt;'[1]TABELA G2A'!$D$15),(F276)/(1+'[1]TABELA G2A'!$C$16),IF(AND((F276)&gt;='[1]TABELA G2A'!$E$15,(F276)&lt;'[1]TABELA G2A'!$F$15),(F276)/(1+'[1]TABELA G2A'!$E$16),IF(AND((F276)&gt;='[1]TABELA G2A'!$G$15,(F276)&lt;'[1]TABELA G2A'!$H$15),(F276)/(1+'[1]TABELA G2A'!$G$16),IF(AND((F276)&gt;='[1]TABELA G2A'!$I$15,(F276)&lt;'[1]TABELA G2A'!$J$15),(F276)/(1+'[1]TABELA G2A'!$I$16),IF(AND((F276)&gt;='[1]TABELA G2A'!$A$17,(F276)&lt;'[1]TABELA G2A'!$B$17),(F276)/(1+'[1]TABELA G2A'!$A$18),IF(AND((F276)&gt;='[1]TABELA G2A'!$C$17,(F276)&lt;'[1]TABELA G2A'!$D$17),(F276)/(1+'[1]TABELA G2A'!$C$18),IF(AND((F276)&gt;='[1]TABELA G2A'!$E$17,(F276)&lt;'[1]TABELA G2A'!$F$17),(F276)/(1+'[1]TABELA G2A'!$E$18),IF(AND((F276)&gt;='[1]TABELA G2A'!$G$17,(F276)&lt;'[1]TABELA G2A'!$H$17),(F276)/(1+'[1]TABELA G2A'!$G$18),IF(AND((F276)&gt;='[1]TABELA G2A'!$I$17,(F276)&lt;'[1]TABELA G2A'!$J$17),(F276)/(1+'[1]TABELA G2A'!$I$18),IF(AND((F276)&gt;='[1]TABELA G2A'!$A$19,(F276)&lt;'[1]TABELA G2A'!$B$19),(F276)/(1+'[1]TABELA G2A'!$A$20),IF(AND((F276)&gt;='[1]TABELA G2A'!$C$19,(F276)&lt;'[1]TABELA G2A'!$D$19),(F276)/(1+'[1]TABELA G2A'!$C$20),IF(AND((F276)&gt;='[1]TABELA G2A'!$E$19,(F276)&lt;'[1]TABELA G2A'!$F$19),(F276)/(1+'[1]TABELA G2A'!$E$20),IF(AND((F276)&gt;='[1]TABELA G2A'!$G$19,(F276)&lt;'[1]TABELA G2A'!$H$19),(F276)/(1+'[1]TABELA G2A'!$G$20),IF(AND((F276)&gt;='[1]TABELA G2A'!$I$19,(F276)&lt;'[1]TABELA G2A'!$J$19),(F276)/(1+'[1]TABELA G2A'!$A$22),IF(AND((F276)&gt;='[1]TABELA G2A'!$A$21,(F276)&lt;'[1]TABELA G2A'!$B$21),(F276)/(1+'[1]TABELA G2A'!$B$22),IF(AND((F276)&gt;='[1]TABELA G2A'!$C$21,(F276)&lt;'[1]TABELA G2A'!$D$21),(F276)/(1+'[1]TABELA G2A'!$C$22),IF((F276)&gt;='[1]TABELA G2A'!$E$21,(F276)/(1+'[1]TABELA G2A'!$C$22),""))))))))))))))))))))</f>
        <v>1.02</v>
      </c>
      <c r="H276" s="108">
        <f>IF('Venda-Chave-Troca'!$E276="G2A",G276*0.898-(0.4)-((0.15)*N276/O276),IF('Venda-Chave-Troca'!$E276="Gamivo",IF('Venda-Chave-Troca'!$F276&lt;4,(F276*0.95)-(0.1),(F276*0.901)-(0.45)),""))</f>
        <v>0.86899999999999999</v>
      </c>
      <c r="I276" s="108">
        <f>IF($E276="gamivo",IF($F276&gt;4,'Venda-Chave-Troca'!$G276+(-0.099*'Venda-Chave-Troca'!$G276)-(0.45),'Venda-Chave-Troca'!$G276-(0.05*'Venda-Chave-Troca'!$G276)-(0.1)),G276*0.898-(0.55))</f>
        <v>0.86899999999999999</v>
      </c>
      <c r="J276" s="110"/>
      <c r="K276" s="110" t="s">
        <v>772</v>
      </c>
      <c r="L276" s="108">
        <v>1.2955998492668646</v>
      </c>
      <c r="M276" s="111">
        <v>1</v>
      </c>
      <c r="N276" s="111">
        <v>0</v>
      </c>
      <c r="O276" s="111">
        <v>10</v>
      </c>
      <c r="P276" s="111">
        <v>0</v>
      </c>
      <c r="Q276" s="108">
        <f t="shared" si="8"/>
        <v>-0.42659984926686456</v>
      </c>
      <c r="R276" s="27">
        <f t="shared" si="9"/>
        <v>-0.32926821464842154</v>
      </c>
      <c r="S276" s="52">
        <v>44490</v>
      </c>
      <c r="T276" s="52">
        <v>45178</v>
      </c>
      <c r="U276" s="52">
        <v>45179</v>
      </c>
      <c r="V276" s="29" t="s">
        <v>773</v>
      </c>
      <c r="W276" s="29" t="s">
        <v>774</v>
      </c>
      <c r="X276" s="121"/>
      <c r="Y276" s="15"/>
    </row>
    <row r="277" spans="1:25" ht="19.350000000000001" customHeight="1">
      <c r="A277" s="17" t="s">
        <v>775</v>
      </c>
      <c r="B277" s="59" t="s">
        <v>776</v>
      </c>
      <c r="C277" s="109" t="s">
        <v>341</v>
      </c>
      <c r="D277" s="59" t="s">
        <v>615</v>
      </c>
      <c r="E277" s="61" t="s">
        <v>27</v>
      </c>
      <c r="F277" s="108">
        <v>1.02</v>
      </c>
      <c r="G277" s="108">
        <f>IF('Venda-Chave-Troca'!$E277="Gamivo",'Venda-Chave-Troca'!$F277,IF(AND((F277)&lt;'[1]TABELA G2A'!$A$15),F277,IF(AND((F277)&gt;='[1]TABELA G2A'!$A$15,(F277)&lt;'[1]TABELA G2A'!$B$15),(F277)/(1+'[1]TABELA G2A'!$A$16),IF(AND((F277)&gt;='[1]TABELA G2A'!$C$15,(F277)&lt;'[1]TABELA G2A'!$D$15),(F277)/(1+'[1]TABELA G2A'!$C$16),IF(AND((F277)&gt;='[1]TABELA G2A'!$E$15,(F277)&lt;'[1]TABELA G2A'!$F$15),(F277)/(1+'[1]TABELA G2A'!$E$16),IF(AND((F277)&gt;='[1]TABELA G2A'!$G$15,(F277)&lt;'[1]TABELA G2A'!$H$15),(F277)/(1+'[1]TABELA G2A'!$G$16),IF(AND((F277)&gt;='[1]TABELA G2A'!$I$15,(F277)&lt;'[1]TABELA G2A'!$J$15),(F277)/(1+'[1]TABELA G2A'!$I$16),IF(AND((F277)&gt;='[1]TABELA G2A'!$A$17,(F277)&lt;'[1]TABELA G2A'!$B$17),(F277)/(1+'[1]TABELA G2A'!$A$18),IF(AND((F277)&gt;='[1]TABELA G2A'!$C$17,(F277)&lt;'[1]TABELA G2A'!$D$17),(F277)/(1+'[1]TABELA G2A'!$C$18),IF(AND((F277)&gt;='[1]TABELA G2A'!$E$17,(F277)&lt;'[1]TABELA G2A'!$F$17),(F277)/(1+'[1]TABELA G2A'!$E$18),IF(AND((F277)&gt;='[1]TABELA G2A'!$G$17,(F277)&lt;'[1]TABELA G2A'!$H$17),(F277)/(1+'[1]TABELA G2A'!$G$18),IF(AND((F277)&gt;='[1]TABELA G2A'!$I$17,(F277)&lt;'[1]TABELA G2A'!$J$17),(F277)/(1+'[1]TABELA G2A'!$I$18),IF(AND((F277)&gt;='[1]TABELA G2A'!$A$19,(F277)&lt;'[1]TABELA G2A'!$B$19),(F277)/(1+'[1]TABELA G2A'!$A$20),IF(AND((F277)&gt;='[1]TABELA G2A'!$C$19,(F277)&lt;'[1]TABELA G2A'!$D$19),(F277)/(1+'[1]TABELA G2A'!$C$20),IF(AND((F277)&gt;='[1]TABELA G2A'!$E$19,(F277)&lt;'[1]TABELA G2A'!$F$19),(F277)/(1+'[1]TABELA G2A'!$E$20),IF(AND((F277)&gt;='[1]TABELA G2A'!$G$19,(F277)&lt;'[1]TABELA G2A'!$H$19),(F277)/(1+'[1]TABELA G2A'!$G$20),IF(AND((F277)&gt;='[1]TABELA G2A'!$I$19,(F277)&lt;'[1]TABELA G2A'!$J$19),(F277)/(1+'[1]TABELA G2A'!$A$22),IF(AND((F277)&gt;='[1]TABELA G2A'!$A$21,(F277)&lt;'[1]TABELA G2A'!$B$21),(F277)/(1+'[1]TABELA G2A'!$B$22),IF(AND((F277)&gt;='[1]TABELA G2A'!$C$21,(F277)&lt;'[1]TABELA G2A'!$D$21),(F277)/(1+'[1]TABELA G2A'!$C$22),IF((F277)&gt;='[1]TABELA G2A'!$E$21,(F277)/(1+'[1]TABELA G2A'!$C$22),""))))))))))))))))))))</f>
        <v>1.02</v>
      </c>
      <c r="H277" s="108">
        <f>IF('Venda-Chave-Troca'!$E277="G2A",G277*0.898-(0.4)-((0.15)*N277/O277),IF('Venda-Chave-Troca'!$E277="Gamivo",IF('Venda-Chave-Troca'!$F277&lt;4,(F277*0.95)-(0.1),(F277*0.901)-(0.45)),""))</f>
        <v>0.86899999999999999</v>
      </c>
      <c r="I277" s="108">
        <f>IF($E277="gamivo",IF($F277&gt;4,'Venda-Chave-Troca'!$G277+(-0.099*'Venda-Chave-Troca'!$G277)-(0.45),'Venda-Chave-Troca'!$G277-(0.05*'Venda-Chave-Troca'!$G277)-(0.1)),G277*0.898-(0.55))</f>
        <v>0.86899999999999999</v>
      </c>
      <c r="J277" s="59"/>
      <c r="K277" s="110" t="s">
        <v>777</v>
      </c>
      <c r="L277" s="108">
        <v>1.2501873054795811</v>
      </c>
      <c r="M277" s="111">
        <v>1</v>
      </c>
      <c r="N277" s="111">
        <v>0</v>
      </c>
      <c r="O277" s="111">
        <v>10</v>
      </c>
      <c r="P277" s="111">
        <v>0</v>
      </c>
      <c r="Q277" s="108">
        <f t="shared" si="8"/>
        <v>-0.38118730547958113</v>
      </c>
      <c r="R277" s="27">
        <f t="shared" si="9"/>
        <v>-0.30490415620830102</v>
      </c>
      <c r="S277" s="28">
        <v>44492</v>
      </c>
      <c r="T277" s="52">
        <v>45178</v>
      </c>
      <c r="U277" s="52">
        <v>45179</v>
      </c>
      <c r="V277" s="29" t="s">
        <v>778</v>
      </c>
      <c r="W277" s="29" t="s">
        <v>779</v>
      </c>
      <c r="X277" s="30"/>
      <c r="Y277" s="15"/>
    </row>
    <row r="278" spans="1:25" ht="19.350000000000001" customHeight="1">
      <c r="A278" s="17" t="s">
        <v>25</v>
      </c>
      <c r="B278" s="59" t="s">
        <v>780</v>
      </c>
      <c r="C278" s="109" t="s">
        <v>341</v>
      </c>
      <c r="D278" s="59" t="s">
        <v>615</v>
      </c>
      <c r="E278" s="61" t="s">
        <v>27</v>
      </c>
      <c r="F278" s="108">
        <v>1.02</v>
      </c>
      <c r="G278" s="108">
        <f>IF('Venda-Chave-Troca'!$E278="Gamivo",'Venda-Chave-Troca'!$F278,IF(AND((F278)&lt;'[1]TABELA G2A'!$A$15),F278,IF(AND((F278)&gt;='[1]TABELA G2A'!$A$15,(F278)&lt;'[1]TABELA G2A'!$B$15),(F278)/(1+'[1]TABELA G2A'!$A$16),IF(AND((F278)&gt;='[1]TABELA G2A'!$C$15,(F278)&lt;'[1]TABELA G2A'!$D$15),(F278)/(1+'[1]TABELA G2A'!$C$16),IF(AND((F278)&gt;='[1]TABELA G2A'!$E$15,(F278)&lt;'[1]TABELA G2A'!$F$15),(F278)/(1+'[1]TABELA G2A'!$E$16),IF(AND((F278)&gt;='[1]TABELA G2A'!$G$15,(F278)&lt;'[1]TABELA G2A'!$H$15),(F278)/(1+'[1]TABELA G2A'!$G$16),IF(AND((F278)&gt;='[1]TABELA G2A'!$I$15,(F278)&lt;'[1]TABELA G2A'!$J$15),(F278)/(1+'[1]TABELA G2A'!$I$16),IF(AND((F278)&gt;='[1]TABELA G2A'!$A$17,(F278)&lt;'[1]TABELA G2A'!$B$17),(F278)/(1+'[1]TABELA G2A'!$A$18),IF(AND((F278)&gt;='[1]TABELA G2A'!$C$17,(F278)&lt;'[1]TABELA G2A'!$D$17),(F278)/(1+'[1]TABELA G2A'!$C$18),IF(AND((F278)&gt;='[1]TABELA G2A'!$E$17,(F278)&lt;'[1]TABELA G2A'!$F$17),(F278)/(1+'[1]TABELA G2A'!$E$18),IF(AND((F278)&gt;='[1]TABELA G2A'!$G$17,(F278)&lt;'[1]TABELA G2A'!$H$17),(F278)/(1+'[1]TABELA G2A'!$G$18),IF(AND((F278)&gt;='[1]TABELA G2A'!$I$17,(F278)&lt;'[1]TABELA G2A'!$J$17),(F278)/(1+'[1]TABELA G2A'!$I$18),IF(AND((F278)&gt;='[1]TABELA G2A'!$A$19,(F278)&lt;'[1]TABELA G2A'!$B$19),(F278)/(1+'[1]TABELA G2A'!$A$20),IF(AND((F278)&gt;='[1]TABELA G2A'!$C$19,(F278)&lt;'[1]TABELA G2A'!$D$19),(F278)/(1+'[1]TABELA G2A'!$C$20),IF(AND((F278)&gt;='[1]TABELA G2A'!$E$19,(F278)&lt;'[1]TABELA G2A'!$F$19),(F278)/(1+'[1]TABELA G2A'!$E$20),IF(AND((F278)&gt;='[1]TABELA G2A'!$G$19,(F278)&lt;'[1]TABELA G2A'!$H$19),(F278)/(1+'[1]TABELA G2A'!$G$20),IF(AND((F278)&gt;='[1]TABELA G2A'!$I$19,(F278)&lt;'[1]TABELA G2A'!$J$19),(F278)/(1+'[1]TABELA G2A'!$A$22),IF(AND((F278)&gt;='[1]TABELA G2A'!$A$21,(F278)&lt;'[1]TABELA G2A'!$B$21),(F278)/(1+'[1]TABELA G2A'!$B$22),IF(AND((F278)&gt;='[1]TABELA G2A'!$C$21,(F278)&lt;'[1]TABELA G2A'!$D$21),(F278)/(1+'[1]TABELA G2A'!$C$22),IF((F278)&gt;='[1]TABELA G2A'!$E$21,(F278)/(1+'[1]TABELA G2A'!$C$22),""))))))))))))))))))))</f>
        <v>1.02</v>
      </c>
      <c r="H278" s="108">
        <f>IF('Venda-Chave-Troca'!$E278="G2A",G278*0.898-(0.4)-((0.15)*N278/O278),IF('Venda-Chave-Troca'!$E278="Gamivo",IF('Venda-Chave-Troca'!$F278&lt;4,(F278*0.95)-(0.1),(F278*0.901)-(0.45)),""))</f>
        <v>0.86899999999999999</v>
      </c>
      <c r="I278" s="108">
        <f>IF($E278="gamivo",IF($F278&gt;4,'Venda-Chave-Troca'!$G278+(-0.099*'Venda-Chave-Troca'!$G278)-(0.45),'Venda-Chave-Troca'!$G278-(0.05*'Venda-Chave-Troca'!$G278)-(0.1)),G278*0.898-(0.55))</f>
        <v>0.86899999999999999</v>
      </c>
      <c r="J278" s="59"/>
      <c r="K278" s="110" t="s">
        <v>721</v>
      </c>
      <c r="L278" s="108">
        <v>1.5324457619998382</v>
      </c>
      <c r="M278" s="111">
        <v>1</v>
      </c>
      <c r="N278" s="111">
        <v>0</v>
      </c>
      <c r="O278" s="111">
        <v>10</v>
      </c>
      <c r="P278" s="111">
        <v>0</v>
      </c>
      <c r="Q278" s="108">
        <f t="shared" si="8"/>
        <v>-0.66344576199983818</v>
      </c>
      <c r="R278" s="27">
        <f t="shared" si="9"/>
        <v>-0.43293262212036987</v>
      </c>
      <c r="S278" s="28">
        <v>44492</v>
      </c>
      <c r="T278" s="52">
        <v>45178</v>
      </c>
      <c r="U278" s="52">
        <v>45179</v>
      </c>
      <c r="V278" s="29" t="s">
        <v>781</v>
      </c>
      <c r="W278" s="29" t="s">
        <v>782</v>
      </c>
      <c r="X278" s="30"/>
      <c r="Y278" s="15"/>
    </row>
    <row r="279" spans="1:25" ht="19.350000000000001" customHeight="1">
      <c r="A279" s="17" t="s">
        <v>25</v>
      </c>
      <c r="B279" s="59" t="s">
        <v>783</v>
      </c>
      <c r="C279" s="109" t="s">
        <v>341</v>
      </c>
      <c r="D279" s="59" t="s">
        <v>615</v>
      </c>
      <c r="E279" s="61" t="s">
        <v>27</v>
      </c>
      <c r="F279" s="108">
        <v>1.02</v>
      </c>
      <c r="G279" s="108">
        <f>IF('Venda-Chave-Troca'!$E279="Gamivo",'Venda-Chave-Troca'!$F279,IF(AND((F279)&lt;'[1]TABELA G2A'!$A$15),F279,IF(AND((F279)&gt;='[1]TABELA G2A'!$A$15,(F279)&lt;'[1]TABELA G2A'!$B$15),(F279)/(1+'[1]TABELA G2A'!$A$16),IF(AND((F279)&gt;='[1]TABELA G2A'!$C$15,(F279)&lt;'[1]TABELA G2A'!$D$15),(F279)/(1+'[1]TABELA G2A'!$C$16),IF(AND((F279)&gt;='[1]TABELA G2A'!$E$15,(F279)&lt;'[1]TABELA G2A'!$F$15),(F279)/(1+'[1]TABELA G2A'!$E$16),IF(AND((F279)&gt;='[1]TABELA G2A'!$G$15,(F279)&lt;'[1]TABELA G2A'!$H$15),(F279)/(1+'[1]TABELA G2A'!$G$16),IF(AND((F279)&gt;='[1]TABELA G2A'!$I$15,(F279)&lt;'[1]TABELA G2A'!$J$15),(F279)/(1+'[1]TABELA G2A'!$I$16),IF(AND((F279)&gt;='[1]TABELA G2A'!$A$17,(F279)&lt;'[1]TABELA G2A'!$B$17),(F279)/(1+'[1]TABELA G2A'!$A$18),IF(AND((F279)&gt;='[1]TABELA G2A'!$C$17,(F279)&lt;'[1]TABELA G2A'!$D$17),(F279)/(1+'[1]TABELA G2A'!$C$18),IF(AND((F279)&gt;='[1]TABELA G2A'!$E$17,(F279)&lt;'[1]TABELA G2A'!$F$17),(F279)/(1+'[1]TABELA G2A'!$E$18),IF(AND((F279)&gt;='[1]TABELA G2A'!$G$17,(F279)&lt;'[1]TABELA G2A'!$H$17),(F279)/(1+'[1]TABELA G2A'!$G$18),IF(AND((F279)&gt;='[1]TABELA G2A'!$I$17,(F279)&lt;'[1]TABELA G2A'!$J$17),(F279)/(1+'[1]TABELA G2A'!$I$18),IF(AND((F279)&gt;='[1]TABELA G2A'!$A$19,(F279)&lt;'[1]TABELA G2A'!$B$19),(F279)/(1+'[1]TABELA G2A'!$A$20),IF(AND((F279)&gt;='[1]TABELA G2A'!$C$19,(F279)&lt;'[1]TABELA G2A'!$D$19),(F279)/(1+'[1]TABELA G2A'!$C$20),IF(AND((F279)&gt;='[1]TABELA G2A'!$E$19,(F279)&lt;'[1]TABELA G2A'!$F$19),(F279)/(1+'[1]TABELA G2A'!$E$20),IF(AND((F279)&gt;='[1]TABELA G2A'!$G$19,(F279)&lt;'[1]TABELA G2A'!$H$19),(F279)/(1+'[1]TABELA G2A'!$G$20),IF(AND((F279)&gt;='[1]TABELA G2A'!$I$19,(F279)&lt;'[1]TABELA G2A'!$J$19),(F279)/(1+'[1]TABELA G2A'!$A$22),IF(AND((F279)&gt;='[1]TABELA G2A'!$A$21,(F279)&lt;'[1]TABELA G2A'!$B$21),(F279)/(1+'[1]TABELA G2A'!$B$22),IF(AND((F279)&gt;='[1]TABELA G2A'!$C$21,(F279)&lt;'[1]TABELA G2A'!$D$21),(F279)/(1+'[1]TABELA G2A'!$C$22),IF((F279)&gt;='[1]TABELA G2A'!$E$21,(F279)/(1+'[1]TABELA G2A'!$C$22),""))))))))))))))))))))</f>
        <v>1.02</v>
      </c>
      <c r="H279" s="108">
        <f>IF('Venda-Chave-Troca'!$E279="G2A",G279*0.898-(0.4)-((0.15)*N279/O279),IF('Venda-Chave-Troca'!$E279="Gamivo",IF('Venda-Chave-Troca'!$F279&lt;4,(F279*0.95)-(0.1),(F279*0.901)-(0.45)),""))</f>
        <v>0.86899999999999999</v>
      </c>
      <c r="I279" s="108">
        <f>IF($E279="gamivo",IF($F279&gt;4,'Venda-Chave-Troca'!$G279+(-0.099*'Venda-Chave-Troca'!$G279)-(0.45),'Venda-Chave-Troca'!$G279-(0.05*'Venda-Chave-Troca'!$G279)-(0.1)),G279*0.898-(0.55))</f>
        <v>0.86899999999999999</v>
      </c>
      <c r="J279" s="59"/>
      <c r="K279" s="110" t="s">
        <v>759</v>
      </c>
      <c r="L279" s="108">
        <v>1.3147043754831487</v>
      </c>
      <c r="M279" s="111">
        <v>1</v>
      </c>
      <c r="N279" s="111">
        <v>0</v>
      </c>
      <c r="O279" s="111">
        <v>10</v>
      </c>
      <c r="P279" s="111">
        <v>0</v>
      </c>
      <c r="Q279" s="108">
        <f t="shared" si="8"/>
        <v>-0.44570437548314867</v>
      </c>
      <c r="R279" s="27">
        <f t="shared" si="9"/>
        <v>-0.33901490235731063</v>
      </c>
      <c r="S279" s="28">
        <v>44492</v>
      </c>
      <c r="T279" s="52">
        <v>45178</v>
      </c>
      <c r="U279" s="52">
        <v>45179</v>
      </c>
      <c r="V279" s="29" t="s">
        <v>784</v>
      </c>
      <c r="W279" s="29" t="s">
        <v>785</v>
      </c>
      <c r="X279" s="30"/>
      <c r="Y279" s="15"/>
    </row>
    <row r="280" spans="1:25" ht="19.350000000000001" customHeight="1">
      <c r="A280" s="17" t="s">
        <v>25</v>
      </c>
      <c r="B280" s="59" t="s">
        <v>786</v>
      </c>
      <c r="C280" s="109" t="s">
        <v>341</v>
      </c>
      <c r="D280" s="59" t="s">
        <v>615</v>
      </c>
      <c r="E280" s="61" t="s">
        <v>27</v>
      </c>
      <c r="F280" s="108">
        <v>1.02</v>
      </c>
      <c r="G280" s="108">
        <f>IF('Venda-Chave-Troca'!$E280="Gamivo",'Venda-Chave-Troca'!$F280,IF(AND((F280)&lt;'[1]TABELA G2A'!$A$15),F280,IF(AND((F280)&gt;='[1]TABELA G2A'!$A$15,(F280)&lt;'[1]TABELA G2A'!$B$15),(F280)/(1+'[1]TABELA G2A'!$A$16),IF(AND((F280)&gt;='[1]TABELA G2A'!$C$15,(F280)&lt;'[1]TABELA G2A'!$D$15),(F280)/(1+'[1]TABELA G2A'!$C$16),IF(AND((F280)&gt;='[1]TABELA G2A'!$E$15,(F280)&lt;'[1]TABELA G2A'!$F$15),(F280)/(1+'[1]TABELA G2A'!$E$16),IF(AND((F280)&gt;='[1]TABELA G2A'!$G$15,(F280)&lt;'[1]TABELA G2A'!$H$15),(F280)/(1+'[1]TABELA G2A'!$G$16),IF(AND((F280)&gt;='[1]TABELA G2A'!$I$15,(F280)&lt;'[1]TABELA G2A'!$J$15),(F280)/(1+'[1]TABELA G2A'!$I$16),IF(AND((F280)&gt;='[1]TABELA G2A'!$A$17,(F280)&lt;'[1]TABELA G2A'!$B$17),(F280)/(1+'[1]TABELA G2A'!$A$18),IF(AND((F280)&gt;='[1]TABELA G2A'!$C$17,(F280)&lt;'[1]TABELA G2A'!$D$17),(F280)/(1+'[1]TABELA G2A'!$C$18),IF(AND((F280)&gt;='[1]TABELA G2A'!$E$17,(F280)&lt;'[1]TABELA G2A'!$F$17),(F280)/(1+'[1]TABELA G2A'!$E$18),IF(AND((F280)&gt;='[1]TABELA G2A'!$G$17,(F280)&lt;'[1]TABELA G2A'!$H$17),(F280)/(1+'[1]TABELA G2A'!$G$18),IF(AND((F280)&gt;='[1]TABELA G2A'!$I$17,(F280)&lt;'[1]TABELA G2A'!$J$17),(F280)/(1+'[1]TABELA G2A'!$I$18),IF(AND((F280)&gt;='[1]TABELA G2A'!$A$19,(F280)&lt;'[1]TABELA G2A'!$B$19),(F280)/(1+'[1]TABELA G2A'!$A$20),IF(AND((F280)&gt;='[1]TABELA G2A'!$C$19,(F280)&lt;'[1]TABELA G2A'!$D$19),(F280)/(1+'[1]TABELA G2A'!$C$20),IF(AND((F280)&gt;='[1]TABELA G2A'!$E$19,(F280)&lt;'[1]TABELA G2A'!$F$19),(F280)/(1+'[1]TABELA G2A'!$E$20),IF(AND((F280)&gt;='[1]TABELA G2A'!$G$19,(F280)&lt;'[1]TABELA G2A'!$H$19),(F280)/(1+'[1]TABELA G2A'!$G$20),IF(AND((F280)&gt;='[1]TABELA G2A'!$I$19,(F280)&lt;'[1]TABELA G2A'!$J$19),(F280)/(1+'[1]TABELA G2A'!$A$22),IF(AND((F280)&gt;='[1]TABELA G2A'!$A$21,(F280)&lt;'[1]TABELA G2A'!$B$21),(F280)/(1+'[1]TABELA G2A'!$B$22),IF(AND((F280)&gt;='[1]TABELA G2A'!$C$21,(F280)&lt;'[1]TABELA G2A'!$D$21),(F280)/(1+'[1]TABELA G2A'!$C$22),IF((F280)&gt;='[1]TABELA G2A'!$E$21,(F280)/(1+'[1]TABELA G2A'!$C$22),""))))))))))))))))))))</f>
        <v>1.02</v>
      </c>
      <c r="H280" s="108">
        <f>IF('Venda-Chave-Troca'!$E280="G2A",G280*0.898-(0.4)-((0.15)*N280/O280),IF('Venda-Chave-Troca'!$E280="Gamivo",IF('Venda-Chave-Troca'!$F280&lt;4,(F280*0.95)-(0.1),(F280*0.901)-(0.45)),""))</f>
        <v>0.86899999999999999</v>
      </c>
      <c r="I280" s="108">
        <f>IF($E280="gamivo",IF($F280&gt;4,'Venda-Chave-Troca'!$G280+(-0.099*'Venda-Chave-Troca'!$G280)-(0.45),'Venda-Chave-Troca'!$G280-(0.05*'Venda-Chave-Troca'!$G280)-(0.1)),G280*0.898-(0.55))</f>
        <v>0.86899999999999999</v>
      </c>
      <c r="J280" s="59"/>
      <c r="K280" s="110" t="s">
        <v>708</v>
      </c>
      <c r="L280" s="108">
        <v>1.6741796070513679</v>
      </c>
      <c r="M280" s="111">
        <v>1</v>
      </c>
      <c r="N280" s="111">
        <v>0</v>
      </c>
      <c r="O280" s="111">
        <v>10</v>
      </c>
      <c r="P280" s="111">
        <v>0</v>
      </c>
      <c r="Q280" s="108">
        <f t="shared" si="8"/>
        <v>-0.80517960705136793</v>
      </c>
      <c r="R280" s="27">
        <f t="shared" si="9"/>
        <v>-0.48093980099870076</v>
      </c>
      <c r="S280" s="28">
        <v>44494</v>
      </c>
      <c r="T280" s="52">
        <v>45178</v>
      </c>
      <c r="U280" s="52">
        <v>45179</v>
      </c>
      <c r="V280" s="29" t="s">
        <v>738</v>
      </c>
      <c r="W280" s="29" t="s">
        <v>739</v>
      </c>
      <c r="X280" s="30"/>
      <c r="Y280" s="15"/>
    </row>
    <row r="281" spans="1:25" ht="19.350000000000001" customHeight="1">
      <c r="A281" s="17" t="s">
        <v>25</v>
      </c>
      <c r="B281" s="59" t="s">
        <v>787</v>
      </c>
      <c r="C281" s="109" t="s">
        <v>341</v>
      </c>
      <c r="D281" s="59" t="s">
        <v>615</v>
      </c>
      <c r="E281" s="61" t="s">
        <v>27</v>
      </c>
      <c r="F281" s="108">
        <v>1.02</v>
      </c>
      <c r="G281" s="108">
        <f>IF('Venda-Chave-Troca'!$E281="Gamivo",'Venda-Chave-Troca'!$F281,IF(AND((F281)&lt;'[1]TABELA G2A'!$A$15),F281,IF(AND((F281)&gt;='[1]TABELA G2A'!$A$15,(F281)&lt;'[1]TABELA G2A'!$B$15),(F281)/(1+'[1]TABELA G2A'!$A$16),IF(AND((F281)&gt;='[1]TABELA G2A'!$C$15,(F281)&lt;'[1]TABELA G2A'!$D$15),(F281)/(1+'[1]TABELA G2A'!$C$16),IF(AND((F281)&gt;='[1]TABELA G2A'!$E$15,(F281)&lt;'[1]TABELA G2A'!$F$15),(F281)/(1+'[1]TABELA G2A'!$E$16),IF(AND((F281)&gt;='[1]TABELA G2A'!$G$15,(F281)&lt;'[1]TABELA G2A'!$H$15),(F281)/(1+'[1]TABELA G2A'!$G$16),IF(AND((F281)&gt;='[1]TABELA G2A'!$I$15,(F281)&lt;'[1]TABELA G2A'!$J$15),(F281)/(1+'[1]TABELA G2A'!$I$16),IF(AND((F281)&gt;='[1]TABELA G2A'!$A$17,(F281)&lt;'[1]TABELA G2A'!$B$17),(F281)/(1+'[1]TABELA G2A'!$A$18),IF(AND((F281)&gt;='[1]TABELA G2A'!$C$17,(F281)&lt;'[1]TABELA G2A'!$D$17),(F281)/(1+'[1]TABELA G2A'!$C$18),IF(AND((F281)&gt;='[1]TABELA G2A'!$E$17,(F281)&lt;'[1]TABELA G2A'!$F$17),(F281)/(1+'[1]TABELA G2A'!$E$18),IF(AND((F281)&gt;='[1]TABELA G2A'!$G$17,(F281)&lt;'[1]TABELA G2A'!$H$17),(F281)/(1+'[1]TABELA G2A'!$G$18),IF(AND((F281)&gt;='[1]TABELA G2A'!$I$17,(F281)&lt;'[1]TABELA G2A'!$J$17),(F281)/(1+'[1]TABELA G2A'!$I$18),IF(AND((F281)&gt;='[1]TABELA G2A'!$A$19,(F281)&lt;'[1]TABELA G2A'!$B$19),(F281)/(1+'[1]TABELA G2A'!$A$20),IF(AND((F281)&gt;='[1]TABELA G2A'!$C$19,(F281)&lt;'[1]TABELA G2A'!$D$19),(F281)/(1+'[1]TABELA G2A'!$C$20),IF(AND((F281)&gt;='[1]TABELA G2A'!$E$19,(F281)&lt;'[1]TABELA G2A'!$F$19),(F281)/(1+'[1]TABELA G2A'!$E$20),IF(AND((F281)&gt;='[1]TABELA G2A'!$G$19,(F281)&lt;'[1]TABELA G2A'!$H$19),(F281)/(1+'[1]TABELA G2A'!$G$20),IF(AND((F281)&gt;='[1]TABELA G2A'!$I$19,(F281)&lt;'[1]TABELA G2A'!$J$19),(F281)/(1+'[1]TABELA G2A'!$A$22),IF(AND((F281)&gt;='[1]TABELA G2A'!$A$21,(F281)&lt;'[1]TABELA G2A'!$B$21),(F281)/(1+'[1]TABELA G2A'!$B$22),IF(AND((F281)&gt;='[1]TABELA G2A'!$C$21,(F281)&lt;'[1]TABELA G2A'!$D$21),(F281)/(1+'[1]TABELA G2A'!$C$22),IF((F281)&gt;='[1]TABELA G2A'!$E$21,(F281)/(1+'[1]TABELA G2A'!$C$22),""))))))))))))))))))))</f>
        <v>1.02</v>
      </c>
      <c r="H281" s="108">
        <f>IF('Venda-Chave-Troca'!$E281="G2A",G281*0.898-(0.4)-((0.15)*N281/O281),IF('Venda-Chave-Troca'!$E281="Gamivo",IF('Venda-Chave-Troca'!$F281&lt;4,(F281*0.95)-(0.1),(F281*0.901)-(0.45)),""))</f>
        <v>0.86899999999999999</v>
      </c>
      <c r="I281" s="108">
        <f>IF($E281="gamivo",IF($F281&gt;4,'Venda-Chave-Troca'!$G281+(-0.099*'Venda-Chave-Troca'!$G281)-(0.45),'Venda-Chave-Troca'!$G281-(0.05*'Venda-Chave-Troca'!$G281)-(0.1)),G281*0.898-(0.55))</f>
        <v>0.86899999999999999</v>
      </c>
      <c r="J281" s="59"/>
      <c r="K281" s="110" t="s">
        <v>759</v>
      </c>
      <c r="L281" s="108">
        <v>1.3687173235406038</v>
      </c>
      <c r="M281" s="111">
        <v>1</v>
      </c>
      <c r="N281" s="111">
        <v>0</v>
      </c>
      <c r="O281" s="111">
        <v>10</v>
      </c>
      <c r="P281" s="111">
        <v>0</v>
      </c>
      <c r="Q281" s="108">
        <f t="shared" si="8"/>
        <v>-0.49971732354060383</v>
      </c>
      <c r="R281" s="27">
        <f t="shared" si="9"/>
        <v>-0.3650989981247062</v>
      </c>
      <c r="S281" s="28">
        <v>44494</v>
      </c>
      <c r="T281" s="52">
        <v>45178</v>
      </c>
      <c r="U281" s="52">
        <v>45179</v>
      </c>
      <c r="V281" s="29" t="s">
        <v>788</v>
      </c>
      <c r="W281" s="29" t="s">
        <v>789</v>
      </c>
      <c r="X281" s="30"/>
      <c r="Y281" s="15"/>
    </row>
    <row r="282" spans="1:25" ht="19.350000000000001" customHeight="1">
      <c r="A282" s="17" t="s">
        <v>25</v>
      </c>
      <c r="B282" s="59" t="s">
        <v>790</v>
      </c>
      <c r="C282" s="109" t="s">
        <v>341</v>
      </c>
      <c r="D282" s="59" t="s">
        <v>615</v>
      </c>
      <c r="E282" s="61" t="s">
        <v>27</v>
      </c>
      <c r="F282" s="108">
        <v>1.02</v>
      </c>
      <c r="G282" s="108">
        <f>IF('Venda-Chave-Troca'!$E282="Gamivo",'Venda-Chave-Troca'!$F282,IF(AND((F282)&lt;'[1]TABELA G2A'!$A$15),F282,IF(AND((F282)&gt;='[1]TABELA G2A'!$A$15,(F282)&lt;'[1]TABELA G2A'!$B$15),(F282)/(1+'[1]TABELA G2A'!$A$16),IF(AND((F282)&gt;='[1]TABELA G2A'!$C$15,(F282)&lt;'[1]TABELA G2A'!$D$15),(F282)/(1+'[1]TABELA G2A'!$C$16),IF(AND((F282)&gt;='[1]TABELA G2A'!$E$15,(F282)&lt;'[1]TABELA G2A'!$F$15),(F282)/(1+'[1]TABELA G2A'!$E$16),IF(AND((F282)&gt;='[1]TABELA G2A'!$G$15,(F282)&lt;'[1]TABELA G2A'!$H$15),(F282)/(1+'[1]TABELA G2A'!$G$16),IF(AND((F282)&gt;='[1]TABELA G2A'!$I$15,(F282)&lt;'[1]TABELA G2A'!$J$15),(F282)/(1+'[1]TABELA G2A'!$I$16),IF(AND((F282)&gt;='[1]TABELA G2A'!$A$17,(F282)&lt;'[1]TABELA G2A'!$B$17),(F282)/(1+'[1]TABELA G2A'!$A$18),IF(AND((F282)&gt;='[1]TABELA G2A'!$C$17,(F282)&lt;'[1]TABELA G2A'!$D$17),(F282)/(1+'[1]TABELA G2A'!$C$18),IF(AND((F282)&gt;='[1]TABELA G2A'!$E$17,(F282)&lt;'[1]TABELA G2A'!$F$17),(F282)/(1+'[1]TABELA G2A'!$E$18),IF(AND((F282)&gt;='[1]TABELA G2A'!$G$17,(F282)&lt;'[1]TABELA G2A'!$H$17),(F282)/(1+'[1]TABELA G2A'!$G$18),IF(AND((F282)&gt;='[1]TABELA G2A'!$I$17,(F282)&lt;'[1]TABELA G2A'!$J$17),(F282)/(1+'[1]TABELA G2A'!$I$18),IF(AND((F282)&gt;='[1]TABELA G2A'!$A$19,(F282)&lt;'[1]TABELA G2A'!$B$19),(F282)/(1+'[1]TABELA G2A'!$A$20),IF(AND((F282)&gt;='[1]TABELA G2A'!$C$19,(F282)&lt;'[1]TABELA G2A'!$D$19),(F282)/(1+'[1]TABELA G2A'!$C$20),IF(AND((F282)&gt;='[1]TABELA G2A'!$E$19,(F282)&lt;'[1]TABELA G2A'!$F$19),(F282)/(1+'[1]TABELA G2A'!$E$20),IF(AND((F282)&gt;='[1]TABELA G2A'!$G$19,(F282)&lt;'[1]TABELA G2A'!$H$19),(F282)/(1+'[1]TABELA G2A'!$G$20),IF(AND((F282)&gt;='[1]TABELA G2A'!$I$19,(F282)&lt;'[1]TABELA G2A'!$J$19),(F282)/(1+'[1]TABELA G2A'!$A$22),IF(AND((F282)&gt;='[1]TABELA G2A'!$A$21,(F282)&lt;'[1]TABELA G2A'!$B$21),(F282)/(1+'[1]TABELA G2A'!$B$22),IF(AND((F282)&gt;='[1]TABELA G2A'!$C$21,(F282)&lt;'[1]TABELA G2A'!$D$21),(F282)/(1+'[1]TABELA G2A'!$C$22),IF((F282)&gt;='[1]TABELA G2A'!$E$21,(F282)/(1+'[1]TABELA G2A'!$C$22),""))))))))))))))))))))</f>
        <v>1.02</v>
      </c>
      <c r="H282" s="108">
        <f>IF('Venda-Chave-Troca'!$E282="G2A",G282*0.898-(0.4)-((0.15)*N282/O282),IF('Venda-Chave-Troca'!$E282="Gamivo",IF('Venda-Chave-Troca'!$F282&lt;4,(F282*0.95)-(0.1),(F282*0.901)-(0.45)),""))</f>
        <v>0.86899999999999999</v>
      </c>
      <c r="I282" s="108">
        <f>IF($E282="gamivo",IF($F282&gt;4,'Venda-Chave-Troca'!$G282+(-0.099*'Venda-Chave-Troca'!$G282)-(0.45),'Venda-Chave-Troca'!$G282-(0.05*'Venda-Chave-Troca'!$G282)-(0.1)),G282*0.898-(0.55))</f>
        <v>0.86899999999999999</v>
      </c>
      <c r="J282" s="59"/>
      <c r="K282" s="110" t="s">
        <v>791</v>
      </c>
      <c r="L282" s="108">
        <v>1.3485031961205711</v>
      </c>
      <c r="M282" s="111">
        <v>1</v>
      </c>
      <c r="N282" s="111">
        <v>0</v>
      </c>
      <c r="O282" s="111">
        <v>10</v>
      </c>
      <c r="P282" s="111">
        <v>0</v>
      </c>
      <c r="Q282" s="108">
        <f t="shared" si="8"/>
        <v>-0.47950319612057113</v>
      </c>
      <c r="R282" s="27">
        <f t="shared" si="9"/>
        <v>-0.35558180173397097</v>
      </c>
      <c r="S282" s="28">
        <v>44497</v>
      </c>
      <c r="T282" s="52">
        <v>45178</v>
      </c>
      <c r="U282" s="52">
        <v>45179</v>
      </c>
      <c r="V282" s="29" t="s">
        <v>792</v>
      </c>
      <c r="W282" s="29" t="s">
        <v>793</v>
      </c>
      <c r="X282" s="30"/>
      <c r="Y282" s="15"/>
    </row>
    <row r="283" spans="1:25" ht="19.350000000000001" customHeight="1">
      <c r="A283" s="17" t="s">
        <v>794</v>
      </c>
      <c r="B283" s="59" t="s">
        <v>795</v>
      </c>
      <c r="C283" s="109" t="s">
        <v>341</v>
      </c>
      <c r="D283" s="59" t="s">
        <v>615</v>
      </c>
      <c r="E283" s="61" t="s">
        <v>27</v>
      </c>
      <c r="F283" s="108">
        <v>1.02</v>
      </c>
      <c r="G283" s="108">
        <f>IF('Venda-Chave-Troca'!$E283="Gamivo",'Venda-Chave-Troca'!$F283,IF(AND((F283)&lt;'[1]TABELA G2A'!$A$15),F283,IF(AND((F283)&gt;='[1]TABELA G2A'!$A$15,(F283)&lt;'[1]TABELA G2A'!$B$15),(F283)/(1+'[1]TABELA G2A'!$A$16),IF(AND((F283)&gt;='[1]TABELA G2A'!$C$15,(F283)&lt;'[1]TABELA G2A'!$D$15),(F283)/(1+'[1]TABELA G2A'!$C$16),IF(AND((F283)&gt;='[1]TABELA G2A'!$E$15,(F283)&lt;'[1]TABELA G2A'!$F$15),(F283)/(1+'[1]TABELA G2A'!$E$16),IF(AND((F283)&gt;='[1]TABELA G2A'!$G$15,(F283)&lt;'[1]TABELA G2A'!$H$15),(F283)/(1+'[1]TABELA G2A'!$G$16),IF(AND((F283)&gt;='[1]TABELA G2A'!$I$15,(F283)&lt;'[1]TABELA G2A'!$J$15),(F283)/(1+'[1]TABELA G2A'!$I$16),IF(AND((F283)&gt;='[1]TABELA G2A'!$A$17,(F283)&lt;'[1]TABELA G2A'!$B$17),(F283)/(1+'[1]TABELA G2A'!$A$18),IF(AND((F283)&gt;='[1]TABELA G2A'!$C$17,(F283)&lt;'[1]TABELA G2A'!$D$17),(F283)/(1+'[1]TABELA G2A'!$C$18),IF(AND((F283)&gt;='[1]TABELA G2A'!$E$17,(F283)&lt;'[1]TABELA G2A'!$F$17),(F283)/(1+'[1]TABELA G2A'!$E$18),IF(AND((F283)&gt;='[1]TABELA G2A'!$G$17,(F283)&lt;'[1]TABELA G2A'!$H$17),(F283)/(1+'[1]TABELA G2A'!$G$18),IF(AND((F283)&gt;='[1]TABELA G2A'!$I$17,(F283)&lt;'[1]TABELA G2A'!$J$17),(F283)/(1+'[1]TABELA G2A'!$I$18),IF(AND((F283)&gt;='[1]TABELA G2A'!$A$19,(F283)&lt;'[1]TABELA G2A'!$B$19),(F283)/(1+'[1]TABELA G2A'!$A$20),IF(AND((F283)&gt;='[1]TABELA G2A'!$C$19,(F283)&lt;'[1]TABELA G2A'!$D$19),(F283)/(1+'[1]TABELA G2A'!$C$20),IF(AND((F283)&gt;='[1]TABELA G2A'!$E$19,(F283)&lt;'[1]TABELA G2A'!$F$19),(F283)/(1+'[1]TABELA G2A'!$E$20),IF(AND((F283)&gt;='[1]TABELA G2A'!$G$19,(F283)&lt;'[1]TABELA G2A'!$H$19),(F283)/(1+'[1]TABELA G2A'!$G$20),IF(AND((F283)&gt;='[1]TABELA G2A'!$I$19,(F283)&lt;'[1]TABELA G2A'!$J$19),(F283)/(1+'[1]TABELA G2A'!$A$22),IF(AND((F283)&gt;='[1]TABELA G2A'!$A$21,(F283)&lt;'[1]TABELA G2A'!$B$21),(F283)/(1+'[1]TABELA G2A'!$B$22),IF(AND((F283)&gt;='[1]TABELA G2A'!$C$21,(F283)&lt;'[1]TABELA G2A'!$D$21),(F283)/(1+'[1]TABELA G2A'!$C$22),IF((F283)&gt;='[1]TABELA G2A'!$E$21,(F283)/(1+'[1]TABELA G2A'!$C$22),""))))))))))))))))))))</f>
        <v>1.02</v>
      </c>
      <c r="H283" s="108">
        <f>IF('Venda-Chave-Troca'!$E283="G2A",G283*0.898-(0.4)-((0.15)*N283/O283),IF('Venda-Chave-Troca'!$E283="Gamivo",IF('Venda-Chave-Troca'!$F283&lt;4,(F283*0.95)-(0.1),(F283*0.901)-(0.45)),""))</f>
        <v>0.86899999999999999</v>
      </c>
      <c r="I283" s="108">
        <f>IF($E283="gamivo",IF($F283&gt;4,'Venda-Chave-Troca'!$G283+(-0.099*'Venda-Chave-Troca'!$G283)-(0.45),'Venda-Chave-Troca'!$G283-(0.05*'Venda-Chave-Troca'!$G283)-(0.1)),G283*0.898-(0.55))</f>
        <v>0.86899999999999999</v>
      </c>
      <c r="J283" s="59"/>
      <c r="K283" s="110" t="s">
        <v>796</v>
      </c>
      <c r="L283" s="108">
        <v>1.362305999171638</v>
      </c>
      <c r="M283" s="111">
        <v>1</v>
      </c>
      <c r="N283" s="111">
        <v>0</v>
      </c>
      <c r="O283" s="111">
        <v>10</v>
      </c>
      <c r="P283" s="111">
        <v>0</v>
      </c>
      <c r="Q283" s="108">
        <f t="shared" si="8"/>
        <v>-0.49330599917163798</v>
      </c>
      <c r="R283" s="27">
        <f t="shared" si="9"/>
        <v>-0.3621110084456774</v>
      </c>
      <c r="S283" s="28">
        <v>44497</v>
      </c>
      <c r="T283" s="52">
        <v>45178</v>
      </c>
      <c r="U283" s="52">
        <v>45179</v>
      </c>
      <c r="V283" s="29" t="s">
        <v>797</v>
      </c>
      <c r="W283" s="29" t="s">
        <v>798</v>
      </c>
      <c r="X283" s="30"/>
      <c r="Y283" s="15"/>
    </row>
    <row r="284" spans="1:25" ht="19.350000000000001" customHeight="1">
      <c r="A284" s="17" t="s">
        <v>799</v>
      </c>
      <c r="B284" s="59" t="s">
        <v>800</v>
      </c>
      <c r="C284" s="109" t="s">
        <v>341</v>
      </c>
      <c r="D284" s="59" t="s">
        <v>615</v>
      </c>
      <c r="E284" s="61" t="s">
        <v>27</v>
      </c>
      <c r="F284" s="108">
        <v>1.02</v>
      </c>
      <c r="G284" s="108">
        <f>IF('Venda-Chave-Troca'!$E284="Gamivo",'Venda-Chave-Troca'!$F284,IF(AND((F284)&lt;'[1]TABELA G2A'!$A$15),F284,IF(AND((F284)&gt;='[1]TABELA G2A'!$A$15,(F284)&lt;'[1]TABELA G2A'!$B$15),(F284)/(1+'[1]TABELA G2A'!$A$16),IF(AND((F284)&gt;='[1]TABELA G2A'!$C$15,(F284)&lt;'[1]TABELA G2A'!$D$15),(F284)/(1+'[1]TABELA G2A'!$C$16),IF(AND((F284)&gt;='[1]TABELA G2A'!$E$15,(F284)&lt;'[1]TABELA G2A'!$F$15),(F284)/(1+'[1]TABELA G2A'!$E$16),IF(AND((F284)&gt;='[1]TABELA G2A'!$G$15,(F284)&lt;'[1]TABELA G2A'!$H$15),(F284)/(1+'[1]TABELA G2A'!$G$16),IF(AND((F284)&gt;='[1]TABELA G2A'!$I$15,(F284)&lt;'[1]TABELA G2A'!$J$15),(F284)/(1+'[1]TABELA G2A'!$I$16),IF(AND((F284)&gt;='[1]TABELA G2A'!$A$17,(F284)&lt;'[1]TABELA G2A'!$B$17),(F284)/(1+'[1]TABELA G2A'!$A$18),IF(AND((F284)&gt;='[1]TABELA G2A'!$C$17,(F284)&lt;'[1]TABELA G2A'!$D$17),(F284)/(1+'[1]TABELA G2A'!$C$18),IF(AND((F284)&gt;='[1]TABELA G2A'!$E$17,(F284)&lt;'[1]TABELA G2A'!$F$17),(F284)/(1+'[1]TABELA G2A'!$E$18),IF(AND((F284)&gt;='[1]TABELA G2A'!$G$17,(F284)&lt;'[1]TABELA G2A'!$H$17),(F284)/(1+'[1]TABELA G2A'!$G$18),IF(AND((F284)&gt;='[1]TABELA G2A'!$I$17,(F284)&lt;'[1]TABELA G2A'!$J$17),(F284)/(1+'[1]TABELA G2A'!$I$18),IF(AND((F284)&gt;='[1]TABELA G2A'!$A$19,(F284)&lt;'[1]TABELA G2A'!$B$19),(F284)/(1+'[1]TABELA G2A'!$A$20),IF(AND((F284)&gt;='[1]TABELA G2A'!$C$19,(F284)&lt;'[1]TABELA G2A'!$D$19),(F284)/(1+'[1]TABELA G2A'!$C$20),IF(AND((F284)&gt;='[1]TABELA G2A'!$E$19,(F284)&lt;'[1]TABELA G2A'!$F$19),(F284)/(1+'[1]TABELA G2A'!$E$20),IF(AND((F284)&gt;='[1]TABELA G2A'!$G$19,(F284)&lt;'[1]TABELA G2A'!$H$19),(F284)/(1+'[1]TABELA G2A'!$G$20),IF(AND((F284)&gt;='[1]TABELA G2A'!$I$19,(F284)&lt;'[1]TABELA G2A'!$J$19),(F284)/(1+'[1]TABELA G2A'!$A$22),IF(AND((F284)&gt;='[1]TABELA G2A'!$A$21,(F284)&lt;'[1]TABELA G2A'!$B$21),(F284)/(1+'[1]TABELA G2A'!$B$22),IF(AND((F284)&gt;='[1]TABELA G2A'!$C$21,(F284)&lt;'[1]TABELA G2A'!$D$21),(F284)/(1+'[1]TABELA G2A'!$C$22),IF((F284)&gt;='[1]TABELA G2A'!$E$21,(F284)/(1+'[1]TABELA G2A'!$C$22),""))))))))))))))))))))</f>
        <v>1.02</v>
      </c>
      <c r="H284" s="108">
        <f>IF('Venda-Chave-Troca'!$E284="G2A",G284*0.898-(0.4)-((0.15)*N284/O284),IF('Venda-Chave-Troca'!$E284="Gamivo",IF('Venda-Chave-Troca'!$F284&lt;4,(F284*0.95)-(0.1),(F284*0.901)-(0.45)),""))</f>
        <v>0.86899999999999999</v>
      </c>
      <c r="I284" s="108">
        <f>IF($E284="gamivo",IF($F284&gt;4,'Venda-Chave-Troca'!$G284+(-0.099*'Venda-Chave-Troca'!$G284)-(0.45),'Venda-Chave-Troca'!$G284-(0.05*'Venda-Chave-Troca'!$G284)-(0.1)),G284*0.898-(0.55))</f>
        <v>0.86899999999999999</v>
      </c>
      <c r="J284" s="59"/>
      <c r="K284" s="110" t="s">
        <v>801</v>
      </c>
      <c r="L284" s="108">
        <v>1.4756282378573624</v>
      </c>
      <c r="M284" s="111">
        <v>1</v>
      </c>
      <c r="N284" s="111">
        <v>0</v>
      </c>
      <c r="O284" s="111">
        <v>10</v>
      </c>
      <c r="P284" s="111">
        <v>0</v>
      </c>
      <c r="Q284" s="108">
        <f t="shared" si="8"/>
        <v>-0.60662823785736242</v>
      </c>
      <c r="R284" s="27">
        <f t="shared" si="9"/>
        <v>-0.41109828498416179</v>
      </c>
      <c r="S284" s="28">
        <v>44497</v>
      </c>
      <c r="T284" s="52">
        <v>45178</v>
      </c>
      <c r="U284" s="52">
        <v>45179</v>
      </c>
      <c r="V284" s="29" t="s">
        <v>802</v>
      </c>
      <c r="W284" s="29" t="s">
        <v>803</v>
      </c>
      <c r="X284" s="30"/>
      <c r="Y284" s="15"/>
    </row>
    <row r="285" spans="1:25" ht="19.350000000000001" customHeight="1">
      <c r="A285" s="17" t="s">
        <v>25</v>
      </c>
      <c r="B285" s="59" t="s">
        <v>804</v>
      </c>
      <c r="C285" s="109" t="s">
        <v>341</v>
      </c>
      <c r="D285" s="59" t="s">
        <v>615</v>
      </c>
      <c r="E285" s="61" t="s">
        <v>27</v>
      </c>
      <c r="F285" s="108">
        <v>1.02</v>
      </c>
      <c r="G285" s="108">
        <f>IF('Venda-Chave-Troca'!$E285="Gamivo",'Venda-Chave-Troca'!$F285,IF(AND((F285)&lt;'[1]TABELA G2A'!$A$15),F285,IF(AND((F285)&gt;='[1]TABELA G2A'!$A$15,(F285)&lt;'[1]TABELA G2A'!$B$15),(F285)/(1+'[1]TABELA G2A'!$A$16),IF(AND((F285)&gt;='[1]TABELA G2A'!$C$15,(F285)&lt;'[1]TABELA G2A'!$D$15),(F285)/(1+'[1]TABELA G2A'!$C$16),IF(AND((F285)&gt;='[1]TABELA G2A'!$E$15,(F285)&lt;'[1]TABELA G2A'!$F$15),(F285)/(1+'[1]TABELA G2A'!$E$16),IF(AND((F285)&gt;='[1]TABELA G2A'!$G$15,(F285)&lt;'[1]TABELA G2A'!$H$15),(F285)/(1+'[1]TABELA G2A'!$G$16),IF(AND((F285)&gt;='[1]TABELA G2A'!$I$15,(F285)&lt;'[1]TABELA G2A'!$J$15),(F285)/(1+'[1]TABELA G2A'!$I$16),IF(AND((F285)&gt;='[1]TABELA G2A'!$A$17,(F285)&lt;'[1]TABELA G2A'!$B$17),(F285)/(1+'[1]TABELA G2A'!$A$18),IF(AND((F285)&gt;='[1]TABELA G2A'!$C$17,(F285)&lt;'[1]TABELA G2A'!$D$17),(F285)/(1+'[1]TABELA G2A'!$C$18),IF(AND((F285)&gt;='[1]TABELA G2A'!$E$17,(F285)&lt;'[1]TABELA G2A'!$F$17),(F285)/(1+'[1]TABELA G2A'!$E$18),IF(AND((F285)&gt;='[1]TABELA G2A'!$G$17,(F285)&lt;'[1]TABELA G2A'!$H$17),(F285)/(1+'[1]TABELA G2A'!$G$18),IF(AND((F285)&gt;='[1]TABELA G2A'!$I$17,(F285)&lt;'[1]TABELA G2A'!$J$17),(F285)/(1+'[1]TABELA G2A'!$I$18),IF(AND((F285)&gt;='[1]TABELA G2A'!$A$19,(F285)&lt;'[1]TABELA G2A'!$B$19),(F285)/(1+'[1]TABELA G2A'!$A$20),IF(AND((F285)&gt;='[1]TABELA G2A'!$C$19,(F285)&lt;'[1]TABELA G2A'!$D$19),(F285)/(1+'[1]TABELA G2A'!$C$20),IF(AND((F285)&gt;='[1]TABELA G2A'!$E$19,(F285)&lt;'[1]TABELA G2A'!$F$19),(F285)/(1+'[1]TABELA G2A'!$E$20),IF(AND((F285)&gt;='[1]TABELA G2A'!$G$19,(F285)&lt;'[1]TABELA G2A'!$H$19),(F285)/(1+'[1]TABELA G2A'!$G$20),IF(AND((F285)&gt;='[1]TABELA G2A'!$I$19,(F285)&lt;'[1]TABELA G2A'!$J$19),(F285)/(1+'[1]TABELA G2A'!$A$22),IF(AND((F285)&gt;='[1]TABELA G2A'!$A$21,(F285)&lt;'[1]TABELA G2A'!$B$21),(F285)/(1+'[1]TABELA G2A'!$B$22),IF(AND((F285)&gt;='[1]TABELA G2A'!$C$21,(F285)&lt;'[1]TABELA G2A'!$D$21),(F285)/(1+'[1]TABELA G2A'!$C$22),IF((F285)&gt;='[1]TABELA G2A'!$E$21,(F285)/(1+'[1]TABELA G2A'!$C$22),""))))))))))))))))))))</f>
        <v>1.02</v>
      </c>
      <c r="H285" s="108">
        <f>IF('Venda-Chave-Troca'!$E285="G2A",G285*0.898-(0.4)-((0.15)*N285/O285),IF('Venda-Chave-Troca'!$E285="Gamivo",IF('Venda-Chave-Troca'!$F285&lt;4,(F285*0.95)-(0.1),(F285*0.901)-(0.45)),""))</f>
        <v>0.86899999999999999</v>
      </c>
      <c r="I285" s="108">
        <f>IF($E285="gamivo",IF($F285&gt;4,'Venda-Chave-Troca'!$G285+(-0.099*'Venda-Chave-Troca'!$G285)-(0.45),'Venda-Chave-Troca'!$G285-(0.05*'Venda-Chave-Troca'!$G285)-(0.1)),G285*0.898-(0.55))</f>
        <v>0.86899999999999999</v>
      </c>
      <c r="J285" s="59"/>
      <c r="K285" s="110" t="s">
        <v>708</v>
      </c>
      <c r="L285" s="108">
        <v>1.5234184602350569</v>
      </c>
      <c r="M285" s="111">
        <v>1</v>
      </c>
      <c r="N285" s="111">
        <v>0</v>
      </c>
      <c r="O285" s="111">
        <v>10</v>
      </c>
      <c r="P285" s="111">
        <v>0</v>
      </c>
      <c r="Q285" s="108">
        <f t="shared" si="8"/>
        <v>-0.6544184602350569</v>
      </c>
      <c r="R285" s="27">
        <f t="shared" si="9"/>
        <v>-0.42957235803357863</v>
      </c>
      <c r="S285" s="28">
        <v>44502</v>
      </c>
      <c r="T285" s="52">
        <v>45179</v>
      </c>
      <c r="U285" s="52">
        <v>45179</v>
      </c>
      <c r="V285" s="29" t="s">
        <v>738</v>
      </c>
      <c r="W285" s="29" t="s">
        <v>739</v>
      </c>
      <c r="X285" s="30"/>
      <c r="Y285" s="15"/>
    </row>
    <row r="286" spans="1:25" ht="19.350000000000001" customHeight="1">
      <c r="A286" s="17" t="s">
        <v>805</v>
      </c>
      <c r="B286" s="59" t="s">
        <v>806</v>
      </c>
      <c r="C286" s="109" t="s">
        <v>341</v>
      </c>
      <c r="D286" s="59" t="s">
        <v>615</v>
      </c>
      <c r="E286" s="21" t="s">
        <v>342</v>
      </c>
      <c r="F286" s="108">
        <v>1.39</v>
      </c>
      <c r="G286" s="108">
        <f>IF('Venda-Chave-Troca'!$E286="Gamivo",'Venda-Chave-Troca'!$F286,IF(AND((F286)&lt;'[1]TABELA G2A'!$A$15),F286,IF(AND((F286)&gt;='[1]TABELA G2A'!$A$15,(F286)&lt;'[1]TABELA G2A'!$B$15),(F286)/(1+'[1]TABELA G2A'!$A$16),IF(AND((F286)&gt;='[1]TABELA G2A'!$C$15,(F286)&lt;'[1]TABELA G2A'!$D$15),(F286)/(1+'[1]TABELA G2A'!$C$16),IF(AND((F286)&gt;='[1]TABELA G2A'!$E$15,(F286)&lt;'[1]TABELA G2A'!$F$15),(F286)/(1+'[1]TABELA G2A'!$E$16),IF(AND((F286)&gt;='[1]TABELA G2A'!$G$15,(F286)&lt;'[1]TABELA G2A'!$H$15),(F286)/(1+'[1]TABELA G2A'!$G$16),IF(AND((F286)&gt;='[1]TABELA G2A'!$I$15,(F286)&lt;'[1]TABELA G2A'!$J$15),(F286)/(1+'[1]TABELA G2A'!$I$16),IF(AND((F286)&gt;='[1]TABELA G2A'!$A$17,(F286)&lt;'[1]TABELA G2A'!$B$17),(F286)/(1+'[1]TABELA G2A'!$A$18),IF(AND((F286)&gt;='[1]TABELA G2A'!$C$17,(F286)&lt;'[1]TABELA G2A'!$D$17),(F286)/(1+'[1]TABELA G2A'!$C$18),IF(AND((F286)&gt;='[1]TABELA G2A'!$E$17,(F286)&lt;'[1]TABELA G2A'!$F$17),(F286)/(1+'[1]TABELA G2A'!$E$18),IF(AND((F286)&gt;='[1]TABELA G2A'!$G$17,(F286)&lt;'[1]TABELA G2A'!$H$17),(F286)/(1+'[1]TABELA G2A'!$G$18),IF(AND((F286)&gt;='[1]TABELA G2A'!$I$17,(F286)&lt;'[1]TABELA G2A'!$J$17),(F286)/(1+'[1]TABELA G2A'!$I$18),IF(AND((F286)&gt;='[1]TABELA G2A'!$A$19,(F286)&lt;'[1]TABELA G2A'!$B$19),(F286)/(1+'[1]TABELA G2A'!$A$20),IF(AND((F286)&gt;='[1]TABELA G2A'!$C$19,(F286)&lt;'[1]TABELA G2A'!$D$19),(F286)/(1+'[1]TABELA G2A'!$C$20),IF(AND((F286)&gt;='[1]TABELA G2A'!$E$19,(F286)&lt;'[1]TABELA G2A'!$F$19),(F286)/(1+'[1]TABELA G2A'!$E$20),IF(AND((F286)&gt;='[1]TABELA G2A'!$G$19,(F286)&lt;'[1]TABELA G2A'!$H$19),(F286)/(1+'[1]TABELA G2A'!$G$20),IF(AND((F286)&gt;='[1]TABELA G2A'!$I$19,(F286)&lt;'[1]TABELA G2A'!$J$19),(F286)/(1+'[1]TABELA G2A'!$A$22),IF(AND((F286)&gt;='[1]TABELA G2A'!$A$21,(F286)&lt;'[1]TABELA G2A'!$B$21),(F286)/(1+'[1]TABELA G2A'!$B$22),IF(AND((F286)&gt;='[1]TABELA G2A'!$C$21,(F286)&lt;'[1]TABELA G2A'!$D$21),(F286)/(1+'[1]TABELA G2A'!$C$22),IF((F286)&gt;='[1]TABELA G2A'!$E$21,(F286)/(1+'[1]TABELA G2A'!$C$22),""))))))))))))))))))))</f>
        <v>1.0775193798449612</v>
      </c>
      <c r="H286" s="108">
        <f>IF('Venda-Chave-Troca'!$E286="G2A",G286*0.898-(0.4)-((0.15)*N286/O286),IF('Venda-Chave-Troca'!$E286="Gamivo",IF('Venda-Chave-Troca'!$F286&lt;4,(F286*0.95)-(0.1),(F286*0.901)-(0.45)),""))</f>
        <v>0.55261240310077508</v>
      </c>
      <c r="I286" s="108">
        <f>IF($E286="gamivo",IF($F286&gt;4,'Venda-Chave-Troca'!$G286+(-0.099*'Venda-Chave-Troca'!$G286)-(0.45),'Venda-Chave-Troca'!$G286-(0.05*'Venda-Chave-Troca'!$G286)-(0.1)),G286*0.898-(0.55))</f>
        <v>0.41761240310077508</v>
      </c>
      <c r="J286" s="59"/>
      <c r="K286" s="110" t="s">
        <v>807</v>
      </c>
      <c r="L286" s="108">
        <v>1.1497991120125843</v>
      </c>
      <c r="M286" s="111">
        <v>1</v>
      </c>
      <c r="N286" s="111">
        <v>1</v>
      </c>
      <c r="O286" s="111">
        <v>10</v>
      </c>
      <c r="P286" s="111">
        <v>0</v>
      </c>
      <c r="Q286" s="108">
        <f t="shared" si="8"/>
        <v>-0.59718670891180925</v>
      </c>
      <c r="R286" s="27">
        <f t="shared" si="9"/>
        <v>-0.51938351897533308</v>
      </c>
      <c r="S286" s="28">
        <v>44500</v>
      </c>
      <c r="T286" s="52">
        <v>45179</v>
      </c>
      <c r="U286" s="52">
        <v>45180</v>
      </c>
      <c r="V286" s="29" t="s">
        <v>808</v>
      </c>
      <c r="W286" s="29" t="s">
        <v>809</v>
      </c>
      <c r="X286" s="30"/>
      <c r="Y286" s="15"/>
    </row>
    <row r="287" spans="1:25" ht="19.350000000000001" customHeight="1">
      <c r="A287" s="17" t="s">
        <v>25</v>
      </c>
      <c r="B287" s="59" t="s">
        <v>810</v>
      </c>
      <c r="C287" s="109" t="s">
        <v>341</v>
      </c>
      <c r="D287" s="59" t="s">
        <v>615</v>
      </c>
      <c r="E287" s="61" t="s">
        <v>27</v>
      </c>
      <c r="F287" s="108">
        <v>1.02</v>
      </c>
      <c r="G287" s="108">
        <f>IF('Venda-Chave-Troca'!$E287="Gamivo",'Venda-Chave-Troca'!$F287,IF(AND((F287)&lt;'[1]TABELA G2A'!$A$15),F287,IF(AND((F287)&gt;='[1]TABELA G2A'!$A$15,(F287)&lt;'[1]TABELA G2A'!$B$15),(F287)/(1+'[1]TABELA G2A'!$A$16),IF(AND((F287)&gt;='[1]TABELA G2A'!$C$15,(F287)&lt;'[1]TABELA G2A'!$D$15),(F287)/(1+'[1]TABELA G2A'!$C$16),IF(AND((F287)&gt;='[1]TABELA G2A'!$E$15,(F287)&lt;'[1]TABELA G2A'!$F$15),(F287)/(1+'[1]TABELA G2A'!$E$16),IF(AND((F287)&gt;='[1]TABELA G2A'!$G$15,(F287)&lt;'[1]TABELA G2A'!$H$15),(F287)/(1+'[1]TABELA G2A'!$G$16),IF(AND((F287)&gt;='[1]TABELA G2A'!$I$15,(F287)&lt;'[1]TABELA G2A'!$J$15),(F287)/(1+'[1]TABELA G2A'!$I$16),IF(AND((F287)&gt;='[1]TABELA G2A'!$A$17,(F287)&lt;'[1]TABELA G2A'!$B$17),(F287)/(1+'[1]TABELA G2A'!$A$18),IF(AND((F287)&gt;='[1]TABELA G2A'!$C$17,(F287)&lt;'[1]TABELA G2A'!$D$17),(F287)/(1+'[1]TABELA G2A'!$C$18),IF(AND((F287)&gt;='[1]TABELA G2A'!$E$17,(F287)&lt;'[1]TABELA G2A'!$F$17),(F287)/(1+'[1]TABELA G2A'!$E$18),IF(AND((F287)&gt;='[1]TABELA G2A'!$G$17,(F287)&lt;'[1]TABELA G2A'!$H$17),(F287)/(1+'[1]TABELA G2A'!$G$18),IF(AND((F287)&gt;='[1]TABELA G2A'!$I$17,(F287)&lt;'[1]TABELA G2A'!$J$17),(F287)/(1+'[1]TABELA G2A'!$I$18),IF(AND((F287)&gt;='[1]TABELA G2A'!$A$19,(F287)&lt;'[1]TABELA G2A'!$B$19),(F287)/(1+'[1]TABELA G2A'!$A$20),IF(AND((F287)&gt;='[1]TABELA G2A'!$C$19,(F287)&lt;'[1]TABELA G2A'!$D$19),(F287)/(1+'[1]TABELA G2A'!$C$20),IF(AND((F287)&gt;='[1]TABELA G2A'!$E$19,(F287)&lt;'[1]TABELA G2A'!$F$19),(F287)/(1+'[1]TABELA G2A'!$E$20),IF(AND((F287)&gt;='[1]TABELA G2A'!$G$19,(F287)&lt;'[1]TABELA G2A'!$H$19),(F287)/(1+'[1]TABELA G2A'!$G$20),IF(AND((F287)&gt;='[1]TABELA G2A'!$I$19,(F287)&lt;'[1]TABELA G2A'!$J$19),(F287)/(1+'[1]TABELA G2A'!$A$22),IF(AND((F287)&gt;='[1]TABELA G2A'!$A$21,(F287)&lt;'[1]TABELA G2A'!$B$21),(F287)/(1+'[1]TABELA G2A'!$B$22),IF(AND((F287)&gt;='[1]TABELA G2A'!$C$21,(F287)&lt;'[1]TABELA G2A'!$D$21),(F287)/(1+'[1]TABELA G2A'!$C$22),IF((F287)&gt;='[1]TABELA G2A'!$E$21,(F287)/(1+'[1]TABELA G2A'!$C$22),""))))))))))))))))))))</f>
        <v>1.02</v>
      </c>
      <c r="H287" s="108">
        <f>IF('Venda-Chave-Troca'!$E287="G2A",G287*0.898-(0.4)-((0.15)*N287/O287),IF('Venda-Chave-Troca'!$E287="Gamivo",IF('Venda-Chave-Troca'!$F287&lt;4,(F287*0.95)-(0.1),(F287*0.901)-(0.45)),""))</f>
        <v>0.86899999999999999</v>
      </c>
      <c r="I287" s="108">
        <f>IF($E287="gamivo",IF($F287&gt;4,'Venda-Chave-Troca'!$G287+(-0.099*'Venda-Chave-Troca'!$G287)-(0.45),'Venda-Chave-Troca'!$G287-(0.05*'Venda-Chave-Troca'!$G287)-(0.1)),G287*0.898-(0.55))</f>
        <v>0.86899999999999999</v>
      </c>
      <c r="J287" s="59"/>
      <c r="K287" s="110" t="s">
        <v>759</v>
      </c>
      <c r="L287" s="108">
        <v>1.3857344866634311</v>
      </c>
      <c r="M287" s="111">
        <v>1</v>
      </c>
      <c r="N287" s="111">
        <v>0</v>
      </c>
      <c r="O287" s="111">
        <v>10</v>
      </c>
      <c r="P287" s="111">
        <v>0</v>
      </c>
      <c r="Q287" s="108">
        <f t="shared" si="8"/>
        <v>-0.51673448666343114</v>
      </c>
      <c r="R287" s="27">
        <f t="shared" si="9"/>
        <v>-0.37289573986689428</v>
      </c>
      <c r="S287" s="28">
        <v>44502</v>
      </c>
      <c r="T287" s="52">
        <v>45179</v>
      </c>
      <c r="U287" s="52">
        <v>45180</v>
      </c>
      <c r="V287" s="29" t="s">
        <v>811</v>
      </c>
      <c r="W287" s="29"/>
      <c r="X287" s="30"/>
      <c r="Y287" s="15"/>
    </row>
    <row r="288" spans="1:25" ht="19.350000000000001" customHeight="1">
      <c r="A288" s="17" t="s">
        <v>25</v>
      </c>
      <c r="B288" s="59" t="s">
        <v>812</v>
      </c>
      <c r="C288" s="109" t="s">
        <v>341</v>
      </c>
      <c r="D288" s="59" t="s">
        <v>615</v>
      </c>
      <c r="E288" s="61" t="s">
        <v>27</v>
      </c>
      <c r="F288" s="108">
        <v>1.02</v>
      </c>
      <c r="G288" s="108">
        <f>IF('Venda-Chave-Troca'!$E288="Gamivo",'Venda-Chave-Troca'!$F288,IF(AND((F288)&lt;'[1]TABELA G2A'!$A$15),F288,IF(AND((F288)&gt;='[1]TABELA G2A'!$A$15,(F288)&lt;'[1]TABELA G2A'!$B$15),(F288)/(1+'[1]TABELA G2A'!$A$16),IF(AND((F288)&gt;='[1]TABELA G2A'!$C$15,(F288)&lt;'[1]TABELA G2A'!$D$15),(F288)/(1+'[1]TABELA G2A'!$C$16),IF(AND((F288)&gt;='[1]TABELA G2A'!$E$15,(F288)&lt;'[1]TABELA G2A'!$F$15),(F288)/(1+'[1]TABELA G2A'!$E$16),IF(AND((F288)&gt;='[1]TABELA G2A'!$G$15,(F288)&lt;'[1]TABELA G2A'!$H$15),(F288)/(1+'[1]TABELA G2A'!$G$16),IF(AND((F288)&gt;='[1]TABELA G2A'!$I$15,(F288)&lt;'[1]TABELA G2A'!$J$15),(F288)/(1+'[1]TABELA G2A'!$I$16),IF(AND((F288)&gt;='[1]TABELA G2A'!$A$17,(F288)&lt;'[1]TABELA G2A'!$B$17),(F288)/(1+'[1]TABELA G2A'!$A$18),IF(AND((F288)&gt;='[1]TABELA G2A'!$C$17,(F288)&lt;'[1]TABELA G2A'!$D$17),(F288)/(1+'[1]TABELA G2A'!$C$18),IF(AND((F288)&gt;='[1]TABELA G2A'!$E$17,(F288)&lt;'[1]TABELA G2A'!$F$17),(F288)/(1+'[1]TABELA G2A'!$E$18),IF(AND((F288)&gt;='[1]TABELA G2A'!$G$17,(F288)&lt;'[1]TABELA G2A'!$H$17),(F288)/(1+'[1]TABELA G2A'!$G$18),IF(AND((F288)&gt;='[1]TABELA G2A'!$I$17,(F288)&lt;'[1]TABELA G2A'!$J$17),(F288)/(1+'[1]TABELA G2A'!$I$18),IF(AND((F288)&gt;='[1]TABELA G2A'!$A$19,(F288)&lt;'[1]TABELA G2A'!$B$19),(F288)/(1+'[1]TABELA G2A'!$A$20),IF(AND((F288)&gt;='[1]TABELA G2A'!$C$19,(F288)&lt;'[1]TABELA G2A'!$D$19),(F288)/(1+'[1]TABELA G2A'!$C$20),IF(AND((F288)&gt;='[1]TABELA G2A'!$E$19,(F288)&lt;'[1]TABELA G2A'!$F$19),(F288)/(1+'[1]TABELA G2A'!$E$20),IF(AND((F288)&gt;='[1]TABELA G2A'!$G$19,(F288)&lt;'[1]TABELA G2A'!$H$19),(F288)/(1+'[1]TABELA G2A'!$G$20),IF(AND((F288)&gt;='[1]TABELA G2A'!$I$19,(F288)&lt;'[1]TABELA G2A'!$J$19),(F288)/(1+'[1]TABELA G2A'!$A$22),IF(AND((F288)&gt;='[1]TABELA G2A'!$A$21,(F288)&lt;'[1]TABELA G2A'!$B$21),(F288)/(1+'[1]TABELA G2A'!$B$22),IF(AND((F288)&gt;='[1]TABELA G2A'!$C$21,(F288)&lt;'[1]TABELA G2A'!$D$21),(F288)/(1+'[1]TABELA G2A'!$C$22),IF((F288)&gt;='[1]TABELA G2A'!$E$21,(F288)/(1+'[1]TABELA G2A'!$C$22),""))))))))))))))))))))</f>
        <v>1.02</v>
      </c>
      <c r="H288" s="108">
        <f>IF('Venda-Chave-Troca'!$E288="G2A",G288*0.898-(0.4)-((0.15)*N288/O288),IF('Venda-Chave-Troca'!$E288="Gamivo",IF('Venda-Chave-Troca'!$F288&lt;4,(F288*0.95)-(0.1),(F288*0.901)-(0.45)),""))</f>
        <v>0.86899999999999999</v>
      </c>
      <c r="I288" s="108">
        <f>IF($E288="gamivo",IF($F288&gt;4,'Venda-Chave-Troca'!$G288+(-0.099*'Venda-Chave-Troca'!$G288)-(0.45),'Venda-Chave-Troca'!$G288-(0.05*'Venda-Chave-Troca'!$G288)-(0.1)),G288*0.898-(0.55))</f>
        <v>0.86899999999999999</v>
      </c>
      <c r="J288" s="59"/>
      <c r="K288" s="110" t="s">
        <v>813</v>
      </c>
      <c r="L288" s="108">
        <v>1.1140010225166694</v>
      </c>
      <c r="M288" s="111">
        <v>1</v>
      </c>
      <c r="N288" s="111">
        <v>0</v>
      </c>
      <c r="O288" s="111">
        <v>10</v>
      </c>
      <c r="P288" s="111">
        <v>0</v>
      </c>
      <c r="Q288" s="108">
        <f t="shared" si="8"/>
        <v>-0.24500102251666944</v>
      </c>
      <c r="R288" s="27">
        <f t="shared" si="9"/>
        <v>-0.21992890272504517</v>
      </c>
      <c r="S288" s="28">
        <v>44503</v>
      </c>
      <c r="T288" s="52">
        <v>45179</v>
      </c>
      <c r="U288" s="52">
        <v>45180</v>
      </c>
      <c r="V288" s="29" t="s">
        <v>814</v>
      </c>
      <c r="W288" s="29" t="s">
        <v>815</v>
      </c>
      <c r="X288" s="30"/>
      <c r="Y288" s="15"/>
    </row>
    <row r="289" spans="1:25" ht="19.350000000000001" customHeight="1">
      <c r="A289" s="17" t="s">
        <v>816</v>
      </c>
      <c r="B289" s="59" t="s">
        <v>817</v>
      </c>
      <c r="C289" s="109" t="s">
        <v>341</v>
      </c>
      <c r="D289" s="59" t="s">
        <v>615</v>
      </c>
      <c r="E289" s="61" t="s">
        <v>27</v>
      </c>
      <c r="F289" s="108">
        <v>1.02</v>
      </c>
      <c r="G289" s="108">
        <f>IF('Venda-Chave-Troca'!$E289="Gamivo",'Venda-Chave-Troca'!$F289,IF(AND((F289)&lt;'[1]TABELA G2A'!$A$15),F289,IF(AND((F289)&gt;='[1]TABELA G2A'!$A$15,(F289)&lt;'[1]TABELA G2A'!$B$15),(F289)/(1+'[1]TABELA G2A'!$A$16),IF(AND((F289)&gt;='[1]TABELA G2A'!$C$15,(F289)&lt;'[1]TABELA G2A'!$D$15),(F289)/(1+'[1]TABELA G2A'!$C$16),IF(AND((F289)&gt;='[1]TABELA G2A'!$E$15,(F289)&lt;'[1]TABELA G2A'!$F$15),(F289)/(1+'[1]TABELA G2A'!$E$16),IF(AND((F289)&gt;='[1]TABELA G2A'!$G$15,(F289)&lt;'[1]TABELA G2A'!$H$15),(F289)/(1+'[1]TABELA G2A'!$G$16),IF(AND((F289)&gt;='[1]TABELA G2A'!$I$15,(F289)&lt;'[1]TABELA G2A'!$J$15),(F289)/(1+'[1]TABELA G2A'!$I$16),IF(AND((F289)&gt;='[1]TABELA G2A'!$A$17,(F289)&lt;'[1]TABELA G2A'!$B$17),(F289)/(1+'[1]TABELA G2A'!$A$18),IF(AND((F289)&gt;='[1]TABELA G2A'!$C$17,(F289)&lt;'[1]TABELA G2A'!$D$17),(F289)/(1+'[1]TABELA G2A'!$C$18),IF(AND((F289)&gt;='[1]TABELA G2A'!$E$17,(F289)&lt;'[1]TABELA G2A'!$F$17),(F289)/(1+'[1]TABELA G2A'!$E$18),IF(AND((F289)&gt;='[1]TABELA G2A'!$G$17,(F289)&lt;'[1]TABELA G2A'!$H$17),(F289)/(1+'[1]TABELA G2A'!$G$18),IF(AND((F289)&gt;='[1]TABELA G2A'!$I$17,(F289)&lt;'[1]TABELA G2A'!$J$17),(F289)/(1+'[1]TABELA G2A'!$I$18),IF(AND((F289)&gt;='[1]TABELA G2A'!$A$19,(F289)&lt;'[1]TABELA G2A'!$B$19),(F289)/(1+'[1]TABELA G2A'!$A$20),IF(AND((F289)&gt;='[1]TABELA G2A'!$C$19,(F289)&lt;'[1]TABELA G2A'!$D$19),(F289)/(1+'[1]TABELA G2A'!$C$20),IF(AND((F289)&gt;='[1]TABELA G2A'!$E$19,(F289)&lt;'[1]TABELA G2A'!$F$19),(F289)/(1+'[1]TABELA G2A'!$E$20),IF(AND((F289)&gt;='[1]TABELA G2A'!$G$19,(F289)&lt;'[1]TABELA G2A'!$H$19),(F289)/(1+'[1]TABELA G2A'!$G$20),IF(AND((F289)&gt;='[1]TABELA G2A'!$I$19,(F289)&lt;'[1]TABELA G2A'!$J$19),(F289)/(1+'[1]TABELA G2A'!$A$22),IF(AND((F289)&gt;='[1]TABELA G2A'!$A$21,(F289)&lt;'[1]TABELA G2A'!$B$21),(F289)/(1+'[1]TABELA G2A'!$B$22),IF(AND((F289)&gt;='[1]TABELA G2A'!$C$21,(F289)&lt;'[1]TABELA G2A'!$D$21),(F289)/(1+'[1]TABELA G2A'!$C$22),IF((F289)&gt;='[1]TABELA G2A'!$E$21,(F289)/(1+'[1]TABELA G2A'!$C$22),""))))))))))))))))))))</f>
        <v>1.02</v>
      </c>
      <c r="H289" s="108">
        <f>IF('Venda-Chave-Troca'!$E289="G2A",G289*0.898-(0.4)-((0.15)*N289/O289),IF('Venda-Chave-Troca'!$E289="Gamivo",IF('Venda-Chave-Troca'!$F289&lt;4,(F289*0.95)-(0.1),(F289*0.901)-(0.45)),""))</f>
        <v>0.86899999999999999</v>
      </c>
      <c r="I289" s="108">
        <f>IF($E289="gamivo",IF($F289&gt;4,'Venda-Chave-Troca'!$G289+(-0.099*'Venda-Chave-Troca'!$G289)-(0.45),'Venda-Chave-Troca'!$G289-(0.05*'Venda-Chave-Troca'!$G289)-(0.1)),G289*0.898-(0.55))</f>
        <v>0.86899999999999999</v>
      </c>
      <c r="J289" s="59"/>
      <c r="K289" s="110" t="s">
        <v>818</v>
      </c>
      <c r="L289" s="108">
        <v>0.91899975532241363</v>
      </c>
      <c r="M289" s="111">
        <v>1</v>
      </c>
      <c r="N289" s="111">
        <v>0</v>
      </c>
      <c r="O289" s="111">
        <v>10</v>
      </c>
      <c r="P289" s="111">
        <v>0</v>
      </c>
      <c r="Q289" s="108">
        <f t="shared" si="8"/>
        <v>-4.999975532241363E-2</v>
      </c>
      <c r="R289" s="27">
        <f t="shared" si="9"/>
        <v>-5.440671233353285E-2</v>
      </c>
      <c r="S289" s="28">
        <v>44503</v>
      </c>
      <c r="T289" s="52">
        <v>45179</v>
      </c>
      <c r="U289" s="52">
        <v>45180</v>
      </c>
      <c r="V289" s="29" t="s">
        <v>819</v>
      </c>
      <c r="W289" s="29"/>
      <c r="X289" s="30"/>
      <c r="Y289" s="15"/>
    </row>
    <row r="290" spans="1:25" ht="19.350000000000001" customHeight="1">
      <c r="A290" s="17" t="s">
        <v>25</v>
      </c>
      <c r="B290" s="59" t="s">
        <v>820</v>
      </c>
      <c r="C290" s="109" t="s">
        <v>341</v>
      </c>
      <c r="D290" s="59" t="s">
        <v>615</v>
      </c>
      <c r="E290" s="61" t="s">
        <v>27</v>
      </c>
      <c r="F290" s="108">
        <v>1.02</v>
      </c>
      <c r="G290" s="108">
        <f>IF('Venda-Chave-Troca'!$E290="Gamivo",'Venda-Chave-Troca'!$F290,IF(AND((F290)&lt;'[1]TABELA G2A'!$A$15),F290,IF(AND((F290)&gt;='[1]TABELA G2A'!$A$15,(F290)&lt;'[1]TABELA G2A'!$B$15),(F290)/(1+'[1]TABELA G2A'!$A$16),IF(AND((F290)&gt;='[1]TABELA G2A'!$C$15,(F290)&lt;'[1]TABELA G2A'!$D$15),(F290)/(1+'[1]TABELA G2A'!$C$16),IF(AND((F290)&gt;='[1]TABELA G2A'!$E$15,(F290)&lt;'[1]TABELA G2A'!$F$15),(F290)/(1+'[1]TABELA G2A'!$E$16),IF(AND((F290)&gt;='[1]TABELA G2A'!$G$15,(F290)&lt;'[1]TABELA G2A'!$H$15),(F290)/(1+'[1]TABELA G2A'!$G$16),IF(AND((F290)&gt;='[1]TABELA G2A'!$I$15,(F290)&lt;'[1]TABELA G2A'!$J$15),(F290)/(1+'[1]TABELA G2A'!$I$16),IF(AND((F290)&gt;='[1]TABELA G2A'!$A$17,(F290)&lt;'[1]TABELA G2A'!$B$17),(F290)/(1+'[1]TABELA G2A'!$A$18),IF(AND((F290)&gt;='[1]TABELA G2A'!$C$17,(F290)&lt;'[1]TABELA G2A'!$D$17),(F290)/(1+'[1]TABELA G2A'!$C$18),IF(AND((F290)&gt;='[1]TABELA G2A'!$E$17,(F290)&lt;'[1]TABELA G2A'!$F$17),(F290)/(1+'[1]TABELA G2A'!$E$18),IF(AND((F290)&gt;='[1]TABELA G2A'!$G$17,(F290)&lt;'[1]TABELA G2A'!$H$17),(F290)/(1+'[1]TABELA G2A'!$G$18),IF(AND((F290)&gt;='[1]TABELA G2A'!$I$17,(F290)&lt;'[1]TABELA G2A'!$J$17),(F290)/(1+'[1]TABELA G2A'!$I$18),IF(AND((F290)&gt;='[1]TABELA G2A'!$A$19,(F290)&lt;'[1]TABELA G2A'!$B$19),(F290)/(1+'[1]TABELA G2A'!$A$20),IF(AND((F290)&gt;='[1]TABELA G2A'!$C$19,(F290)&lt;'[1]TABELA G2A'!$D$19),(F290)/(1+'[1]TABELA G2A'!$C$20),IF(AND((F290)&gt;='[1]TABELA G2A'!$E$19,(F290)&lt;'[1]TABELA G2A'!$F$19),(F290)/(1+'[1]TABELA G2A'!$E$20),IF(AND((F290)&gt;='[1]TABELA G2A'!$G$19,(F290)&lt;'[1]TABELA G2A'!$H$19),(F290)/(1+'[1]TABELA G2A'!$G$20),IF(AND((F290)&gt;='[1]TABELA G2A'!$I$19,(F290)&lt;'[1]TABELA G2A'!$J$19),(F290)/(1+'[1]TABELA G2A'!$A$22),IF(AND((F290)&gt;='[1]TABELA G2A'!$A$21,(F290)&lt;'[1]TABELA G2A'!$B$21),(F290)/(1+'[1]TABELA G2A'!$B$22),IF(AND((F290)&gt;='[1]TABELA G2A'!$C$21,(F290)&lt;'[1]TABELA G2A'!$D$21),(F290)/(1+'[1]TABELA G2A'!$C$22),IF((F290)&gt;='[1]TABELA G2A'!$E$21,(F290)/(1+'[1]TABELA G2A'!$C$22),""))))))))))))))))))))</f>
        <v>1.02</v>
      </c>
      <c r="H290" s="108">
        <f>IF('Venda-Chave-Troca'!$E290="G2A",G290*0.898-(0.4)-((0.15)*N290/O290),IF('Venda-Chave-Troca'!$E290="Gamivo",IF('Venda-Chave-Troca'!$F290&lt;4,(F290*0.95)-(0.1),(F290*0.901)-(0.45)),""))</f>
        <v>0.86899999999999999</v>
      </c>
      <c r="I290" s="108">
        <f>IF($E290="gamivo",IF($F290&gt;4,'Venda-Chave-Troca'!$G290+(-0.099*'Venda-Chave-Troca'!$G290)-(0.45),'Venda-Chave-Troca'!$G290-(0.05*'Venda-Chave-Troca'!$G290)-(0.1)),G290*0.898-(0.55))</f>
        <v>0.86899999999999999</v>
      </c>
      <c r="J290" s="59"/>
      <c r="K290" s="110" t="s">
        <v>630</v>
      </c>
      <c r="L290" s="108">
        <v>1.0597608235787455</v>
      </c>
      <c r="M290" s="111">
        <v>1</v>
      </c>
      <c r="N290" s="111">
        <v>0</v>
      </c>
      <c r="O290" s="111">
        <v>10</v>
      </c>
      <c r="P290" s="111">
        <v>0</v>
      </c>
      <c r="Q290" s="108">
        <f t="shared" si="8"/>
        <v>-0.19076082357874546</v>
      </c>
      <c r="R290" s="27">
        <f t="shared" si="9"/>
        <v>-0.18000365680112443</v>
      </c>
      <c r="S290" s="28">
        <v>44503</v>
      </c>
      <c r="T290" s="52">
        <v>45179</v>
      </c>
      <c r="U290" s="52">
        <v>45180</v>
      </c>
      <c r="V290" s="29" t="s">
        <v>821</v>
      </c>
      <c r="W290" s="29" t="s">
        <v>822</v>
      </c>
      <c r="X290" s="30"/>
      <c r="Y290" s="15"/>
    </row>
    <row r="291" spans="1:25" ht="19.350000000000001" customHeight="1">
      <c r="A291" s="17" t="s">
        <v>25</v>
      </c>
      <c r="B291" s="59" t="s">
        <v>823</v>
      </c>
      <c r="C291" s="109" t="s">
        <v>341</v>
      </c>
      <c r="D291" s="59" t="s">
        <v>615</v>
      </c>
      <c r="E291" s="61" t="s">
        <v>27</v>
      </c>
      <c r="F291" s="108">
        <v>1.02</v>
      </c>
      <c r="G291" s="108">
        <f>IF('Venda-Chave-Troca'!$E291="Gamivo",'Venda-Chave-Troca'!$F291,IF(AND((F291)&lt;'[1]TABELA G2A'!$A$15),F291,IF(AND((F291)&gt;='[1]TABELA G2A'!$A$15,(F291)&lt;'[1]TABELA G2A'!$B$15),(F291)/(1+'[1]TABELA G2A'!$A$16),IF(AND((F291)&gt;='[1]TABELA G2A'!$C$15,(F291)&lt;'[1]TABELA G2A'!$D$15),(F291)/(1+'[1]TABELA G2A'!$C$16),IF(AND((F291)&gt;='[1]TABELA G2A'!$E$15,(F291)&lt;'[1]TABELA G2A'!$F$15),(F291)/(1+'[1]TABELA G2A'!$E$16),IF(AND((F291)&gt;='[1]TABELA G2A'!$G$15,(F291)&lt;'[1]TABELA G2A'!$H$15),(F291)/(1+'[1]TABELA G2A'!$G$16),IF(AND((F291)&gt;='[1]TABELA G2A'!$I$15,(F291)&lt;'[1]TABELA G2A'!$J$15),(F291)/(1+'[1]TABELA G2A'!$I$16),IF(AND((F291)&gt;='[1]TABELA G2A'!$A$17,(F291)&lt;'[1]TABELA G2A'!$B$17),(F291)/(1+'[1]TABELA G2A'!$A$18),IF(AND((F291)&gt;='[1]TABELA G2A'!$C$17,(F291)&lt;'[1]TABELA G2A'!$D$17),(F291)/(1+'[1]TABELA G2A'!$C$18),IF(AND((F291)&gt;='[1]TABELA G2A'!$E$17,(F291)&lt;'[1]TABELA G2A'!$F$17),(F291)/(1+'[1]TABELA G2A'!$E$18),IF(AND((F291)&gt;='[1]TABELA G2A'!$G$17,(F291)&lt;'[1]TABELA G2A'!$H$17),(F291)/(1+'[1]TABELA G2A'!$G$18),IF(AND((F291)&gt;='[1]TABELA G2A'!$I$17,(F291)&lt;'[1]TABELA G2A'!$J$17),(F291)/(1+'[1]TABELA G2A'!$I$18),IF(AND((F291)&gt;='[1]TABELA G2A'!$A$19,(F291)&lt;'[1]TABELA G2A'!$B$19),(F291)/(1+'[1]TABELA G2A'!$A$20),IF(AND((F291)&gt;='[1]TABELA G2A'!$C$19,(F291)&lt;'[1]TABELA G2A'!$D$19),(F291)/(1+'[1]TABELA G2A'!$C$20),IF(AND((F291)&gt;='[1]TABELA G2A'!$E$19,(F291)&lt;'[1]TABELA G2A'!$F$19),(F291)/(1+'[1]TABELA G2A'!$E$20),IF(AND((F291)&gt;='[1]TABELA G2A'!$G$19,(F291)&lt;'[1]TABELA G2A'!$H$19),(F291)/(1+'[1]TABELA G2A'!$G$20),IF(AND((F291)&gt;='[1]TABELA G2A'!$I$19,(F291)&lt;'[1]TABELA G2A'!$J$19),(F291)/(1+'[1]TABELA G2A'!$A$22),IF(AND((F291)&gt;='[1]TABELA G2A'!$A$21,(F291)&lt;'[1]TABELA G2A'!$B$21),(F291)/(1+'[1]TABELA G2A'!$B$22),IF(AND((F291)&gt;='[1]TABELA G2A'!$C$21,(F291)&lt;'[1]TABELA G2A'!$D$21),(F291)/(1+'[1]TABELA G2A'!$C$22),IF((F291)&gt;='[1]TABELA G2A'!$E$21,(F291)/(1+'[1]TABELA G2A'!$C$22),""))))))))))))))))))))</f>
        <v>1.02</v>
      </c>
      <c r="H291" s="108">
        <f>IF('Venda-Chave-Troca'!$E291="G2A",G291*0.898-(0.4)-((0.15)*N291/O291),IF('Venda-Chave-Troca'!$E291="Gamivo",IF('Venda-Chave-Troca'!$F291&lt;4,(F291*0.95)-(0.1),(F291*0.901)-(0.45)),""))</f>
        <v>0.86899999999999999</v>
      </c>
      <c r="I291" s="108">
        <f>IF($E291="gamivo",IF($F291&gt;4,'Venda-Chave-Troca'!$G291+(-0.099*'Venda-Chave-Troca'!$G291)-(0.45),'Venda-Chave-Troca'!$G291-(0.05*'Venda-Chave-Troca'!$G291)-(0.1)),G291*0.898-(0.55))</f>
        <v>0.86899999999999999</v>
      </c>
      <c r="J291" s="59"/>
      <c r="K291" s="110" t="s">
        <v>824</v>
      </c>
      <c r="L291" s="108">
        <v>0.92440561418394607</v>
      </c>
      <c r="M291" s="111">
        <v>1</v>
      </c>
      <c r="N291" s="111">
        <v>0</v>
      </c>
      <c r="O291" s="111">
        <v>10</v>
      </c>
      <c r="P291" s="111">
        <v>0</v>
      </c>
      <c r="Q291" s="108">
        <f t="shared" si="8"/>
        <v>-5.5405614183946073E-2</v>
      </c>
      <c r="R291" s="27">
        <f t="shared" si="9"/>
        <v>-5.9936475215868812E-2</v>
      </c>
      <c r="S291" s="28">
        <v>44503</v>
      </c>
      <c r="T291" s="52">
        <v>45179</v>
      </c>
      <c r="U291" s="52">
        <v>45180</v>
      </c>
      <c r="V291" s="29" t="s">
        <v>784</v>
      </c>
      <c r="W291" s="29" t="s">
        <v>785</v>
      </c>
      <c r="X291" s="30"/>
      <c r="Y291" s="15"/>
    </row>
    <row r="292" spans="1:25" ht="19.350000000000001" customHeight="1">
      <c r="A292" s="17" t="s">
        <v>25</v>
      </c>
      <c r="B292" s="59" t="s">
        <v>825</v>
      </c>
      <c r="C292" s="109" t="s">
        <v>341</v>
      </c>
      <c r="D292" s="59" t="s">
        <v>615</v>
      </c>
      <c r="E292" s="61" t="s">
        <v>27</v>
      </c>
      <c r="F292" s="108">
        <v>1.02</v>
      </c>
      <c r="G292" s="108">
        <f>IF('Venda-Chave-Troca'!$E292="Gamivo",'Venda-Chave-Troca'!$F292,IF(AND((F292)&lt;'[1]TABELA G2A'!$A$15),F292,IF(AND((F292)&gt;='[1]TABELA G2A'!$A$15,(F292)&lt;'[1]TABELA G2A'!$B$15),(F292)/(1+'[1]TABELA G2A'!$A$16),IF(AND((F292)&gt;='[1]TABELA G2A'!$C$15,(F292)&lt;'[1]TABELA G2A'!$D$15),(F292)/(1+'[1]TABELA G2A'!$C$16),IF(AND((F292)&gt;='[1]TABELA G2A'!$E$15,(F292)&lt;'[1]TABELA G2A'!$F$15),(F292)/(1+'[1]TABELA G2A'!$E$16),IF(AND((F292)&gt;='[1]TABELA G2A'!$G$15,(F292)&lt;'[1]TABELA G2A'!$H$15),(F292)/(1+'[1]TABELA G2A'!$G$16),IF(AND((F292)&gt;='[1]TABELA G2A'!$I$15,(F292)&lt;'[1]TABELA G2A'!$J$15),(F292)/(1+'[1]TABELA G2A'!$I$16),IF(AND((F292)&gt;='[1]TABELA G2A'!$A$17,(F292)&lt;'[1]TABELA G2A'!$B$17),(F292)/(1+'[1]TABELA G2A'!$A$18),IF(AND((F292)&gt;='[1]TABELA G2A'!$C$17,(F292)&lt;'[1]TABELA G2A'!$D$17),(F292)/(1+'[1]TABELA G2A'!$C$18),IF(AND((F292)&gt;='[1]TABELA G2A'!$E$17,(F292)&lt;'[1]TABELA G2A'!$F$17),(F292)/(1+'[1]TABELA G2A'!$E$18),IF(AND((F292)&gt;='[1]TABELA G2A'!$G$17,(F292)&lt;'[1]TABELA G2A'!$H$17),(F292)/(1+'[1]TABELA G2A'!$G$18),IF(AND((F292)&gt;='[1]TABELA G2A'!$I$17,(F292)&lt;'[1]TABELA G2A'!$J$17),(F292)/(1+'[1]TABELA G2A'!$I$18),IF(AND((F292)&gt;='[1]TABELA G2A'!$A$19,(F292)&lt;'[1]TABELA G2A'!$B$19),(F292)/(1+'[1]TABELA G2A'!$A$20),IF(AND((F292)&gt;='[1]TABELA G2A'!$C$19,(F292)&lt;'[1]TABELA G2A'!$D$19),(F292)/(1+'[1]TABELA G2A'!$C$20),IF(AND((F292)&gt;='[1]TABELA G2A'!$E$19,(F292)&lt;'[1]TABELA G2A'!$F$19),(F292)/(1+'[1]TABELA G2A'!$E$20),IF(AND((F292)&gt;='[1]TABELA G2A'!$G$19,(F292)&lt;'[1]TABELA G2A'!$H$19),(F292)/(1+'[1]TABELA G2A'!$G$20),IF(AND((F292)&gt;='[1]TABELA G2A'!$I$19,(F292)&lt;'[1]TABELA G2A'!$J$19),(F292)/(1+'[1]TABELA G2A'!$A$22),IF(AND((F292)&gt;='[1]TABELA G2A'!$A$21,(F292)&lt;'[1]TABELA G2A'!$B$21),(F292)/(1+'[1]TABELA G2A'!$B$22),IF(AND((F292)&gt;='[1]TABELA G2A'!$C$21,(F292)&lt;'[1]TABELA G2A'!$D$21),(F292)/(1+'[1]TABELA G2A'!$C$22),IF((F292)&gt;='[1]TABELA G2A'!$E$21,(F292)/(1+'[1]TABELA G2A'!$C$22),""))))))))))))))))))))</f>
        <v>1.02</v>
      </c>
      <c r="H292" s="108">
        <f>IF('Venda-Chave-Troca'!$E292="G2A",G292*0.898-(0.4)-((0.15)*N292/O292),IF('Venda-Chave-Troca'!$E292="Gamivo",IF('Venda-Chave-Troca'!$F292&lt;4,(F292*0.95)-(0.1),(F292*0.901)-(0.45)),""))</f>
        <v>0.86899999999999999</v>
      </c>
      <c r="I292" s="108">
        <f>IF($E292="gamivo",IF($F292&gt;4,'Venda-Chave-Troca'!$G292+(-0.099*'Venda-Chave-Troca'!$G292)-(0.45),'Venda-Chave-Troca'!$G292-(0.05*'Venda-Chave-Troca'!$G292)-(0.1)),G292*0.898-(0.55))</f>
        <v>0.86899999999999999</v>
      </c>
      <c r="J292" s="59"/>
      <c r="K292" s="110" t="s">
        <v>759</v>
      </c>
      <c r="L292" s="108">
        <v>1.3794186695004031</v>
      </c>
      <c r="M292" s="111">
        <v>1</v>
      </c>
      <c r="N292" s="111">
        <v>0</v>
      </c>
      <c r="O292" s="111">
        <v>10</v>
      </c>
      <c r="P292" s="111">
        <v>0</v>
      </c>
      <c r="Q292" s="108">
        <f t="shared" si="8"/>
        <v>-0.51041866950040315</v>
      </c>
      <c r="R292" s="27">
        <f t="shared" si="9"/>
        <v>-0.37002447537212629</v>
      </c>
      <c r="S292" s="28">
        <v>44503</v>
      </c>
      <c r="T292" s="52">
        <v>45179</v>
      </c>
      <c r="U292" s="52">
        <v>45180</v>
      </c>
      <c r="V292" s="29" t="s">
        <v>826</v>
      </c>
      <c r="W292" s="29" t="s">
        <v>827</v>
      </c>
      <c r="X292" s="30"/>
      <c r="Y292" s="15"/>
    </row>
    <row r="293" spans="1:25" ht="19.350000000000001" customHeight="1">
      <c r="A293" s="17" t="s">
        <v>25</v>
      </c>
      <c r="B293" s="59" t="s">
        <v>828</v>
      </c>
      <c r="C293" s="109" t="s">
        <v>341</v>
      </c>
      <c r="D293" s="59" t="s">
        <v>615</v>
      </c>
      <c r="E293" s="61" t="s">
        <v>27</v>
      </c>
      <c r="F293" s="108">
        <v>1.02</v>
      </c>
      <c r="G293" s="108">
        <f>IF('Venda-Chave-Troca'!$E293="Gamivo",'Venda-Chave-Troca'!$F293,IF(AND((F293)&lt;'[1]TABELA G2A'!$A$15),F293,IF(AND((F293)&gt;='[1]TABELA G2A'!$A$15,(F293)&lt;'[1]TABELA G2A'!$B$15),(F293)/(1+'[1]TABELA G2A'!$A$16),IF(AND((F293)&gt;='[1]TABELA G2A'!$C$15,(F293)&lt;'[1]TABELA G2A'!$D$15),(F293)/(1+'[1]TABELA G2A'!$C$16),IF(AND((F293)&gt;='[1]TABELA G2A'!$E$15,(F293)&lt;'[1]TABELA G2A'!$F$15),(F293)/(1+'[1]TABELA G2A'!$E$16),IF(AND((F293)&gt;='[1]TABELA G2A'!$G$15,(F293)&lt;'[1]TABELA G2A'!$H$15),(F293)/(1+'[1]TABELA G2A'!$G$16),IF(AND((F293)&gt;='[1]TABELA G2A'!$I$15,(F293)&lt;'[1]TABELA G2A'!$J$15),(F293)/(1+'[1]TABELA G2A'!$I$16),IF(AND((F293)&gt;='[1]TABELA G2A'!$A$17,(F293)&lt;'[1]TABELA G2A'!$B$17),(F293)/(1+'[1]TABELA G2A'!$A$18),IF(AND((F293)&gt;='[1]TABELA G2A'!$C$17,(F293)&lt;'[1]TABELA G2A'!$D$17),(F293)/(1+'[1]TABELA G2A'!$C$18),IF(AND((F293)&gt;='[1]TABELA G2A'!$E$17,(F293)&lt;'[1]TABELA G2A'!$F$17),(F293)/(1+'[1]TABELA G2A'!$E$18),IF(AND((F293)&gt;='[1]TABELA G2A'!$G$17,(F293)&lt;'[1]TABELA G2A'!$H$17),(F293)/(1+'[1]TABELA G2A'!$G$18),IF(AND((F293)&gt;='[1]TABELA G2A'!$I$17,(F293)&lt;'[1]TABELA G2A'!$J$17),(F293)/(1+'[1]TABELA G2A'!$I$18),IF(AND((F293)&gt;='[1]TABELA G2A'!$A$19,(F293)&lt;'[1]TABELA G2A'!$B$19),(F293)/(1+'[1]TABELA G2A'!$A$20),IF(AND((F293)&gt;='[1]TABELA G2A'!$C$19,(F293)&lt;'[1]TABELA G2A'!$D$19),(F293)/(1+'[1]TABELA G2A'!$C$20),IF(AND((F293)&gt;='[1]TABELA G2A'!$E$19,(F293)&lt;'[1]TABELA G2A'!$F$19),(F293)/(1+'[1]TABELA G2A'!$E$20),IF(AND((F293)&gt;='[1]TABELA G2A'!$G$19,(F293)&lt;'[1]TABELA G2A'!$H$19),(F293)/(1+'[1]TABELA G2A'!$G$20),IF(AND((F293)&gt;='[1]TABELA G2A'!$I$19,(F293)&lt;'[1]TABELA G2A'!$J$19),(F293)/(1+'[1]TABELA G2A'!$A$22),IF(AND((F293)&gt;='[1]TABELA G2A'!$A$21,(F293)&lt;'[1]TABELA G2A'!$B$21),(F293)/(1+'[1]TABELA G2A'!$B$22),IF(AND((F293)&gt;='[1]TABELA G2A'!$C$21,(F293)&lt;'[1]TABELA G2A'!$D$21),(F293)/(1+'[1]TABELA G2A'!$C$22),IF((F293)&gt;='[1]TABELA G2A'!$E$21,(F293)/(1+'[1]TABELA G2A'!$C$22),""))))))))))))))))))))</f>
        <v>1.02</v>
      </c>
      <c r="H293" s="108">
        <f>IF('Venda-Chave-Troca'!$E293="G2A",G293*0.898-(0.4)-((0.15)*N293/O293),IF('Venda-Chave-Troca'!$E293="Gamivo",IF('Venda-Chave-Troca'!$F293&lt;4,(F293*0.95)-(0.1),(F293*0.901)-(0.45)),""))</f>
        <v>0.86899999999999999</v>
      </c>
      <c r="I293" s="108">
        <f>IF($E293="gamivo",IF($F293&gt;4,'Venda-Chave-Troca'!$G293+(-0.099*'Venda-Chave-Troca'!$G293)-(0.45),'Venda-Chave-Troca'!$G293-(0.05*'Venda-Chave-Troca'!$G293)-(0.1)),G293*0.898-(0.55))</f>
        <v>0.86899999999999999</v>
      </c>
      <c r="J293" s="59"/>
      <c r="K293" s="110" t="s">
        <v>829</v>
      </c>
      <c r="L293" s="108">
        <v>1.005578610479154</v>
      </c>
      <c r="M293" s="111">
        <v>1</v>
      </c>
      <c r="N293" s="111">
        <v>0</v>
      </c>
      <c r="O293" s="111">
        <v>10</v>
      </c>
      <c r="P293" s="111">
        <v>0</v>
      </c>
      <c r="Q293" s="108">
        <f t="shared" si="8"/>
        <v>-0.13657861047915398</v>
      </c>
      <c r="R293" s="27">
        <f t="shared" si="9"/>
        <v>-0.13582091848003294</v>
      </c>
      <c r="S293" s="28">
        <v>44503</v>
      </c>
      <c r="T293" s="52">
        <v>45179</v>
      </c>
      <c r="U293" s="52">
        <v>45180</v>
      </c>
      <c r="V293" s="29" t="s">
        <v>830</v>
      </c>
      <c r="W293" s="29" t="s">
        <v>831</v>
      </c>
      <c r="X293" s="30"/>
      <c r="Y293" s="15"/>
    </row>
    <row r="294" spans="1:25" ht="19.350000000000001" customHeight="1">
      <c r="A294" s="17" t="s">
        <v>832</v>
      </c>
      <c r="B294" s="59" t="s">
        <v>833</v>
      </c>
      <c r="C294" s="109" t="s">
        <v>341</v>
      </c>
      <c r="D294" s="59" t="s">
        <v>615</v>
      </c>
      <c r="E294" s="61" t="s">
        <v>27</v>
      </c>
      <c r="F294" s="108">
        <v>1.02</v>
      </c>
      <c r="G294" s="108">
        <f>IF('Venda-Chave-Troca'!$E294="Gamivo",'Venda-Chave-Troca'!$F294,IF(AND((F294)&lt;'[1]TABELA G2A'!$A$15),F294,IF(AND((F294)&gt;='[1]TABELA G2A'!$A$15,(F294)&lt;'[1]TABELA G2A'!$B$15),(F294)/(1+'[1]TABELA G2A'!$A$16),IF(AND((F294)&gt;='[1]TABELA G2A'!$C$15,(F294)&lt;'[1]TABELA G2A'!$D$15),(F294)/(1+'[1]TABELA G2A'!$C$16),IF(AND((F294)&gt;='[1]TABELA G2A'!$E$15,(F294)&lt;'[1]TABELA G2A'!$F$15),(F294)/(1+'[1]TABELA G2A'!$E$16),IF(AND((F294)&gt;='[1]TABELA G2A'!$G$15,(F294)&lt;'[1]TABELA G2A'!$H$15),(F294)/(1+'[1]TABELA G2A'!$G$16),IF(AND((F294)&gt;='[1]TABELA G2A'!$I$15,(F294)&lt;'[1]TABELA G2A'!$J$15),(F294)/(1+'[1]TABELA G2A'!$I$16),IF(AND((F294)&gt;='[1]TABELA G2A'!$A$17,(F294)&lt;'[1]TABELA G2A'!$B$17),(F294)/(1+'[1]TABELA G2A'!$A$18),IF(AND((F294)&gt;='[1]TABELA G2A'!$C$17,(F294)&lt;'[1]TABELA G2A'!$D$17),(F294)/(1+'[1]TABELA G2A'!$C$18),IF(AND((F294)&gt;='[1]TABELA G2A'!$E$17,(F294)&lt;'[1]TABELA G2A'!$F$17),(F294)/(1+'[1]TABELA G2A'!$E$18),IF(AND((F294)&gt;='[1]TABELA G2A'!$G$17,(F294)&lt;'[1]TABELA G2A'!$H$17),(F294)/(1+'[1]TABELA G2A'!$G$18),IF(AND((F294)&gt;='[1]TABELA G2A'!$I$17,(F294)&lt;'[1]TABELA G2A'!$J$17),(F294)/(1+'[1]TABELA G2A'!$I$18),IF(AND((F294)&gt;='[1]TABELA G2A'!$A$19,(F294)&lt;'[1]TABELA G2A'!$B$19),(F294)/(1+'[1]TABELA G2A'!$A$20),IF(AND((F294)&gt;='[1]TABELA G2A'!$C$19,(F294)&lt;'[1]TABELA G2A'!$D$19),(F294)/(1+'[1]TABELA G2A'!$C$20),IF(AND((F294)&gt;='[1]TABELA G2A'!$E$19,(F294)&lt;'[1]TABELA G2A'!$F$19),(F294)/(1+'[1]TABELA G2A'!$E$20),IF(AND((F294)&gt;='[1]TABELA G2A'!$G$19,(F294)&lt;'[1]TABELA G2A'!$H$19),(F294)/(1+'[1]TABELA G2A'!$G$20),IF(AND((F294)&gt;='[1]TABELA G2A'!$I$19,(F294)&lt;'[1]TABELA G2A'!$J$19),(F294)/(1+'[1]TABELA G2A'!$A$22),IF(AND((F294)&gt;='[1]TABELA G2A'!$A$21,(F294)&lt;'[1]TABELA G2A'!$B$21),(F294)/(1+'[1]TABELA G2A'!$B$22),IF(AND((F294)&gt;='[1]TABELA G2A'!$C$21,(F294)&lt;'[1]TABELA G2A'!$D$21),(F294)/(1+'[1]TABELA G2A'!$C$22),IF((F294)&gt;='[1]TABELA G2A'!$E$21,(F294)/(1+'[1]TABELA G2A'!$C$22),""))))))))))))))))))))</f>
        <v>1.02</v>
      </c>
      <c r="H294" s="108">
        <f>IF('Venda-Chave-Troca'!$E294="G2A",G294*0.898-(0.4)-((0.15)*N294/O294),IF('Venda-Chave-Troca'!$E294="Gamivo",IF('Venda-Chave-Troca'!$F294&lt;4,(F294*0.95)-(0.1),(F294*0.901)-(0.45)),""))</f>
        <v>0.86899999999999999</v>
      </c>
      <c r="I294" s="108">
        <f>IF($E294="gamivo",IF($F294&gt;4,'Venda-Chave-Troca'!$G294+(-0.099*'Venda-Chave-Troca'!$G294)-(0.45),'Venda-Chave-Troca'!$G294-(0.05*'Venda-Chave-Troca'!$G294)-(0.1)),G294*0.898-(0.55))</f>
        <v>0.86899999999999999</v>
      </c>
      <c r="J294" s="59"/>
      <c r="K294" s="110" t="s">
        <v>834</v>
      </c>
      <c r="L294" s="108">
        <v>0.88145234067897593</v>
      </c>
      <c r="M294" s="111">
        <v>1</v>
      </c>
      <c r="N294" s="111">
        <v>0</v>
      </c>
      <c r="O294" s="111">
        <v>10</v>
      </c>
      <c r="P294" s="111">
        <v>0</v>
      </c>
      <c r="Q294" s="108">
        <f t="shared" si="8"/>
        <v>-1.2452340678975937E-2</v>
      </c>
      <c r="R294" s="27">
        <f t="shared" si="9"/>
        <v>-1.4127071997317513E-2</v>
      </c>
      <c r="S294" s="28">
        <v>44512</v>
      </c>
      <c r="T294" s="52">
        <v>45179</v>
      </c>
      <c r="U294" s="52">
        <v>45180</v>
      </c>
      <c r="V294" s="29" t="s">
        <v>835</v>
      </c>
      <c r="W294" s="29" t="s">
        <v>836</v>
      </c>
      <c r="X294" s="30"/>
      <c r="Y294" s="15"/>
    </row>
    <row r="295" spans="1:25" ht="19.350000000000001" customHeight="1">
      <c r="A295" s="17" t="s">
        <v>25</v>
      </c>
      <c r="B295" s="59" t="s">
        <v>837</v>
      </c>
      <c r="C295" s="109" t="s">
        <v>341</v>
      </c>
      <c r="D295" s="59" t="s">
        <v>615</v>
      </c>
      <c r="E295" s="21" t="s">
        <v>342</v>
      </c>
      <c r="F295" s="108">
        <v>1.39</v>
      </c>
      <c r="G295" s="108">
        <f>IF('Venda-Chave-Troca'!$E295="Gamivo",'Venda-Chave-Troca'!$F295,IF(AND((F295)&lt;'[1]TABELA G2A'!$A$15),F295,IF(AND((F295)&gt;='[1]TABELA G2A'!$A$15,(F295)&lt;'[1]TABELA G2A'!$B$15),(F295)/(1+'[1]TABELA G2A'!$A$16),IF(AND((F295)&gt;='[1]TABELA G2A'!$C$15,(F295)&lt;'[1]TABELA G2A'!$D$15),(F295)/(1+'[1]TABELA G2A'!$C$16),IF(AND((F295)&gt;='[1]TABELA G2A'!$E$15,(F295)&lt;'[1]TABELA G2A'!$F$15),(F295)/(1+'[1]TABELA G2A'!$E$16),IF(AND((F295)&gt;='[1]TABELA G2A'!$G$15,(F295)&lt;'[1]TABELA G2A'!$H$15),(F295)/(1+'[1]TABELA G2A'!$G$16),IF(AND((F295)&gt;='[1]TABELA G2A'!$I$15,(F295)&lt;'[1]TABELA G2A'!$J$15),(F295)/(1+'[1]TABELA G2A'!$I$16),IF(AND((F295)&gt;='[1]TABELA G2A'!$A$17,(F295)&lt;'[1]TABELA G2A'!$B$17),(F295)/(1+'[1]TABELA G2A'!$A$18),IF(AND((F295)&gt;='[1]TABELA G2A'!$C$17,(F295)&lt;'[1]TABELA G2A'!$D$17),(F295)/(1+'[1]TABELA G2A'!$C$18),IF(AND((F295)&gt;='[1]TABELA G2A'!$E$17,(F295)&lt;'[1]TABELA G2A'!$F$17),(F295)/(1+'[1]TABELA G2A'!$E$18),IF(AND((F295)&gt;='[1]TABELA G2A'!$G$17,(F295)&lt;'[1]TABELA G2A'!$H$17),(F295)/(1+'[1]TABELA G2A'!$G$18),IF(AND((F295)&gt;='[1]TABELA G2A'!$I$17,(F295)&lt;'[1]TABELA G2A'!$J$17),(F295)/(1+'[1]TABELA G2A'!$I$18),IF(AND((F295)&gt;='[1]TABELA G2A'!$A$19,(F295)&lt;'[1]TABELA G2A'!$B$19),(F295)/(1+'[1]TABELA G2A'!$A$20),IF(AND((F295)&gt;='[1]TABELA G2A'!$C$19,(F295)&lt;'[1]TABELA G2A'!$D$19),(F295)/(1+'[1]TABELA G2A'!$C$20),IF(AND((F295)&gt;='[1]TABELA G2A'!$E$19,(F295)&lt;'[1]TABELA G2A'!$F$19),(F295)/(1+'[1]TABELA G2A'!$E$20),IF(AND((F295)&gt;='[1]TABELA G2A'!$G$19,(F295)&lt;'[1]TABELA G2A'!$H$19),(F295)/(1+'[1]TABELA G2A'!$G$20),IF(AND((F295)&gt;='[1]TABELA G2A'!$I$19,(F295)&lt;'[1]TABELA G2A'!$J$19),(F295)/(1+'[1]TABELA G2A'!$A$22),IF(AND((F295)&gt;='[1]TABELA G2A'!$A$21,(F295)&lt;'[1]TABELA G2A'!$B$21),(F295)/(1+'[1]TABELA G2A'!$B$22),IF(AND((F295)&gt;='[1]TABELA G2A'!$C$21,(F295)&lt;'[1]TABELA G2A'!$D$21),(F295)/(1+'[1]TABELA G2A'!$C$22),IF((F295)&gt;='[1]TABELA G2A'!$E$21,(F295)/(1+'[1]TABELA G2A'!$C$22),""))))))))))))))))))))</f>
        <v>1.0775193798449612</v>
      </c>
      <c r="H295" s="108">
        <f>IF('Venda-Chave-Troca'!$E295="G2A",G295*0.898-(0.4)-((0.15)*N295/O295),IF('Venda-Chave-Troca'!$E295="Gamivo",IF('Venda-Chave-Troca'!$F295&lt;4,(F295*0.95)-(0.1),(F295*0.901)-(0.45)),""))</f>
        <v>0.55261240310077508</v>
      </c>
      <c r="I295" s="108">
        <f>IF($E295="gamivo",IF($F295&gt;4,'Venda-Chave-Troca'!$G295+(-0.099*'Venda-Chave-Troca'!$G295)-(0.45),'Venda-Chave-Troca'!$G295-(0.05*'Venda-Chave-Troca'!$G295)-(0.1)),G295*0.898-(0.55))</f>
        <v>0.41761240310077508</v>
      </c>
      <c r="J295" s="59"/>
      <c r="K295" s="110" t="s">
        <v>838</v>
      </c>
      <c r="L295" s="108">
        <v>1.0736632838411606</v>
      </c>
      <c r="M295" s="111">
        <v>1</v>
      </c>
      <c r="N295" s="111">
        <v>1</v>
      </c>
      <c r="O295" s="111">
        <v>10</v>
      </c>
      <c r="P295" s="111">
        <v>0</v>
      </c>
      <c r="Q295" s="108">
        <f t="shared" si="8"/>
        <v>-0.52105088074038552</v>
      </c>
      <c r="R295" s="27">
        <f t="shared" si="9"/>
        <v>-0.48530194576111685</v>
      </c>
      <c r="S295" s="28">
        <v>44500</v>
      </c>
      <c r="T295" s="52">
        <v>45179</v>
      </c>
      <c r="U295" s="52">
        <v>45181</v>
      </c>
      <c r="V295" s="29" t="s">
        <v>527</v>
      </c>
      <c r="W295" s="29" t="s">
        <v>528</v>
      </c>
      <c r="X295" s="30"/>
      <c r="Y295" s="15"/>
    </row>
    <row r="296" spans="1:25" ht="19.350000000000001" customHeight="1">
      <c r="A296" s="17" t="s">
        <v>25</v>
      </c>
      <c r="B296" s="59" t="s">
        <v>839</v>
      </c>
      <c r="C296" s="109" t="s">
        <v>341</v>
      </c>
      <c r="D296" s="59" t="s">
        <v>615</v>
      </c>
      <c r="E296" s="21" t="s">
        <v>342</v>
      </c>
      <c r="F296" s="108">
        <v>1.39</v>
      </c>
      <c r="G296" s="108">
        <f>IF('Venda-Chave-Troca'!$E296="Gamivo",'Venda-Chave-Troca'!$F296,IF(AND((F296)&lt;'[1]TABELA G2A'!$A$15),F296,IF(AND((F296)&gt;='[1]TABELA G2A'!$A$15,(F296)&lt;'[1]TABELA G2A'!$B$15),(F296)/(1+'[1]TABELA G2A'!$A$16),IF(AND((F296)&gt;='[1]TABELA G2A'!$C$15,(F296)&lt;'[1]TABELA G2A'!$D$15),(F296)/(1+'[1]TABELA G2A'!$C$16),IF(AND((F296)&gt;='[1]TABELA G2A'!$E$15,(F296)&lt;'[1]TABELA G2A'!$F$15),(F296)/(1+'[1]TABELA G2A'!$E$16),IF(AND((F296)&gt;='[1]TABELA G2A'!$G$15,(F296)&lt;'[1]TABELA G2A'!$H$15),(F296)/(1+'[1]TABELA G2A'!$G$16),IF(AND((F296)&gt;='[1]TABELA G2A'!$I$15,(F296)&lt;'[1]TABELA G2A'!$J$15),(F296)/(1+'[1]TABELA G2A'!$I$16),IF(AND((F296)&gt;='[1]TABELA G2A'!$A$17,(F296)&lt;'[1]TABELA G2A'!$B$17),(F296)/(1+'[1]TABELA G2A'!$A$18),IF(AND((F296)&gt;='[1]TABELA G2A'!$C$17,(F296)&lt;'[1]TABELA G2A'!$D$17),(F296)/(1+'[1]TABELA G2A'!$C$18),IF(AND((F296)&gt;='[1]TABELA G2A'!$E$17,(F296)&lt;'[1]TABELA G2A'!$F$17),(F296)/(1+'[1]TABELA G2A'!$E$18),IF(AND((F296)&gt;='[1]TABELA G2A'!$G$17,(F296)&lt;'[1]TABELA G2A'!$H$17),(F296)/(1+'[1]TABELA G2A'!$G$18),IF(AND((F296)&gt;='[1]TABELA G2A'!$I$17,(F296)&lt;'[1]TABELA G2A'!$J$17),(F296)/(1+'[1]TABELA G2A'!$I$18),IF(AND((F296)&gt;='[1]TABELA G2A'!$A$19,(F296)&lt;'[1]TABELA G2A'!$B$19),(F296)/(1+'[1]TABELA G2A'!$A$20),IF(AND((F296)&gt;='[1]TABELA G2A'!$C$19,(F296)&lt;'[1]TABELA G2A'!$D$19),(F296)/(1+'[1]TABELA G2A'!$C$20),IF(AND((F296)&gt;='[1]TABELA G2A'!$E$19,(F296)&lt;'[1]TABELA G2A'!$F$19),(F296)/(1+'[1]TABELA G2A'!$E$20),IF(AND((F296)&gt;='[1]TABELA G2A'!$G$19,(F296)&lt;'[1]TABELA G2A'!$H$19),(F296)/(1+'[1]TABELA G2A'!$G$20),IF(AND((F296)&gt;='[1]TABELA G2A'!$I$19,(F296)&lt;'[1]TABELA G2A'!$J$19),(F296)/(1+'[1]TABELA G2A'!$A$22),IF(AND((F296)&gt;='[1]TABELA G2A'!$A$21,(F296)&lt;'[1]TABELA G2A'!$B$21),(F296)/(1+'[1]TABELA G2A'!$B$22),IF(AND((F296)&gt;='[1]TABELA G2A'!$C$21,(F296)&lt;'[1]TABELA G2A'!$D$21),(F296)/(1+'[1]TABELA G2A'!$C$22),IF((F296)&gt;='[1]TABELA G2A'!$E$21,(F296)/(1+'[1]TABELA G2A'!$C$22),""))))))))))))))))))))</f>
        <v>1.0775193798449612</v>
      </c>
      <c r="H296" s="108">
        <f>IF('Venda-Chave-Troca'!$E296="G2A",G296*0.898-(0.4)-((0.15)*N296/O296),IF('Venda-Chave-Troca'!$E296="Gamivo",IF('Venda-Chave-Troca'!$F296&lt;4,(F296*0.95)-(0.1),(F296*0.901)-(0.45)),""))</f>
        <v>0.55261240310077508</v>
      </c>
      <c r="I296" s="108">
        <f>IF($E296="gamivo",IF($F296&gt;4,'Venda-Chave-Troca'!$G296+(-0.099*'Venda-Chave-Troca'!$G296)-(0.45),'Venda-Chave-Troca'!$G296-(0.05*'Venda-Chave-Troca'!$G296)-(0.1)),G296*0.898-(0.55))</f>
        <v>0.41761240310077508</v>
      </c>
      <c r="J296" s="59"/>
      <c r="K296" s="110" t="s">
        <v>838</v>
      </c>
      <c r="L296" s="108">
        <v>1.0736632838411606</v>
      </c>
      <c r="M296" s="111">
        <v>1</v>
      </c>
      <c r="N296" s="111">
        <v>1</v>
      </c>
      <c r="O296" s="111">
        <v>10</v>
      </c>
      <c r="P296" s="111">
        <v>0</v>
      </c>
      <c r="Q296" s="108">
        <f t="shared" si="8"/>
        <v>-0.52105088074038552</v>
      </c>
      <c r="R296" s="27">
        <f t="shared" si="9"/>
        <v>-0.48530194576111685</v>
      </c>
      <c r="S296" s="28">
        <v>44500</v>
      </c>
      <c r="T296" s="52">
        <v>45179</v>
      </c>
      <c r="U296" s="52">
        <v>45181</v>
      </c>
      <c r="V296" s="29" t="s">
        <v>527</v>
      </c>
      <c r="W296" s="29" t="s">
        <v>528</v>
      </c>
      <c r="X296" s="30"/>
      <c r="Y296" s="15"/>
    </row>
    <row r="297" spans="1:25" ht="19.350000000000001" customHeight="1">
      <c r="A297" s="17" t="s">
        <v>25</v>
      </c>
      <c r="B297" s="59" t="s">
        <v>840</v>
      </c>
      <c r="C297" s="109" t="s">
        <v>341</v>
      </c>
      <c r="D297" s="59" t="s">
        <v>615</v>
      </c>
      <c r="E297" s="21" t="s">
        <v>342</v>
      </c>
      <c r="F297" s="108">
        <v>1.39</v>
      </c>
      <c r="G297" s="108">
        <f>IF('Venda-Chave-Troca'!$E297="Gamivo",'Venda-Chave-Troca'!$F297,IF(AND((F297)&lt;'[1]TABELA G2A'!$A$15),F297,IF(AND((F297)&gt;='[1]TABELA G2A'!$A$15,(F297)&lt;'[1]TABELA G2A'!$B$15),(F297)/(1+'[1]TABELA G2A'!$A$16),IF(AND((F297)&gt;='[1]TABELA G2A'!$C$15,(F297)&lt;'[1]TABELA G2A'!$D$15),(F297)/(1+'[1]TABELA G2A'!$C$16),IF(AND((F297)&gt;='[1]TABELA G2A'!$E$15,(F297)&lt;'[1]TABELA G2A'!$F$15),(F297)/(1+'[1]TABELA G2A'!$E$16),IF(AND((F297)&gt;='[1]TABELA G2A'!$G$15,(F297)&lt;'[1]TABELA G2A'!$H$15),(F297)/(1+'[1]TABELA G2A'!$G$16),IF(AND((F297)&gt;='[1]TABELA G2A'!$I$15,(F297)&lt;'[1]TABELA G2A'!$J$15),(F297)/(1+'[1]TABELA G2A'!$I$16),IF(AND((F297)&gt;='[1]TABELA G2A'!$A$17,(F297)&lt;'[1]TABELA G2A'!$B$17),(F297)/(1+'[1]TABELA G2A'!$A$18),IF(AND((F297)&gt;='[1]TABELA G2A'!$C$17,(F297)&lt;'[1]TABELA G2A'!$D$17),(F297)/(1+'[1]TABELA G2A'!$C$18),IF(AND((F297)&gt;='[1]TABELA G2A'!$E$17,(F297)&lt;'[1]TABELA G2A'!$F$17),(F297)/(1+'[1]TABELA G2A'!$E$18),IF(AND((F297)&gt;='[1]TABELA G2A'!$G$17,(F297)&lt;'[1]TABELA G2A'!$H$17),(F297)/(1+'[1]TABELA G2A'!$G$18),IF(AND((F297)&gt;='[1]TABELA G2A'!$I$17,(F297)&lt;'[1]TABELA G2A'!$J$17),(F297)/(1+'[1]TABELA G2A'!$I$18),IF(AND((F297)&gt;='[1]TABELA G2A'!$A$19,(F297)&lt;'[1]TABELA G2A'!$B$19),(F297)/(1+'[1]TABELA G2A'!$A$20),IF(AND((F297)&gt;='[1]TABELA G2A'!$C$19,(F297)&lt;'[1]TABELA G2A'!$D$19),(F297)/(1+'[1]TABELA G2A'!$C$20),IF(AND((F297)&gt;='[1]TABELA G2A'!$E$19,(F297)&lt;'[1]TABELA G2A'!$F$19),(F297)/(1+'[1]TABELA G2A'!$E$20),IF(AND((F297)&gt;='[1]TABELA G2A'!$G$19,(F297)&lt;'[1]TABELA G2A'!$H$19),(F297)/(1+'[1]TABELA G2A'!$G$20),IF(AND((F297)&gt;='[1]TABELA G2A'!$I$19,(F297)&lt;'[1]TABELA G2A'!$J$19),(F297)/(1+'[1]TABELA G2A'!$A$22),IF(AND((F297)&gt;='[1]TABELA G2A'!$A$21,(F297)&lt;'[1]TABELA G2A'!$B$21),(F297)/(1+'[1]TABELA G2A'!$B$22),IF(AND((F297)&gt;='[1]TABELA G2A'!$C$21,(F297)&lt;'[1]TABELA G2A'!$D$21),(F297)/(1+'[1]TABELA G2A'!$C$22),IF((F297)&gt;='[1]TABELA G2A'!$E$21,(F297)/(1+'[1]TABELA G2A'!$C$22),""))))))))))))))))))))</f>
        <v>1.0775193798449612</v>
      </c>
      <c r="H297" s="108">
        <f>IF('Venda-Chave-Troca'!$E297="G2A",G297*0.898-(0.4)-((0.15)*N297/O297),IF('Venda-Chave-Troca'!$E297="Gamivo",IF('Venda-Chave-Troca'!$F297&lt;4,(F297*0.95)-(0.1),(F297*0.901)-(0.45)),""))</f>
        <v>0.55261240310077508</v>
      </c>
      <c r="I297" s="108">
        <f>IF($E297="gamivo",IF($F297&gt;4,'Venda-Chave-Troca'!$G297+(-0.099*'Venda-Chave-Troca'!$G297)-(0.45),'Venda-Chave-Troca'!$G297-(0.05*'Venda-Chave-Troca'!$G297)-(0.1)),G297*0.898-(0.55))</f>
        <v>0.41761240310077508</v>
      </c>
      <c r="J297" s="59"/>
      <c r="K297" s="110" t="s">
        <v>841</v>
      </c>
      <c r="L297" s="108">
        <v>1.2993356881441094</v>
      </c>
      <c r="M297" s="111">
        <v>1</v>
      </c>
      <c r="N297" s="111">
        <v>1</v>
      </c>
      <c r="O297" s="111">
        <v>10</v>
      </c>
      <c r="P297" s="111">
        <v>0</v>
      </c>
      <c r="Q297" s="108">
        <f t="shared" si="8"/>
        <v>-0.74672328504333429</v>
      </c>
      <c r="R297" s="27">
        <f t="shared" si="9"/>
        <v>-0.57469620195679194</v>
      </c>
      <c r="S297" s="28">
        <v>44502</v>
      </c>
      <c r="T297" s="52">
        <v>45179</v>
      </c>
      <c r="U297" s="52">
        <v>45181</v>
      </c>
      <c r="V297" s="29" t="s">
        <v>842</v>
      </c>
      <c r="W297" s="29" t="s">
        <v>843</v>
      </c>
      <c r="X297" s="30"/>
      <c r="Y297" s="15"/>
    </row>
    <row r="298" spans="1:25" ht="19.350000000000001" customHeight="1">
      <c r="A298" s="17" t="s">
        <v>25</v>
      </c>
      <c r="B298" s="59" t="s">
        <v>844</v>
      </c>
      <c r="C298" s="109" t="s">
        <v>341</v>
      </c>
      <c r="D298" s="59" t="s">
        <v>615</v>
      </c>
      <c r="E298" s="21" t="s">
        <v>342</v>
      </c>
      <c r="F298" s="108">
        <v>1.39</v>
      </c>
      <c r="G298" s="108">
        <f>IF('Venda-Chave-Troca'!$E298="Gamivo",'Venda-Chave-Troca'!$F298,IF(AND((F298)&lt;'[1]TABELA G2A'!$A$15),F298,IF(AND((F298)&gt;='[1]TABELA G2A'!$A$15,(F298)&lt;'[1]TABELA G2A'!$B$15),(F298)/(1+'[1]TABELA G2A'!$A$16),IF(AND((F298)&gt;='[1]TABELA G2A'!$C$15,(F298)&lt;'[1]TABELA G2A'!$D$15),(F298)/(1+'[1]TABELA G2A'!$C$16),IF(AND((F298)&gt;='[1]TABELA G2A'!$E$15,(F298)&lt;'[1]TABELA G2A'!$F$15),(F298)/(1+'[1]TABELA G2A'!$E$16),IF(AND((F298)&gt;='[1]TABELA G2A'!$G$15,(F298)&lt;'[1]TABELA G2A'!$H$15),(F298)/(1+'[1]TABELA G2A'!$G$16),IF(AND((F298)&gt;='[1]TABELA G2A'!$I$15,(F298)&lt;'[1]TABELA G2A'!$J$15),(F298)/(1+'[1]TABELA G2A'!$I$16),IF(AND((F298)&gt;='[1]TABELA G2A'!$A$17,(F298)&lt;'[1]TABELA G2A'!$B$17),(F298)/(1+'[1]TABELA G2A'!$A$18),IF(AND((F298)&gt;='[1]TABELA G2A'!$C$17,(F298)&lt;'[1]TABELA G2A'!$D$17),(F298)/(1+'[1]TABELA G2A'!$C$18),IF(AND((F298)&gt;='[1]TABELA G2A'!$E$17,(F298)&lt;'[1]TABELA G2A'!$F$17),(F298)/(1+'[1]TABELA G2A'!$E$18),IF(AND((F298)&gt;='[1]TABELA G2A'!$G$17,(F298)&lt;'[1]TABELA G2A'!$H$17),(F298)/(1+'[1]TABELA G2A'!$G$18),IF(AND((F298)&gt;='[1]TABELA G2A'!$I$17,(F298)&lt;'[1]TABELA G2A'!$J$17),(F298)/(1+'[1]TABELA G2A'!$I$18),IF(AND((F298)&gt;='[1]TABELA G2A'!$A$19,(F298)&lt;'[1]TABELA G2A'!$B$19),(F298)/(1+'[1]TABELA G2A'!$A$20),IF(AND((F298)&gt;='[1]TABELA G2A'!$C$19,(F298)&lt;'[1]TABELA G2A'!$D$19),(F298)/(1+'[1]TABELA G2A'!$C$20),IF(AND((F298)&gt;='[1]TABELA G2A'!$E$19,(F298)&lt;'[1]TABELA G2A'!$F$19),(F298)/(1+'[1]TABELA G2A'!$E$20),IF(AND((F298)&gt;='[1]TABELA G2A'!$G$19,(F298)&lt;'[1]TABELA G2A'!$H$19),(F298)/(1+'[1]TABELA G2A'!$G$20),IF(AND((F298)&gt;='[1]TABELA G2A'!$I$19,(F298)&lt;'[1]TABELA G2A'!$J$19),(F298)/(1+'[1]TABELA G2A'!$A$22),IF(AND((F298)&gt;='[1]TABELA G2A'!$A$21,(F298)&lt;'[1]TABELA G2A'!$B$21),(F298)/(1+'[1]TABELA G2A'!$B$22),IF(AND((F298)&gt;='[1]TABELA G2A'!$C$21,(F298)&lt;'[1]TABELA G2A'!$D$21),(F298)/(1+'[1]TABELA G2A'!$C$22),IF((F298)&gt;='[1]TABELA G2A'!$E$21,(F298)/(1+'[1]TABELA G2A'!$C$22),""))))))))))))))))))))</f>
        <v>1.0775193798449612</v>
      </c>
      <c r="H298" s="108">
        <f>IF('Venda-Chave-Troca'!$E298="G2A",G298*0.898-(0.4)-((0.15)*N298/O298),IF('Venda-Chave-Troca'!$E298="Gamivo",IF('Venda-Chave-Troca'!$F298&lt;4,(F298*0.95)-(0.1),(F298*0.901)-(0.45)),""))</f>
        <v>0.55261240310077508</v>
      </c>
      <c r="I298" s="108">
        <f>IF($E298="gamivo",IF($F298&gt;4,'Venda-Chave-Troca'!$G298+(-0.099*'Venda-Chave-Troca'!$G298)-(0.45),'Venda-Chave-Troca'!$G298-(0.05*'Venda-Chave-Troca'!$G298)-(0.1)),G298*0.898-(0.55))</f>
        <v>0.41761240310077508</v>
      </c>
      <c r="J298" s="59"/>
      <c r="K298" s="110" t="s">
        <v>845</v>
      </c>
      <c r="L298" s="108">
        <v>1.2330125629153361</v>
      </c>
      <c r="M298" s="111">
        <v>1</v>
      </c>
      <c r="N298" s="111">
        <v>1</v>
      </c>
      <c r="O298" s="111">
        <v>10</v>
      </c>
      <c r="P298" s="111">
        <v>0</v>
      </c>
      <c r="Q298" s="108">
        <f t="shared" si="8"/>
        <v>-0.68040015981456103</v>
      </c>
      <c r="R298" s="27">
        <f t="shared" si="9"/>
        <v>-0.55181932470000328</v>
      </c>
      <c r="S298" s="28">
        <v>44502</v>
      </c>
      <c r="T298" s="52">
        <v>45179</v>
      </c>
      <c r="U298" s="52">
        <v>45181</v>
      </c>
      <c r="V298" s="29" t="s">
        <v>846</v>
      </c>
      <c r="W298" s="29"/>
      <c r="X298" s="30"/>
      <c r="Y298" s="15"/>
    </row>
    <row r="299" spans="1:25" ht="19.350000000000001" customHeight="1">
      <c r="A299" s="17" t="s">
        <v>847</v>
      </c>
      <c r="B299" s="59" t="s">
        <v>848</v>
      </c>
      <c r="C299" s="109" t="s">
        <v>341</v>
      </c>
      <c r="D299" s="59" t="s">
        <v>615</v>
      </c>
      <c r="E299" s="61" t="s">
        <v>27</v>
      </c>
      <c r="F299" s="108">
        <v>1.02</v>
      </c>
      <c r="G299" s="108">
        <f>IF('Venda-Chave-Troca'!$E299="Gamivo",'Venda-Chave-Troca'!$F299,IF(AND((F299)&lt;'[1]TABELA G2A'!$A$15),F299,IF(AND((F299)&gt;='[1]TABELA G2A'!$A$15,(F299)&lt;'[1]TABELA G2A'!$B$15),(F299)/(1+'[1]TABELA G2A'!$A$16),IF(AND((F299)&gt;='[1]TABELA G2A'!$C$15,(F299)&lt;'[1]TABELA G2A'!$D$15),(F299)/(1+'[1]TABELA G2A'!$C$16),IF(AND((F299)&gt;='[1]TABELA G2A'!$E$15,(F299)&lt;'[1]TABELA G2A'!$F$15),(F299)/(1+'[1]TABELA G2A'!$E$16),IF(AND((F299)&gt;='[1]TABELA G2A'!$G$15,(F299)&lt;'[1]TABELA G2A'!$H$15),(F299)/(1+'[1]TABELA G2A'!$G$16),IF(AND((F299)&gt;='[1]TABELA G2A'!$I$15,(F299)&lt;'[1]TABELA G2A'!$J$15),(F299)/(1+'[1]TABELA G2A'!$I$16),IF(AND((F299)&gt;='[1]TABELA G2A'!$A$17,(F299)&lt;'[1]TABELA G2A'!$B$17),(F299)/(1+'[1]TABELA G2A'!$A$18),IF(AND((F299)&gt;='[1]TABELA G2A'!$C$17,(F299)&lt;'[1]TABELA G2A'!$D$17),(F299)/(1+'[1]TABELA G2A'!$C$18),IF(AND((F299)&gt;='[1]TABELA G2A'!$E$17,(F299)&lt;'[1]TABELA G2A'!$F$17),(F299)/(1+'[1]TABELA G2A'!$E$18),IF(AND((F299)&gt;='[1]TABELA G2A'!$G$17,(F299)&lt;'[1]TABELA G2A'!$H$17),(F299)/(1+'[1]TABELA G2A'!$G$18),IF(AND((F299)&gt;='[1]TABELA G2A'!$I$17,(F299)&lt;'[1]TABELA G2A'!$J$17),(F299)/(1+'[1]TABELA G2A'!$I$18),IF(AND((F299)&gt;='[1]TABELA G2A'!$A$19,(F299)&lt;'[1]TABELA G2A'!$B$19),(F299)/(1+'[1]TABELA G2A'!$A$20),IF(AND((F299)&gt;='[1]TABELA G2A'!$C$19,(F299)&lt;'[1]TABELA G2A'!$D$19),(F299)/(1+'[1]TABELA G2A'!$C$20),IF(AND((F299)&gt;='[1]TABELA G2A'!$E$19,(F299)&lt;'[1]TABELA G2A'!$F$19),(F299)/(1+'[1]TABELA G2A'!$E$20),IF(AND((F299)&gt;='[1]TABELA G2A'!$G$19,(F299)&lt;'[1]TABELA G2A'!$H$19),(F299)/(1+'[1]TABELA G2A'!$G$20),IF(AND((F299)&gt;='[1]TABELA G2A'!$I$19,(F299)&lt;'[1]TABELA G2A'!$J$19),(F299)/(1+'[1]TABELA G2A'!$A$22),IF(AND((F299)&gt;='[1]TABELA G2A'!$A$21,(F299)&lt;'[1]TABELA G2A'!$B$21),(F299)/(1+'[1]TABELA G2A'!$B$22),IF(AND((F299)&gt;='[1]TABELA G2A'!$C$21,(F299)&lt;'[1]TABELA G2A'!$D$21),(F299)/(1+'[1]TABELA G2A'!$C$22),IF((F299)&gt;='[1]TABELA G2A'!$E$21,(F299)/(1+'[1]TABELA G2A'!$C$22),""))))))))))))))))))))</f>
        <v>1.02</v>
      </c>
      <c r="H299" s="108">
        <f>IF('Venda-Chave-Troca'!$E299="G2A",G299*0.898-(0.4)-((0.15)*N299/O299),IF('Venda-Chave-Troca'!$E299="Gamivo",IF('Venda-Chave-Troca'!$F299&lt;4,(F299*0.95)-(0.1),(F299*0.901)-(0.45)),""))</f>
        <v>0.86899999999999999</v>
      </c>
      <c r="I299" s="108">
        <f>IF($E299="gamivo",IF($F299&gt;4,'Venda-Chave-Troca'!$G299+(-0.099*'Venda-Chave-Troca'!$G299)-(0.45),'Venda-Chave-Troca'!$G299-(0.05*'Venda-Chave-Troca'!$G299)-(0.1)),G299*0.898-(0.55))</f>
        <v>0.86899999999999999</v>
      </c>
      <c r="J299" s="59"/>
      <c r="K299" s="110" t="s">
        <v>616</v>
      </c>
      <c r="L299" s="108">
        <v>1.2093628045111493</v>
      </c>
      <c r="M299" s="111">
        <v>1</v>
      </c>
      <c r="N299" s="111">
        <v>0</v>
      </c>
      <c r="O299" s="111">
        <v>10</v>
      </c>
      <c r="P299" s="111">
        <v>0</v>
      </c>
      <c r="Q299" s="108">
        <f t="shared" si="8"/>
        <v>-0.34036280451114931</v>
      </c>
      <c r="R299" s="27">
        <f t="shared" si="9"/>
        <v>-0.2814397823726118</v>
      </c>
      <c r="S299" s="28">
        <v>44513</v>
      </c>
      <c r="T299" s="52">
        <v>45179</v>
      </c>
      <c r="U299" s="52">
        <v>45181</v>
      </c>
      <c r="V299" s="29" t="s">
        <v>849</v>
      </c>
      <c r="W299" s="29" t="s">
        <v>850</v>
      </c>
      <c r="X299" s="30"/>
      <c r="Y299" s="15"/>
    </row>
    <row r="300" spans="1:25" ht="19.350000000000001" customHeight="1">
      <c r="A300" s="17" t="s">
        <v>25</v>
      </c>
      <c r="B300" s="59" t="s">
        <v>851</v>
      </c>
      <c r="C300" s="109" t="s">
        <v>341</v>
      </c>
      <c r="D300" s="59" t="s">
        <v>615</v>
      </c>
      <c r="E300" s="61" t="s">
        <v>27</v>
      </c>
      <c r="F300" s="108">
        <v>1.26</v>
      </c>
      <c r="G300" s="108">
        <f>IF('Venda-Chave-Troca'!$E300="Gamivo",'Venda-Chave-Troca'!$F300,IF(AND((F300)&lt;'[1]TABELA G2A'!$A$15),F300,IF(AND((F300)&gt;='[1]TABELA G2A'!$A$15,(F300)&lt;'[1]TABELA G2A'!$B$15),(F300)/(1+'[1]TABELA G2A'!$A$16),IF(AND((F300)&gt;='[1]TABELA G2A'!$C$15,(F300)&lt;'[1]TABELA G2A'!$D$15),(F300)/(1+'[1]TABELA G2A'!$C$16),IF(AND((F300)&gt;='[1]TABELA G2A'!$E$15,(F300)&lt;'[1]TABELA G2A'!$F$15),(F300)/(1+'[1]TABELA G2A'!$E$16),IF(AND((F300)&gt;='[1]TABELA G2A'!$G$15,(F300)&lt;'[1]TABELA G2A'!$H$15),(F300)/(1+'[1]TABELA G2A'!$G$16),IF(AND((F300)&gt;='[1]TABELA G2A'!$I$15,(F300)&lt;'[1]TABELA G2A'!$J$15),(F300)/(1+'[1]TABELA G2A'!$I$16),IF(AND((F300)&gt;='[1]TABELA G2A'!$A$17,(F300)&lt;'[1]TABELA G2A'!$B$17),(F300)/(1+'[1]TABELA G2A'!$A$18),IF(AND((F300)&gt;='[1]TABELA G2A'!$C$17,(F300)&lt;'[1]TABELA G2A'!$D$17),(F300)/(1+'[1]TABELA G2A'!$C$18),IF(AND((F300)&gt;='[1]TABELA G2A'!$E$17,(F300)&lt;'[1]TABELA G2A'!$F$17),(F300)/(1+'[1]TABELA G2A'!$E$18),IF(AND((F300)&gt;='[1]TABELA G2A'!$G$17,(F300)&lt;'[1]TABELA G2A'!$H$17),(F300)/(1+'[1]TABELA G2A'!$G$18),IF(AND((F300)&gt;='[1]TABELA G2A'!$I$17,(F300)&lt;'[1]TABELA G2A'!$J$17),(F300)/(1+'[1]TABELA G2A'!$I$18),IF(AND((F300)&gt;='[1]TABELA G2A'!$A$19,(F300)&lt;'[1]TABELA G2A'!$B$19),(F300)/(1+'[1]TABELA G2A'!$A$20),IF(AND((F300)&gt;='[1]TABELA G2A'!$C$19,(F300)&lt;'[1]TABELA G2A'!$D$19),(F300)/(1+'[1]TABELA G2A'!$C$20),IF(AND((F300)&gt;='[1]TABELA G2A'!$E$19,(F300)&lt;'[1]TABELA G2A'!$F$19),(F300)/(1+'[1]TABELA G2A'!$E$20),IF(AND((F300)&gt;='[1]TABELA G2A'!$G$19,(F300)&lt;'[1]TABELA G2A'!$H$19),(F300)/(1+'[1]TABELA G2A'!$G$20),IF(AND((F300)&gt;='[1]TABELA G2A'!$I$19,(F300)&lt;'[1]TABELA G2A'!$J$19),(F300)/(1+'[1]TABELA G2A'!$A$22),IF(AND((F300)&gt;='[1]TABELA G2A'!$A$21,(F300)&lt;'[1]TABELA G2A'!$B$21),(F300)/(1+'[1]TABELA G2A'!$B$22),IF(AND((F300)&gt;='[1]TABELA G2A'!$C$21,(F300)&lt;'[1]TABELA G2A'!$D$21),(F300)/(1+'[1]TABELA G2A'!$C$22),IF((F300)&gt;='[1]TABELA G2A'!$E$21,(F300)/(1+'[1]TABELA G2A'!$C$22),""))))))))))))))))))))</f>
        <v>1.26</v>
      </c>
      <c r="H300" s="108">
        <f>IF('Venda-Chave-Troca'!$E300="G2A",G300*0.898-(0.4)-((0.15)*N300/O300),IF('Venda-Chave-Troca'!$E300="Gamivo",IF('Venda-Chave-Troca'!$F300&lt;4,(F300*0.95)-(0.1),(F300*0.901)-(0.45)),""))</f>
        <v>1.0969999999999998</v>
      </c>
      <c r="I300" s="108">
        <f>IF($E300="gamivo",IF($F300&gt;4,'Venda-Chave-Troca'!$G300+(-0.099*'Venda-Chave-Troca'!$G300)-(0.45),'Venda-Chave-Troca'!$G300-(0.05*'Venda-Chave-Troca'!$G300)-(0.1)),G300*0.898-(0.55))</f>
        <v>1.097</v>
      </c>
      <c r="J300" s="59"/>
      <c r="K300" s="110" t="s">
        <v>852</v>
      </c>
      <c r="L300" s="108">
        <v>0.97271352383984733</v>
      </c>
      <c r="M300" s="111">
        <v>1</v>
      </c>
      <c r="N300" s="111">
        <v>0</v>
      </c>
      <c r="O300" s="111">
        <v>5</v>
      </c>
      <c r="P300" s="111">
        <v>0</v>
      </c>
      <c r="Q300" s="108">
        <f t="shared" si="8"/>
        <v>0.12428647616015243</v>
      </c>
      <c r="R300" s="27">
        <f t="shared" si="9"/>
        <v>0.12777294970622369</v>
      </c>
      <c r="S300" s="28">
        <v>44517</v>
      </c>
      <c r="T300" s="52">
        <v>45180</v>
      </c>
      <c r="U300" s="52">
        <v>45184</v>
      </c>
      <c r="V300" s="29" t="s">
        <v>853</v>
      </c>
      <c r="W300" s="29" t="s">
        <v>854</v>
      </c>
      <c r="X300" s="30"/>
      <c r="Y300" s="15"/>
    </row>
    <row r="301" spans="1:25" ht="19.350000000000001" customHeight="1">
      <c r="A301" s="17" t="s">
        <v>25</v>
      </c>
      <c r="B301" s="59" t="s">
        <v>855</v>
      </c>
      <c r="C301" s="71" t="s">
        <v>341</v>
      </c>
      <c r="D301" s="20" t="s">
        <v>615</v>
      </c>
      <c r="E301" s="61" t="s">
        <v>27</v>
      </c>
      <c r="F301" s="22">
        <v>1.26</v>
      </c>
      <c r="G301" s="22">
        <f>IF('Venda-Chave-Troca'!$E301="Gamivo",'Venda-Chave-Troca'!$F301,IF(AND((F301)&lt;'[1]TABELA G2A'!$A$15),F301,IF(AND((F301)&gt;='[1]TABELA G2A'!$A$15,(F301)&lt;'[1]TABELA G2A'!$B$15),(F301)/(1+'[1]TABELA G2A'!$A$16),IF(AND((F301)&gt;='[1]TABELA G2A'!$C$15,(F301)&lt;'[1]TABELA G2A'!$D$15),(F301)/(1+'[1]TABELA G2A'!$C$16),IF(AND((F301)&gt;='[1]TABELA G2A'!$E$15,(F301)&lt;'[1]TABELA G2A'!$F$15),(F301)/(1+'[1]TABELA G2A'!$E$16),IF(AND((F301)&gt;='[1]TABELA G2A'!$G$15,(F301)&lt;'[1]TABELA G2A'!$H$15),(F301)/(1+'[1]TABELA G2A'!$G$16),IF(AND((F301)&gt;='[1]TABELA G2A'!$I$15,(F301)&lt;'[1]TABELA G2A'!$J$15),(F301)/(1+'[1]TABELA G2A'!$I$16),IF(AND((F301)&gt;='[1]TABELA G2A'!$A$17,(F301)&lt;'[1]TABELA G2A'!$B$17),(F301)/(1+'[1]TABELA G2A'!$A$18),IF(AND((F301)&gt;='[1]TABELA G2A'!$C$17,(F301)&lt;'[1]TABELA G2A'!$D$17),(F301)/(1+'[1]TABELA G2A'!$C$18),IF(AND((F301)&gt;='[1]TABELA G2A'!$E$17,(F301)&lt;'[1]TABELA G2A'!$F$17),(F301)/(1+'[1]TABELA G2A'!$E$18),IF(AND((F301)&gt;='[1]TABELA G2A'!$G$17,(F301)&lt;'[1]TABELA G2A'!$H$17),(F301)/(1+'[1]TABELA G2A'!$G$18),IF(AND((F301)&gt;='[1]TABELA G2A'!$I$17,(F301)&lt;'[1]TABELA G2A'!$J$17),(F301)/(1+'[1]TABELA G2A'!$I$18),IF(AND((F301)&gt;='[1]TABELA G2A'!$A$19,(F301)&lt;'[1]TABELA G2A'!$B$19),(F301)/(1+'[1]TABELA G2A'!$A$20),IF(AND((F301)&gt;='[1]TABELA G2A'!$C$19,(F301)&lt;'[1]TABELA G2A'!$D$19),(F301)/(1+'[1]TABELA G2A'!$C$20),IF(AND((F301)&gt;='[1]TABELA G2A'!$E$19,(F301)&lt;'[1]TABELA G2A'!$F$19),(F301)/(1+'[1]TABELA G2A'!$E$20),IF(AND((F301)&gt;='[1]TABELA G2A'!$G$19,(F301)&lt;'[1]TABELA G2A'!$H$19),(F301)/(1+'[1]TABELA G2A'!$G$20),IF(AND((F301)&gt;='[1]TABELA G2A'!$I$19,(F301)&lt;'[1]TABELA G2A'!$J$19),(F301)/(1+'[1]TABELA G2A'!$A$22),IF(AND((F301)&gt;='[1]TABELA G2A'!$A$21,(F301)&lt;'[1]TABELA G2A'!$B$21),(F301)/(1+'[1]TABELA G2A'!$B$22),IF(AND((F301)&gt;='[1]TABELA G2A'!$C$21,(F301)&lt;'[1]TABELA G2A'!$D$21),(F301)/(1+'[1]TABELA G2A'!$C$22),IF((F301)&gt;='[1]TABELA G2A'!$E$21,(F301)/(1+'[1]TABELA G2A'!$C$22),""))))))))))))))))))))</f>
        <v>1.26</v>
      </c>
      <c r="H301" s="22">
        <f>IF('Venda-Chave-Troca'!$E301="G2A",G301*0.898-(0.4)-((0.15)*N301/O301),IF('Venda-Chave-Troca'!$E301="Gamivo",IF('Venda-Chave-Troca'!$F301&lt;4,(F301*0.95)-(0.1),(F301*0.901)-(0.45)),""))</f>
        <v>1.0969999999999998</v>
      </c>
      <c r="I301" s="22">
        <f>IF($E301="gamivo",IF($F301&gt;4,'Venda-Chave-Troca'!$G301+(-0.099*'Venda-Chave-Troca'!$G301)-(0.45),'Venda-Chave-Troca'!$G301-(0.05*'Venda-Chave-Troca'!$G301)-(0.1)),G301*0.898-(0.55))</f>
        <v>1.097</v>
      </c>
      <c r="J301" s="70"/>
      <c r="K301" s="24" t="s">
        <v>856</v>
      </c>
      <c r="L301" s="22">
        <v>1.3179226938581932</v>
      </c>
      <c r="M301" s="25">
        <v>0</v>
      </c>
      <c r="N301" s="25">
        <v>0</v>
      </c>
      <c r="O301" s="25">
        <v>5</v>
      </c>
      <c r="P301" s="25">
        <v>0</v>
      </c>
      <c r="Q301" s="26">
        <f t="shared" si="8"/>
        <v>-1.3179226938581932</v>
      </c>
      <c r="R301" s="27">
        <f t="shared" si="9"/>
        <v>-1</v>
      </c>
      <c r="S301" s="28">
        <v>44517</v>
      </c>
      <c r="T301" s="52">
        <v>45180</v>
      </c>
      <c r="U301" s="52"/>
      <c r="V301" s="29" t="s">
        <v>857</v>
      </c>
      <c r="W301" s="29" t="s">
        <v>858</v>
      </c>
      <c r="X301" s="30"/>
      <c r="Y301" s="15"/>
    </row>
    <row r="302" spans="1:25" ht="19.350000000000001" customHeight="1">
      <c r="A302" s="17" t="s">
        <v>859</v>
      </c>
      <c r="B302" s="59" t="s">
        <v>860</v>
      </c>
      <c r="C302" s="71" t="s">
        <v>341</v>
      </c>
      <c r="D302" s="20" t="s">
        <v>615</v>
      </c>
      <c r="E302" s="61" t="s">
        <v>27</v>
      </c>
      <c r="F302" s="22">
        <v>1.26</v>
      </c>
      <c r="G302" s="22">
        <f>IF('Venda-Chave-Troca'!$E302="Gamivo",'Venda-Chave-Troca'!$F302,IF(AND((F302)&lt;'[1]TABELA G2A'!$A$15),F302,IF(AND((F302)&gt;='[1]TABELA G2A'!$A$15,(F302)&lt;'[1]TABELA G2A'!$B$15),(F302)/(1+'[1]TABELA G2A'!$A$16),IF(AND((F302)&gt;='[1]TABELA G2A'!$C$15,(F302)&lt;'[1]TABELA G2A'!$D$15),(F302)/(1+'[1]TABELA G2A'!$C$16),IF(AND((F302)&gt;='[1]TABELA G2A'!$E$15,(F302)&lt;'[1]TABELA G2A'!$F$15),(F302)/(1+'[1]TABELA G2A'!$E$16),IF(AND((F302)&gt;='[1]TABELA G2A'!$G$15,(F302)&lt;'[1]TABELA G2A'!$H$15),(F302)/(1+'[1]TABELA G2A'!$G$16),IF(AND((F302)&gt;='[1]TABELA G2A'!$I$15,(F302)&lt;'[1]TABELA G2A'!$J$15),(F302)/(1+'[1]TABELA G2A'!$I$16),IF(AND((F302)&gt;='[1]TABELA G2A'!$A$17,(F302)&lt;'[1]TABELA G2A'!$B$17),(F302)/(1+'[1]TABELA G2A'!$A$18),IF(AND((F302)&gt;='[1]TABELA G2A'!$C$17,(F302)&lt;'[1]TABELA G2A'!$D$17),(F302)/(1+'[1]TABELA G2A'!$C$18),IF(AND((F302)&gt;='[1]TABELA G2A'!$E$17,(F302)&lt;'[1]TABELA G2A'!$F$17),(F302)/(1+'[1]TABELA G2A'!$E$18),IF(AND((F302)&gt;='[1]TABELA G2A'!$G$17,(F302)&lt;'[1]TABELA G2A'!$H$17),(F302)/(1+'[1]TABELA G2A'!$G$18),IF(AND((F302)&gt;='[1]TABELA G2A'!$I$17,(F302)&lt;'[1]TABELA G2A'!$J$17),(F302)/(1+'[1]TABELA G2A'!$I$18),IF(AND((F302)&gt;='[1]TABELA G2A'!$A$19,(F302)&lt;'[1]TABELA G2A'!$B$19),(F302)/(1+'[1]TABELA G2A'!$A$20),IF(AND((F302)&gt;='[1]TABELA G2A'!$C$19,(F302)&lt;'[1]TABELA G2A'!$D$19),(F302)/(1+'[1]TABELA G2A'!$C$20),IF(AND((F302)&gt;='[1]TABELA G2A'!$E$19,(F302)&lt;'[1]TABELA G2A'!$F$19),(F302)/(1+'[1]TABELA G2A'!$E$20),IF(AND((F302)&gt;='[1]TABELA G2A'!$G$19,(F302)&lt;'[1]TABELA G2A'!$H$19),(F302)/(1+'[1]TABELA G2A'!$G$20),IF(AND((F302)&gt;='[1]TABELA G2A'!$I$19,(F302)&lt;'[1]TABELA G2A'!$J$19),(F302)/(1+'[1]TABELA G2A'!$A$22),IF(AND((F302)&gt;='[1]TABELA G2A'!$A$21,(F302)&lt;'[1]TABELA G2A'!$B$21),(F302)/(1+'[1]TABELA G2A'!$B$22),IF(AND((F302)&gt;='[1]TABELA G2A'!$C$21,(F302)&lt;'[1]TABELA G2A'!$D$21),(F302)/(1+'[1]TABELA G2A'!$C$22),IF((F302)&gt;='[1]TABELA G2A'!$E$21,(F302)/(1+'[1]TABELA G2A'!$C$22),""))))))))))))))))))))</f>
        <v>1.26</v>
      </c>
      <c r="H302" s="22">
        <f>IF('Venda-Chave-Troca'!$E302="G2A",G302*0.898-(0.4)-((0.15)*N302/O302),IF('Venda-Chave-Troca'!$E302="Gamivo",IF('Venda-Chave-Troca'!$F302&lt;4,(F302*0.95)-(0.1),(F302*0.901)-(0.45)),""))</f>
        <v>1.0969999999999998</v>
      </c>
      <c r="I302" s="22">
        <f>IF($E302="gamivo",IF($F302&gt;4,'Venda-Chave-Troca'!$G302+(-0.099*'Venda-Chave-Troca'!$G302)-(0.45),'Venda-Chave-Troca'!$G302-(0.05*'Venda-Chave-Troca'!$G302)-(0.1)),G302*0.898-(0.55))</f>
        <v>1.097</v>
      </c>
      <c r="J302" s="70"/>
      <c r="K302" s="24" t="s">
        <v>861</v>
      </c>
      <c r="L302" s="22">
        <v>1.4307726753292698</v>
      </c>
      <c r="M302" s="25">
        <v>0</v>
      </c>
      <c r="N302" s="25">
        <v>0</v>
      </c>
      <c r="O302" s="25">
        <v>5</v>
      </c>
      <c r="P302" s="25">
        <v>0</v>
      </c>
      <c r="Q302" s="26">
        <f t="shared" si="8"/>
        <v>-1.4307726753292698</v>
      </c>
      <c r="R302" s="27">
        <f t="shared" si="9"/>
        <v>-1</v>
      </c>
      <c r="S302" s="28">
        <v>44520</v>
      </c>
      <c r="T302" s="52">
        <v>45180</v>
      </c>
      <c r="U302" s="52"/>
      <c r="V302" s="29" t="s">
        <v>862</v>
      </c>
      <c r="W302" s="29" t="s">
        <v>863</v>
      </c>
      <c r="X302" s="30"/>
      <c r="Y302" s="15"/>
    </row>
    <row r="303" spans="1:25" ht="19.350000000000001" customHeight="1">
      <c r="A303" s="17" t="s">
        <v>25</v>
      </c>
      <c r="B303" s="59" t="s">
        <v>864</v>
      </c>
      <c r="C303" s="71" t="s">
        <v>341</v>
      </c>
      <c r="D303" s="20" t="s">
        <v>615</v>
      </c>
      <c r="E303" s="61" t="s">
        <v>27</v>
      </c>
      <c r="F303" s="22">
        <v>1.26</v>
      </c>
      <c r="G303" s="22">
        <f>IF('Venda-Chave-Troca'!$E303="Gamivo",'Venda-Chave-Troca'!$F303,IF(AND((F303)&lt;'[1]TABELA G2A'!$A$15),F303,IF(AND((F303)&gt;='[1]TABELA G2A'!$A$15,(F303)&lt;'[1]TABELA G2A'!$B$15),(F303)/(1+'[1]TABELA G2A'!$A$16),IF(AND((F303)&gt;='[1]TABELA G2A'!$C$15,(F303)&lt;'[1]TABELA G2A'!$D$15),(F303)/(1+'[1]TABELA G2A'!$C$16),IF(AND((F303)&gt;='[1]TABELA G2A'!$E$15,(F303)&lt;'[1]TABELA G2A'!$F$15),(F303)/(1+'[1]TABELA G2A'!$E$16),IF(AND((F303)&gt;='[1]TABELA G2A'!$G$15,(F303)&lt;'[1]TABELA G2A'!$H$15),(F303)/(1+'[1]TABELA G2A'!$G$16),IF(AND((F303)&gt;='[1]TABELA G2A'!$I$15,(F303)&lt;'[1]TABELA G2A'!$J$15),(F303)/(1+'[1]TABELA G2A'!$I$16),IF(AND((F303)&gt;='[1]TABELA G2A'!$A$17,(F303)&lt;'[1]TABELA G2A'!$B$17),(F303)/(1+'[1]TABELA G2A'!$A$18),IF(AND((F303)&gt;='[1]TABELA G2A'!$C$17,(F303)&lt;'[1]TABELA G2A'!$D$17),(F303)/(1+'[1]TABELA G2A'!$C$18),IF(AND((F303)&gt;='[1]TABELA G2A'!$E$17,(F303)&lt;'[1]TABELA G2A'!$F$17),(F303)/(1+'[1]TABELA G2A'!$E$18),IF(AND((F303)&gt;='[1]TABELA G2A'!$G$17,(F303)&lt;'[1]TABELA G2A'!$H$17),(F303)/(1+'[1]TABELA G2A'!$G$18),IF(AND((F303)&gt;='[1]TABELA G2A'!$I$17,(F303)&lt;'[1]TABELA G2A'!$J$17),(F303)/(1+'[1]TABELA G2A'!$I$18),IF(AND((F303)&gt;='[1]TABELA G2A'!$A$19,(F303)&lt;'[1]TABELA G2A'!$B$19),(F303)/(1+'[1]TABELA G2A'!$A$20),IF(AND((F303)&gt;='[1]TABELA G2A'!$C$19,(F303)&lt;'[1]TABELA G2A'!$D$19),(F303)/(1+'[1]TABELA G2A'!$C$20),IF(AND((F303)&gt;='[1]TABELA G2A'!$E$19,(F303)&lt;'[1]TABELA G2A'!$F$19),(F303)/(1+'[1]TABELA G2A'!$E$20),IF(AND((F303)&gt;='[1]TABELA G2A'!$G$19,(F303)&lt;'[1]TABELA G2A'!$H$19),(F303)/(1+'[1]TABELA G2A'!$G$20),IF(AND((F303)&gt;='[1]TABELA G2A'!$I$19,(F303)&lt;'[1]TABELA G2A'!$J$19),(F303)/(1+'[1]TABELA G2A'!$A$22),IF(AND((F303)&gt;='[1]TABELA G2A'!$A$21,(F303)&lt;'[1]TABELA G2A'!$B$21),(F303)/(1+'[1]TABELA G2A'!$B$22),IF(AND((F303)&gt;='[1]TABELA G2A'!$C$21,(F303)&lt;'[1]TABELA G2A'!$D$21),(F303)/(1+'[1]TABELA G2A'!$C$22),IF((F303)&gt;='[1]TABELA G2A'!$E$21,(F303)/(1+'[1]TABELA G2A'!$C$22),""))))))))))))))))))))</f>
        <v>1.26</v>
      </c>
      <c r="H303" s="22">
        <f>IF('Venda-Chave-Troca'!$E303="G2A",G303*0.898-(0.4)-((0.15)*N303/O303),IF('Venda-Chave-Troca'!$E303="Gamivo",IF('Venda-Chave-Troca'!$F303&lt;4,(F303*0.95)-(0.1),(F303*0.901)-(0.45)),""))</f>
        <v>1.0969999999999998</v>
      </c>
      <c r="I303" s="22">
        <f>IF($E303="gamivo",IF($F303&gt;4,'Venda-Chave-Troca'!$G303+(-0.099*'Venda-Chave-Troca'!$G303)-(0.45),'Venda-Chave-Troca'!$G303-(0.05*'Venda-Chave-Troca'!$G303)-(0.1)),G303*0.898-(0.55))</f>
        <v>1.097</v>
      </c>
      <c r="J303" s="70"/>
      <c r="K303" s="24" t="s">
        <v>865</v>
      </c>
      <c r="L303" s="22">
        <v>1.1903647412206029</v>
      </c>
      <c r="M303" s="25">
        <v>0</v>
      </c>
      <c r="N303" s="25">
        <v>0</v>
      </c>
      <c r="O303" s="25">
        <v>5</v>
      </c>
      <c r="P303" s="25">
        <v>0</v>
      </c>
      <c r="Q303" s="26">
        <f t="shared" si="8"/>
        <v>-1.1903647412206029</v>
      </c>
      <c r="R303" s="27">
        <f t="shared" si="9"/>
        <v>-1</v>
      </c>
      <c r="S303" s="28">
        <v>44522</v>
      </c>
      <c r="T303" s="52">
        <v>45180</v>
      </c>
      <c r="U303" s="52"/>
      <c r="V303" s="29" t="s">
        <v>716</v>
      </c>
      <c r="W303" s="29" t="s">
        <v>866</v>
      </c>
      <c r="X303" s="30"/>
      <c r="Y303" s="15"/>
    </row>
    <row r="304" spans="1:25" ht="19.350000000000001" customHeight="1">
      <c r="A304" s="17" t="s">
        <v>25</v>
      </c>
      <c r="B304" s="59" t="s">
        <v>867</v>
      </c>
      <c r="C304" s="71" t="s">
        <v>341</v>
      </c>
      <c r="D304" s="20" t="s">
        <v>615</v>
      </c>
      <c r="E304" s="61" t="s">
        <v>27</v>
      </c>
      <c r="F304" s="22">
        <v>1.26</v>
      </c>
      <c r="G304" s="22">
        <f>IF('Venda-Chave-Troca'!$E304="Gamivo",'Venda-Chave-Troca'!$F304,IF(AND((F304)&lt;'[1]TABELA G2A'!$A$15),F304,IF(AND((F304)&gt;='[1]TABELA G2A'!$A$15,(F304)&lt;'[1]TABELA G2A'!$B$15),(F304)/(1+'[1]TABELA G2A'!$A$16),IF(AND((F304)&gt;='[1]TABELA G2A'!$C$15,(F304)&lt;'[1]TABELA G2A'!$D$15),(F304)/(1+'[1]TABELA G2A'!$C$16),IF(AND((F304)&gt;='[1]TABELA G2A'!$E$15,(F304)&lt;'[1]TABELA G2A'!$F$15),(F304)/(1+'[1]TABELA G2A'!$E$16),IF(AND((F304)&gt;='[1]TABELA G2A'!$G$15,(F304)&lt;'[1]TABELA G2A'!$H$15),(F304)/(1+'[1]TABELA G2A'!$G$16),IF(AND((F304)&gt;='[1]TABELA G2A'!$I$15,(F304)&lt;'[1]TABELA G2A'!$J$15),(F304)/(1+'[1]TABELA G2A'!$I$16),IF(AND((F304)&gt;='[1]TABELA G2A'!$A$17,(F304)&lt;'[1]TABELA G2A'!$B$17),(F304)/(1+'[1]TABELA G2A'!$A$18),IF(AND((F304)&gt;='[1]TABELA G2A'!$C$17,(F304)&lt;'[1]TABELA G2A'!$D$17),(F304)/(1+'[1]TABELA G2A'!$C$18),IF(AND((F304)&gt;='[1]TABELA G2A'!$E$17,(F304)&lt;'[1]TABELA G2A'!$F$17),(F304)/(1+'[1]TABELA G2A'!$E$18),IF(AND((F304)&gt;='[1]TABELA G2A'!$G$17,(F304)&lt;'[1]TABELA G2A'!$H$17),(F304)/(1+'[1]TABELA G2A'!$G$18),IF(AND((F304)&gt;='[1]TABELA G2A'!$I$17,(F304)&lt;'[1]TABELA G2A'!$J$17),(F304)/(1+'[1]TABELA G2A'!$I$18),IF(AND((F304)&gt;='[1]TABELA G2A'!$A$19,(F304)&lt;'[1]TABELA G2A'!$B$19),(F304)/(1+'[1]TABELA G2A'!$A$20),IF(AND((F304)&gt;='[1]TABELA G2A'!$C$19,(F304)&lt;'[1]TABELA G2A'!$D$19),(F304)/(1+'[1]TABELA G2A'!$C$20),IF(AND((F304)&gt;='[1]TABELA G2A'!$E$19,(F304)&lt;'[1]TABELA G2A'!$F$19),(F304)/(1+'[1]TABELA G2A'!$E$20),IF(AND((F304)&gt;='[1]TABELA G2A'!$G$19,(F304)&lt;'[1]TABELA G2A'!$H$19),(F304)/(1+'[1]TABELA G2A'!$G$20),IF(AND((F304)&gt;='[1]TABELA G2A'!$I$19,(F304)&lt;'[1]TABELA G2A'!$J$19),(F304)/(1+'[1]TABELA G2A'!$A$22),IF(AND((F304)&gt;='[1]TABELA G2A'!$A$21,(F304)&lt;'[1]TABELA G2A'!$B$21),(F304)/(1+'[1]TABELA G2A'!$B$22),IF(AND((F304)&gt;='[1]TABELA G2A'!$C$21,(F304)&lt;'[1]TABELA G2A'!$D$21),(F304)/(1+'[1]TABELA G2A'!$C$22),IF((F304)&gt;='[1]TABELA G2A'!$E$21,(F304)/(1+'[1]TABELA G2A'!$C$22),""))))))))))))))))))))</f>
        <v>1.26</v>
      </c>
      <c r="H304" s="22">
        <f>IF('Venda-Chave-Troca'!$E304="G2A",G304*0.898-(0.4)-((0.15)*N304/O304),IF('Venda-Chave-Troca'!$E304="Gamivo",IF('Venda-Chave-Troca'!$F304&lt;4,(F304*0.95)-(0.1),(F304*0.901)-(0.45)),""))</f>
        <v>1.0969999999999998</v>
      </c>
      <c r="I304" s="22">
        <f>IF($E304="gamivo",IF($F304&gt;4,'Venda-Chave-Troca'!$G304+(-0.099*'Venda-Chave-Troca'!$G304)-(0.45),'Venda-Chave-Troca'!$G304-(0.05*'Venda-Chave-Troca'!$G304)-(0.1)),G304*0.898-(0.55))</f>
        <v>1.097</v>
      </c>
      <c r="J304" s="70"/>
      <c r="K304" s="24" t="s">
        <v>865</v>
      </c>
      <c r="L304" s="22">
        <v>1.1903647412206029</v>
      </c>
      <c r="M304" s="25">
        <v>0</v>
      </c>
      <c r="N304" s="25">
        <v>0</v>
      </c>
      <c r="O304" s="25">
        <v>5</v>
      </c>
      <c r="P304" s="25">
        <v>0</v>
      </c>
      <c r="Q304" s="26">
        <f t="shared" si="8"/>
        <v>-1.1903647412206029</v>
      </c>
      <c r="R304" s="27">
        <f t="shared" si="9"/>
        <v>-1</v>
      </c>
      <c r="S304" s="28">
        <v>44522</v>
      </c>
      <c r="T304" s="52">
        <v>45180</v>
      </c>
      <c r="U304" s="52"/>
      <c r="V304" s="29" t="s">
        <v>716</v>
      </c>
      <c r="W304" s="29" t="s">
        <v>866</v>
      </c>
      <c r="X304" s="30"/>
      <c r="Y304" s="15"/>
    </row>
    <row r="305" spans="1:25" ht="19.350000000000001" customHeight="1">
      <c r="A305" s="17" t="s">
        <v>25</v>
      </c>
      <c r="B305" s="59" t="s">
        <v>868</v>
      </c>
      <c r="C305" s="109" t="s">
        <v>341</v>
      </c>
      <c r="D305" s="59" t="s">
        <v>615</v>
      </c>
      <c r="E305" s="21" t="s">
        <v>342</v>
      </c>
      <c r="F305" s="108">
        <v>1.39</v>
      </c>
      <c r="G305" s="108">
        <f>IF('Venda-Chave-Troca'!$E305="Gamivo",'Venda-Chave-Troca'!$F305,IF(AND((F305)&lt;'[1]TABELA G2A'!$A$15),F305,IF(AND((F305)&gt;='[1]TABELA G2A'!$A$15,(F305)&lt;'[1]TABELA G2A'!$B$15),(F305)/(1+'[1]TABELA G2A'!$A$16),IF(AND((F305)&gt;='[1]TABELA G2A'!$C$15,(F305)&lt;'[1]TABELA G2A'!$D$15),(F305)/(1+'[1]TABELA G2A'!$C$16),IF(AND((F305)&gt;='[1]TABELA G2A'!$E$15,(F305)&lt;'[1]TABELA G2A'!$F$15),(F305)/(1+'[1]TABELA G2A'!$E$16),IF(AND((F305)&gt;='[1]TABELA G2A'!$G$15,(F305)&lt;'[1]TABELA G2A'!$H$15),(F305)/(1+'[1]TABELA G2A'!$G$16),IF(AND((F305)&gt;='[1]TABELA G2A'!$I$15,(F305)&lt;'[1]TABELA G2A'!$J$15),(F305)/(1+'[1]TABELA G2A'!$I$16),IF(AND((F305)&gt;='[1]TABELA G2A'!$A$17,(F305)&lt;'[1]TABELA G2A'!$B$17),(F305)/(1+'[1]TABELA G2A'!$A$18),IF(AND((F305)&gt;='[1]TABELA G2A'!$C$17,(F305)&lt;'[1]TABELA G2A'!$D$17),(F305)/(1+'[1]TABELA G2A'!$C$18),IF(AND((F305)&gt;='[1]TABELA G2A'!$E$17,(F305)&lt;'[1]TABELA G2A'!$F$17),(F305)/(1+'[1]TABELA G2A'!$E$18),IF(AND((F305)&gt;='[1]TABELA G2A'!$G$17,(F305)&lt;'[1]TABELA G2A'!$H$17),(F305)/(1+'[1]TABELA G2A'!$G$18),IF(AND((F305)&gt;='[1]TABELA G2A'!$I$17,(F305)&lt;'[1]TABELA G2A'!$J$17),(F305)/(1+'[1]TABELA G2A'!$I$18),IF(AND((F305)&gt;='[1]TABELA G2A'!$A$19,(F305)&lt;'[1]TABELA G2A'!$B$19),(F305)/(1+'[1]TABELA G2A'!$A$20),IF(AND((F305)&gt;='[1]TABELA G2A'!$C$19,(F305)&lt;'[1]TABELA G2A'!$D$19),(F305)/(1+'[1]TABELA G2A'!$C$20),IF(AND((F305)&gt;='[1]TABELA G2A'!$E$19,(F305)&lt;'[1]TABELA G2A'!$F$19),(F305)/(1+'[1]TABELA G2A'!$E$20),IF(AND((F305)&gt;='[1]TABELA G2A'!$G$19,(F305)&lt;'[1]TABELA G2A'!$H$19),(F305)/(1+'[1]TABELA G2A'!$G$20),IF(AND((F305)&gt;='[1]TABELA G2A'!$I$19,(F305)&lt;'[1]TABELA G2A'!$J$19),(F305)/(1+'[1]TABELA G2A'!$A$22),IF(AND((F305)&gt;='[1]TABELA G2A'!$A$21,(F305)&lt;'[1]TABELA G2A'!$B$21),(F305)/(1+'[1]TABELA G2A'!$B$22),IF(AND((F305)&gt;='[1]TABELA G2A'!$C$21,(F305)&lt;'[1]TABELA G2A'!$D$21),(F305)/(1+'[1]TABELA G2A'!$C$22),IF((F305)&gt;='[1]TABELA G2A'!$E$21,(F305)/(1+'[1]TABELA G2A'!$C$22),""))))))))))))))))))))</f>
        <v>1.0775193798449612</v>
      </c>
      <c r="H305" s="108">
        <f>IF('Venda-Chave-Troca'!$E305="G2A",G305*0.898-(0.4)-((0.15)*N305/O305),IF('Venda-Chave-Troca'!$E305="Gamivo",IF('Venda-Chave-Troca'!$F305&lt;4,(F305*0.95)-(0.1),(F305*0.901)-(0.45)),""))</f>
        <v>0.55261240310077508</v>
      </c>
      <c r="I305" s="108">
        <f>IF($E305="gamivo",IF($F305&gt;4,'Venda-Chave-Troca'!$G305+(-0.099*'Venda-Chave-Troca'!$G305)-(0.45),'Venda-Chave-Troca'!$G305-(0.05*'Venda-Chave-Troca'!$G305)-(0.1)),G305*0.898-(0.55))</f>
        <v>0.41761240310077508</v>
      </c>
      <c r="J305" s="59"/>
      <c r="K305" s="110" t="s">
        <v>869</v>
      </c>
      <c r="L305" s="108">
        <v>0.94153002947678721</v>
      </c>
      <c r="M305" s="111">
        <v>1</v>
      </c>
      <c r="N305" s="111">
        <v>1</v>
      </c>
      <c r="O305" s="111">
        <v>10</v>
      </c>
      <c r="P305" s="111">
        <v>0</v>
      </c>
      <c r="Q305" s="108">
        <f t="shared" si="8"/>
        <v>-0.38891762637601213</v>
      </c>
      <c r="R305" s="27">
        <f t="shared" si="9"/>
        <v>-0.41306980574176222</v>
      </c>
      <c r="S305" s="28">
        <v>44523</v>
      </c>
      <c r="T305" s="52">
        <v>45181</v>
      </c>
      <c r="U305" s="52">
        <v>45182</v>
      </c>
      <c r="V305" s="29" t="s">
        <v>870</v>
      </c>
      <c r="W305" s="29" t="s">
        <v>871</v>
      </c>
      <c r="X305" s="30"/>
      <c r="Y305" s="15"/>
    </row>
    <row r="306" spans="1:25" ht="19.350000000000001" customHeight="1">
      <c r="A306" s="97" t="s">
        <v>25</v>
      </c>
      <c r="B306" s="118" t="s">
        <v>872</v>
      </c>
      <c r="C306" s="109" t="s">
        <v>341</v>
      </c>
      <c r="D306" s="122" t="s">
        <v>615</v>
      </c>
      <c r="E306" s="21" t="s">
        <v>342</v>
      </c>
      <c r="F306" s="108">
        <v>1.39</v>
      </c>
      <c r="G306" s="108">
        <f>IF('Venda-Chave-Troca'!$E306="Gamivo",'Venda-Chave-Troca'!$F306,IF(AND((F306)&lt;'[1]TABELA G2A'!$A$15),F306,IF(AND((F306)&gt;='[1]TABELA G2A'!$A$15,(F306)&lt;'[1]TABELA G2A'!$B$15),(F306)/(1+'[1]TABELA G2A'!$A$16),IF(AND((F306)&gt;='[1]TABELA G2A'!$C$15,(F306)&lt;'[1]TABELA G2A'!$D$15),(F306)/(1+'[1]TABELA G2A'!$C$16),IF(AND((F306)&gt;='[1]TABELA G2A'!$E$15,(F306)&lt;'[1]TABELA G2A'!$F$15),(F306)/(1+'[1]TABELA G2A'!$E$16),IF(AND((F306)&gt;='[1]TABELA G2A'!$G$15,(F306)&lt;'[1]TABELA G2A'!$H$15),(F306)/(1+'[1]TABELA G2A'!$G$16),IF(AND((F306)&gt;='[1]TABELA G2A'!$I$15,(F306)&lt;'[1]TABELA G2A'!$J$15),(F306)/(1+'[1]TABELA G2A'!$I$16),IF(AND((F306)&gt;='[1]TABELA G2A'!$A$17,(F306)&lt;'[1]TABELA G2A'!$B$17),(F306)/(1+'[1]TABELA G2A'!$A$18),IF(AND((F306)&gt;='[1]TABELA G2A'!$C$17,(F306)&lt;'[1]TABELA G2A'!$D$17),(F306)/(1+'[1]TABELA G2A'!$C$18),IF(AND((F306)&gt;='[1]TABELA G2A'!$E$17,(F306)&lt;'[1]TABELA G2A'!$F$17),(F306)/(1+'[1]TABELA G2A'!$E$18),IF(AND((F306)&gt;='[1]TABELA G2A'!$G$17,(F306)&lt;'[1]TABELA G2A'!$H$17),(F306)/(1+'[1]TABELA G2A'!$G$18),IF(AND((F306)&gt;='[1]TABELA G2A'!$I$17,(F306)&lt;'[1]TABELA G2A'!$J$17),(F306)/(1+'[1]TABELA G2A'!$I$18),IF(AND((F306)&gt;='[1]TABELA G2A'!$A$19,(F306)&lt;'[1]TABELA G2A'!$B$19),(F306)/(1+'[1]TABELA G2A'!$A$20),IF(AND((F306)&gt;='[1]TABELA G2A'!$C$19,(F306)&lt;'[1]TABELA G2A'!$D$19),(F306)/(1+'[1]TABELA G2A'!$C$20),IF(AND((F306)&gt;='[1]TABELA G2A'!$E$19,(F306)&lt;'[1]TABELA G2A'!$F$19),(F306)/(1+'[1]TABELA G2A'!$E$20),IF(AND((F306)&gt;='[1]TABELA G2A'!$G$19,(F306)&lt;'[1]TABELA G2A'!$H$19),(F306)/(1+'[1]TABELA G2A'!$G$20),IF(AND((F306)&gt;='[1]TABELA G2A'!$I$19,(F306)&lt;'[1]TABELA G2A'!$J$19),(F306)/(1+'[1]TABELA G2A'!$A$22),IF(AND((F306)&gt;='[1]TABELA G2A'!$A$21,(F306)&lt;'[1]TABELA G2A'!$B$21),(F306)/(1+'[1]TABELA G2A'!$B$22),IF(AND((F306)&gt;='[1]TABELA G2A'!$C$21,(F306)&lt;'[1]TABELA G2A'!$D$21),(F306)/(1+'[1]TABELA G2A'!$C$22),IF((F306)&gt;='[1]TABELA G2A'!$E$21,(F306)/(1+'[1]TABELA G2A'!$C$22),""))))))))))))))))))))</f>
        <v>1.0775193798449612</v>
      </c>
      <c r="H306" s="108">
        <f>IF('Venda-Chave-Troca'!$E306="G2A",G306*0.898-(0.4)-((0.15)*N306/O306),IF('Venda-Chave-Troca'!$E306="Gamivo",IF('Venda-Chave-Troca'!$F306&lt;4,(F306*0.95)-(0.1),(F306*0.901)-(0.45)),""))</f>
        <v>0.55261240310077508</v>
      </c>
      <c r="I306" s="108">
        <f>IF($E306="gamivo",IF($F306&gt;4,'Venda-Chave-Troca'!$G306+(-0.099*'Venda-Chave-Troca'!$G306)-(0.45),'Venda-Chave-Troca'!$G306-(0.05*'Venda-Chave-Troca'!$G306)-(0.1)),G306*0.898-(0.55))</f>
        <v>0.41761240310077508</v>
      </c>
      <c r="J306" s="110"/>
      <c r="K306" s="110" t="s">
        <v>616</v>
      </c>
      <c r="L306" s="108">
        <v>0.97506647055641571</v>
      </c>
      <c r="M306" s="111">
        <v>1</v>
      </c>
      <c r="N306" s="111">
        <v>1</v>
      </c>
      <c r="O306" s="111">
        <v>10</v>
      </c>
      <c r="P306" s="111">
        <v>0</v>
      </c>
      <c r="Q306" s="108">
        <f t="shared" si="8"/>
        <v>-0.42245406745564063</v>
      </c>
      <c r="R306" s="27">
        <f t="shared" si="9"/>
        <v>-0.43325668578734927</v>
      </c>
      <c r="S306" s="52">
        <v>44529</v>
      </c>
      <c r="T306" s="52">
        <v>45181</v>
      </c>
      <c r="U306" s="52">
        <v>45182</v>
      </c>
      <c r="V306" s="29" t="s">
        <v>873</v>
      </c>
      <c r="W306" s="29" t="s">
        <v>874</v>
      </c>
      <c r="X306" s="30"/>
      <c r="Y306" s="15"/>
    </row>
    <row r="307" spans="1:25" ht="19.350000000000001" customHeight="1">
      <c r="A307" s="97" t="s">
        <v>25</v>
      </c>
      <c r="B307" s="118" t="s">
        <v>875</v>
      </c>
      <c r="C307" s="109" t="s">
        <v>341</v>
      </c>
      <c r="D307" s="122" t="s">
        <v>615</v>
      </c>
      <c r="E307" s="21" t="s">
        <v>342</v>
      </c>
      <c r="F307" s="108">
        <v>1.39</v>
      </c>
      <c r="G307" s="108">
        <f>IF('Venda-Chave-Troca'!$E307="Gamivo",'Venda-Chave-Troca'!$F307,IF(AND((F307)&lt;'[1]TABELA G2A'!$A$15),F307,IF(AND((F307)&gt;='[1]TABELA G2A'!$A$15,(F307)&lt;'[1]TABELA G2A'!$B$15),(F307)/(1+'[1]TABELA G2A'!$A$16),IF(AND((F307)&gt;='[1]TABELA G2A'!$C$15,(F307)&lt;'[1]TABELA G2A'!$D$15),(F307)/(1+'[1]TABELA G2A'!$C$16),IF(AND((F307)&gt;='[1]TABELA G2A'!$E$15,(F307)&lt;'[1]TABELA G2A'!$F$15),(F307)/(1+'[1]TABELA G2A'!$E$16),IF(AND((F307)&gt;='[1]TABELA G2A'!$G$15,(F307)&lt;'[1]TABELA G2A'!$H$15),(F307)/(1+'[1]TABELA G2A'!$G$16),IF(AND((F307)&gt;='[1]TABELA G2A'!$I$15,(F307)&lt;'[1]TABELA G2A'!$J$15),(F307)/(1+'[1]TABELA G2A'!$I$16),IF(AND((F307)&gt;='[1]TABELA G2A'!$A$17,(F307)&lt;'[1]TABELA G2A'!$B$17),(F307)/(1+'[1]TABELA G2A'!$A$18),IF(AND((F307)&gt;='[1]TABELA G2A'!$C$17,(F307)&lt;'[1]TABELA G2A'!$D$17),(F307)/(1+'[1]TABELA G2A'!$C$18),IF(AND((F307)&gt;='[1]TABELA G2A'!$E$17,(F307)&lt;'[1]TABELA G2A'!$F$17),(F307)/(1+'[1]TABELA G2A'!$E$18),IF(AND((F307)&gt;='[1]TABELA G2A'!$G$17,(F307)&lt;'[1]TABELA G2A'!$H$17),(F307)/(1+'[1]TABELA G2A'!$G$18),IF(AND((F307)&gt;='[1]TABELA G2A'!$I$17,(F307)&lt;'[1]TABELA G2A'!$J$17),(F307)/(1+'[1]TABELA G2A'!$I$18),IF(AND((F307)&gt;='[1]TABELA G2A'!$A$19,(F307)&lt;'[1]TABELA G2A'!$B$19),(F307)/(1+'[1]TABELA G2A'!$A$20),IF(AND((F307)&gt;='[1]TABELA G2A'!$C$19,(F307)&lt;'[1]TABELA G2A'!$D$19),(F307)/(1+'[1]TABELA G2A'!$C$20),IF(AND((F307)&gt;='[1]TABELA G2A'!$E$19,(F307)&lt;'[1]TABELA G2A'!$F$19),(F307)/(1+'[1]TABELA G2A'!$E$20),IF(AND((F307)&gt;='[1]TABELA G2A'!$G$19,(F307)&lt;'[1]TABELA G2A'!$H$19),(F307)/(1+'[1]TABELA G2A'!$G$20),IF(AND((F307)&gt;='[1]TABELA G2A'!$I$19,(F307)&lt;'[1]TABELA G2A'!$J$19),(F307)/(1+'[1]TABELA G2A'!$A$22),IF(AND((F307)&gt;='[1]TABELA G2A'!$A$21,(F307)&lt;'[1]TABELA G2A'!$B$21),(F307)/(1+'[1]TABELA G2A'!$B$22),IF(AND((F307)&gt;='[1]TABELA G2A'!$C$21,(F307)&lt;'[1]TABELA G2A'!$D$21),(F307)/(1+'[1]TABELA G2A'!$C$22),IF((F307)&gt;='[1]TABELA G2A'!$E$21,(F307)/(1+'[1]TABELA G2A'!$C$22),""))))))))))))))))))))</f>
        <v>1.0775193798449612</v>
      </c>
      <c r="H307" s="108">
        <f>IF('Venda-Chave-Troca'!$E307="G2A",G307*0.898-(0.4)-((0.15)*N307/O307),IF('Venda-Chave-Troca'!$E307="Gamivo",IF('Venda-Chave-Troca'!$F307&lt;4,(F307*0.95)-(0.1),(F307*0.901)-(0.45)),""))</f>
        <v>0.55261240310077508</v>
      </c>
      <c r="I307" s="108">
        <f>IF($E307="gamivo",IF($F307&gt;4,'Venda-Chave-Troca'!$G307+(-0.099*'Venda-Chave-Troca'!$G307)-(0.45),'Venda-Chave-Troca'!$G307-(0.05*'Venda-Chave-Troca'!$G307)-(0.1)),G307*0.898-(0.55))</f>
        <v>0.41761240310077508</v>
      </c>
      <c r="J307" s="110"/>
      <c r="K307" s="110" t="s">
        <v>876</v>
      </c>
      <c r="L307" s="108">
        <v>0.9919087628385127</v>
      </c>
      <c r="M307" s="111">
        <v>1</v>
      </c>
      <c r="N307" s="111">
        <v>1</v>
      </c>
      <c r="O307" s="111">
        <v>10</v>
      </c>
      <c r="P307" s="111">
        <v>0</v>
      </c>
      <c r="Q307" s="108">
        <f t="shared" si="8"/>
        <v>-0.43929635973773762</v>
      </c>
      <c r="R307" s="27">
        <f t="shared" si="9"/>
        <v>-0.44287980527626114</v>
      </c>
      <c r="S307" s="52">
        <v>44529</v>
      </c>
      <c r="T307" s="52">
        <v>45181</v>
      </c>
      <c r="U307" s="52">
        <v>45182</v>
      </c>
      <c r="V307" s="29" t="s">
        <v>877</v>
      </c>
      <c r="W307" s="29" t="s">
        <v>878</v>
      </c>
      <c r="X307" s="30"/>
      <c r="Y307" s="15"/>
    </row>
    <row r="308" spans="1:25" ht="19.350000000000001" customHeight="1">
      <c r="A308" s="97" t="s">
        <v>25</v>
      </c>
      <c r="B308" s="118" t="s">
        <v>879</v>
      </c>
      <c r="C308" s="109" t="s">
        <v>341</v>
      </c>
      <c r="D308" s="122" t="s">
        <v>615</v>
      </c>
      <c r="E308" s="21" t="s">
        <v>342</v>
      </c>
      <c r="F308" s="108">
        <v>1.39</v>
      </c>
      <c r="G308" s="108">
        <f>IF('Venda-Chave-Troca'!$E308="Gamivo",'Venda-Chave-Troca'!$F308,IF(AND((F308)&lt;'[1]TABELA G2A'!$A$15),F308,IF(AND((F308)&gt;='[1]TABELA G2A'!$A$15,(F308)&lt;'[1]TABELA G2A'!$B$15),(F308)/(1+'[1]TABELA G2A'!$A$16),IF(AND((F308)&gt;='[1]TABELA G2A'!$C$15,(F308)&lt;'[1]TABELA G2A'!$D$15),(F308)/(1+'[1]TABELA G2A'!$C$16),IF(AND((F308)&gt;='[1]TABELA G2A'!$E$15,(F308)&lt;'[1]TABELA G2A'!$F$15),(F308)/(1+'[1]TABELA G2A'!$E$16),IF(AND((F308)&gt;='[1]TABELA G2A'!$G$15,(F308)&lt;'[1]TABELA G2A'!$H$15),(F308)/(1+'[1]TABELA G2A'!$G$16),IF(AND((F308)&gt;='[1]TABELA G2A'!$I$15,(F308)&lt;'[1]TABELA G2A'!$J$15),(F308)/(1+'[1]TABELA G2A'!$I$16),IF(AND((F308)&gt;='[1]TABELA G2A'!$A$17,(F308)&lt;'[1]TABELA G2A'!$B$17),(F308)/(1+'[1]TABELA G2A'!$A$18),IF(AND((F308)&gt;='[1]TABELA G2A'!$C$17,(F308)&lt;'[1]TABELA G2A'!$D$17),(F308)/(1+'[1]TABELA G2A'!$C$18),IF(AND((F308)&gt;='[1]TABELA G2A'!$E$17,(F308)&lt;'[1]TABELA G2A'!$F$17),(F308)/(1+'[1]TABELA G2A'!$E$18),IF(AND((F308)&gt;='[1]TABELA G2A'!$G$17,(F308)&lt;'[1]TABELA G2A'!$H$17),(F308)/(1+'[1]TABELA G2A'!$G$18),IF(AND((F308)&gt;='[1]TABELA G2A'!$I$17,(F308)&lt;'[1]TABELA G2A'!$J$17),(F308)/(1+'[1]TABELA G2A'!$I$18),IF(AND((F308)&gt;='[1]TABELA G2A'!$A$19,(F308)&lt;'[1]TABELA G2A'!$B$19),(F308)/(1+'[1]TABELA G2A'!$A$20),IF(AND((F308)&gt;='[1]TABELA G2A'!$C$19,(F308)&lt;'[1]TABELA G2A'!$D$19),(F308)/(1+'[1]TABELA G2A'!$C$20),IF(AND((F308)&gt;='[1]TABELA G2A'!$E$19,(F308)&lt;'[1]TABELA G2A'!$F$19),(F308)/(1+'[1]TABELA G2A'!$E$20),IF(AND((F308)&gt;='[1]TABELA G2A'!$G$19,(F308)&lt;'[1]TABELA G2A'!$H$19),(F308)/(1+'[1]TABELA G2A'!$G$20),IF(AND((F308)&gt;='[1]TABELA G2A'!$I$19,(F308)&lt;'[1]TABELA G2A'!$J$19),(F308)/(1+'[1]TABELA G2A'!$A$22),IF(AND((F308)&gt;='[1]TABELA G2A'!$A$21,(F308)&lt;'[1]TABELA G2A'!$B$21),(F308)/(1+'[1]TABELA G2A'!$B$22),IF(AND((F308)&gt;='[1]TABELA G2A'!$C$21,(F308)&lt;'[1]TABELA G2A'!$D$21),(F308)/(1+'[1]TABELA G2A'!$C$22),IF((F308)&gt;='[1]TABELA G2A'!$E$21,(F308)/(1+'[1]TABELA G2A'!$C$22),""))))))))))))))))))))</f>
        <v>1.0775193798449612</v>
      </c>
      <c r="H308" s="108">
        <f>IF('Venda-Chave-Troca'!$E308="G2A",G308*0.898-(0.4)-((0.15)*N308/O308),IF('Venda-Chave-Troca'!$E308="Gamivo",IF('Venda-Chave-Troca'!$F308&lt;4,(F308*0.95)-(0.1),(F308*0.901)-(0.45)),""))</f>
        <v>0.55261240310077508</v>
      </c>
      <c r="I308" s="108">
        <f>IF($E308="gamivo",IF($F308&gt;4,'Venda-Chave-Troca'!$G308+(-0.099*'Venda-Chave-Troca'!$G308)-(0.45),'Venda-Chave-Troca'!$G308-(0.05*'Venda-Chave-Troca'!$G308)-(0.1)),G308*0.898-(0.55))</f>
        <v>0.41761240310077508</v>
      </c>
      <c r="J308" s="110"/>
      <c r="K308" s="110" t="s">
        <v>876</v>
      </c>
      <c r="L308" s="108">
        <v>0.9919087628385127</v>
      </c>
      <c r="M308" s="111">
        <v>1</v>
      </c>
      <c r="N308" s="111">
        <v>1</v>
      </c>
      <c r="O308" s="111">
        <v>10</v>
      </c>
      <c r="P308" s="111">
        <v>0</v>
      </c>
      <c r="Q308" s="108">
        <f t="shared" si="8"/>
        <v>-0.43929635973773762</v>
      </c>
      <c r="R308" s="27">
        <f t="shared" si="9"/>
        <v>-0.44287980527626114</v>
      </c>
      <c r="S308" s="52">
        <v>44529</v>
      </c>
      <c r="T308" s="52">
        <v>45181</v>
      </c>
      <c r="U308" s="52">
        <v>45184</v>
      </c>
      <c r="V308" s="29" t="s">
        <v>877</v>
      </c>
      <c r="W308" s="29" t="s">
        <v>878</v>
      </c>
      <c r="X308" s="30"/>
      <c r="Y308" s="15"/>
    </row>
    <row r="309" spans="1:25" ht="19.350000000000001" customHeight="1">
      <c r="A309" s="17" t="s">
        <v>25</v>
      </c>
      <c r="B309" s="59" t="s">
        <v>880</v>
      </c>
      <c r="C309" s="109" t="s">
        <v>341</v>
      </c>
      <c r="D309" s="59" t="s">
        <v>615</v>
      </c>
      <c r="E309" s="21" t="s">
        <v>342</v>
      </c>
      <c r="F309" s="108">
        <v>1.39</v>
      </c>
      <c r="G309" s="108">
        <f>IF('Venda-Chave-Troca'!$E309="Gamivo",'Venda-Chave-Troca'!$F309,IF(AND((F309)&lt;'[1]TABELA G2A'!$A$15),F309,IF(AND((F309)&gt;='[1]TABELA G2A'!$A$15,(F309)&lt;'[1]TABELA G2A'!$B$15),(F309)/(1+'[1]TABELA G2A'!$A$16),IF(AND((F309)&gt;='[1]TABELA G2A'!$C$15,(F309)&lt;'[1]TABELA G2A'!$D$15),(F309)/(1+'[1]TABELA G2A'!$C$16),IF(AND((F309)&gt;='[1]TABELA G2A'!$E$15,(F309)&lt;'[1]TABELA G2A'!$F$15),(F309)/(1+'[1]TABELA G2A'!$E$16),IF(AND((F309)&gt;='[1]TABELA G2A'!$G$15,(F309)&lt;'[1]TABELA G2A'!$H$15),(F309)/(1+'[1]TABELA G2A'!$G$16),IF(AND((F309)&gt;='[1]TABELA G2A'!$I$15,(F309)&lt;'[1]TABELA G2A'!$J$15),(F309)/(1+'[1]TABELA G2A'!$I$16),IF(AND((F309)&gt;='[1]TABELA G2A'!$A$17,(F309)&lt;'[1]TABELA G2A'!$B$17),(F309)/(1+'[1]TABELA G2A'!$A$18),IF(AND((F309)&gt;='[1]TABELA G2A'!$C$17,(F309)&lt;'[1]TABELA G2A'!$D$17),(F309)/(1+'[1]TABELA G2A'!$C$18),IF(AND((F309)&gt;='[1]TABELA G2A'!$E$17,(F309)&lt;'[1]TABELA G2A'!$F$17),(F309)/(1+'[1]TABELA G2A'!$E$18),IF(AND((F309)&gt;='[1]TABELA G2A'!$G$17,(F309)&lt;'[1]TABELA G2A'!$H$17),(F309)/(1+'[1]TABELA G2A'!$G$18),IF(AND((F309)&gt;='[1]TABELA G2A'!$I$17,(F309)&lt;'[1]TABELA G2A'!$J$17),(F309)/(1+'[1]TABELA G2A'!$I$18),IF(AND((F309)&gt;='[1]TABELA G2A'!$A$19,(F309)&lt;'[1]TABELA G2A'!$B$19),(F309)/(1+'[1]TABELA G2A'!$A$20),IF(AND((F309)&gt;='[1]TABELA G2A'!$C$19,(F309)&lt;'[1]TABELA G2A'!$D$19),(F309)/(1+'[1]TABELA G2A'!$C$20),IF(AND((F309)&gt;='[1]TABELA G2A'!$E$19,(F309)&lt;'[1]TABELA G2A'!$F$19),(F309)/(1+'[1]TABELA G2A'!$E$20),IF(AND((F309)&gt;='[1]TABELA G2A'!$G$19,(F309)&lt;'[1]TABELA G2A'!$H$19),(F309)/(1+'[1]TABELA G2A'!$G$20),IF(AND((F309)&gt;='[1]TABELA G2A'!$I$19,(F309)&lt;'[1]TABELA G2A'!$J$19),(F309)/(1+'[1]TABELA G2A'!$A$22),IF(AND((F309)&gt;='[1]TABELA G2A'!$A$21,(F309)&lt;'[1]TABELA G2A'!$B$21),(F309)/(1+'[1]TABELA G2A'!$B$22),IF(AND((F309)&gt;='[1]TABELA G2A'!$C$21,(F309)&lt;'[1]TABELA G2A'!$D$21),(F309)/(1+'[1]TABELA G2A'!$C$22),IF((F309)&gt;='[1]TABELA G2A'!$E$21,(F309)/(1+'[1]TABELA G2A'!$C$22),""))))))))))))))))))))</f>
        <v>1.0775193798449612</v>
      </c>
      <c r="H309" s="108">
        <f>IF('Venda-Chave-Troca'!$E309="G2A",G309*0.898-(0.4)-((0.15)*N309/O309),IF('Venda-Chave-Troca'!$E309="Gamivo",IF('Venda-Chave-Troca'!$F309&lt;4,(F309*0.95)-(0.1),(F309*0.901)-(0.45)),""))</f>
        <v>0.55261240310077508</v>
      </c>
      <c r="I309" s="108">
        <f>IF($E309="gamivo",IF($F309&gt;4,'Venda-Chave-Troca'!$G309+(-0.099*'Venda-Chave-Troca'!$G309)-(0.45),'Venda-Chave-Troca'!$G309-(0.05*'Venda-Chave-Troca'!$G309)-(0.1)),G309*0.898-(0.55))</f>
        <v>0.41761240310077508</v>
      </c>
      <c r="J309" s="59"/>
      <c r="K309" s="110" t="s">
        <v>881</v>
      </c>
      <c r="L309" s="108">
        <v>1.1065024975291706</v>
      </c>
      <c r="M309" s="111">
        <v>1</v>
      </c>
      <c r="N309" s="111">
        <v>1</v>
      </c>
      <c r="O309" s="111">
        <v>10</v>
      </c>
      <c r="P309" s="111">
        <v>0</v>
      </c>
      <c r="Q309" s="108">
        <f t="shared" si="8"/>
        <v>-0.55389009442839554</v>
      </c>
      <c r="R309" s="27">
        <f t="shared" si="9"/>
        <v>-0.50057735582634177</v>
      </c>
      <c r="S309" s="28">
        <v>44532</v>
      </c>
      <c r="T309" s="52">
        <v>45181</v>
      </c>
      <c r="U309" s="52">
        <v>45184</v>
      </c>
      <c r="V309" s="29" t="s">
        <v>882</v>
      </c>
      <c r="W309" s="29"/>
      <c r="X309" s="30"/>
      <c r="Y309" s="15"/>
    </row>
    <row r="310" spans="1:25" ht="19.350000000000001" customHeight="1">
      <c r="A310" s="17" t="s">
        <v>25</v>
      </c>
      <c r="B310" s="59" t="s">
        <v>883</v>
      </c>
      <c r="C310" s="109" t="s">
        <v>341</v>
      </c>
      <c r="D310" s="122" t="s">
        <v>615</v>
      </c>
      <c r="E310" s="21" t="s">
        <v>342</v>
      </c>
      <c r="F310" s="108">
        <v>1.39</v>
      </c>
      <c r="G310" s="108">
        <f>IF('Venda-Chave-Troca'!$E310="Gamivo",'Venda-Chave-Troca'!$F310,IF(AND((F310)&lt;'[1]TABELA G2A'!$A$15),F310,IF(AND((F310)&gt;='[1]TABELA G2A'!$A$15,(F310)&lt;'[1]TABELA G2A'!$B$15),(F310)/(1+'[1]TABELA G2A'!$A$16),IF(AND((F310)&gt;='[1]TABELA G2A'!$C$15,(F310)&lt;'[1]TABELA G2A'!$D$15),(F310)/(1+'[1]TABELA G2A'!$C$16),IF(AND((F310)&gt;='[1]TABELA G2A'!$E$15,(F310)&lt;'[1]TABELA G2A'!$F$15),(F310)/(1+'[1]TABELA G2A'!$E$16),IF(AND((F310)&gt;='[1]TABELA G2A'!$G$15,(F310)&lt;'[1]TABELA G2A'!$H$15),(F310)/(1+'[1]TABELA G2A'!$G$16),IF(AND((F310)&gt;='[1]TABELA G2A'!$I$15,(F310)&lt;'[1]TABELA G2A'!$J$15),(F310)/(1+'[1]TABELA G2A'!$I$16),IF(AND((F310)&gt;='[1]TABELA G2A'!$A$17,(F310)&lt;'[1]TABELA G2A'!$B$17),(F310)/(1+'[1]TABELA G2A'!$A$18),IF(AND((F310)&gt;='[1]TABELA G2A'!$C$17,(F310)&lt;'[1]TABELA G2A'!$D$17),(F310)/(1+'[1]TABELA G2A'!$C$18),IF(AND((F310)&gt;='[1]TABELA G2A'!$E$17,(F310)&lt;'[1]TABELA G2A'!$F$17),(F310)/(1+'[1]TABELA G2A'!$E$18),IF(AND((F310)&gt;='[1]TABELA G2A'!$G$17,(F310)&lt;'[1]TABELA G2A'!$H$17),(F310)/(1+'[1]TABELA G2A'!$G$18),IF(AND((F310)&gt;='[1]TABELA G2A'!$I$17,(F310)&lt;'[1]TABELA G2A'!$J$17),(F310)/(1+'[1]TABELA G2A'!$I$18),IF(AND((F310)&gt;='[1]TABELA G2A'!$A$19,(F310)&lt;'[1]TABELA G2A'!$B$19),(F310)/(1+'[1]TABELA G2A'!$A$20),IF(AND((F310)&gt;='[1]TABELA G2A'!$C$19,(F310)&lt;'[1]TABELA G2A'!$D$19),(F310)/(1+'[1]TABELA G2A'!$C$20),IF(AND((F310)&gt;='[1]TABELA G2A'!$E$19,(F310)&lt;'[1]TABELA G2A'!$F$19),(F310)/(1+'[1]TABELA G2A'!$E$20),IF(AND((F310)&gt;='[1]TABELA G2A'!$G$19,(F310)&lt;'[1]TABELA G2A'!$H$19),(F310)/(1+'[1]TABELA G2A'!$G$20),IF(AND((F310)&gt;='[1]TABELA G2A'!$I$19,(F310)&lt;'[1]TABELA G2A'!$J$19),(F310)/(1+'[1]TABELA G2A'!$A$22),IF(AND((F310)&gt;='[1]TABELA G2A'!$A$21,(F310)&lt;'[1]TABELA G2A'!$B$21),(F310)/(1+'[1]TABELA G2A'!$B$22),IF(AND((F310)&gt;='[1]TABELA G2A'!$C$21,(F310)&lt;'[1]TABELA G2A'!$D$21),(F310)/(1+'[1]TABELA G2A'!$C$22),IF((F310)&gt;='[1]TABELA G2A'!$E$21,(F310)/(1+'[1]TABELA G2A'!$C$22),""))))))))))))))))))))</f>
        <v>1.0775193798449612</v>
      </c>
      <c r="H310" s="108">
        <f>IF('Venda-Chave-Troca'!$E310="G2A",G310*0.898-(0.4)-((0.15)*N310/O310),IF('Venda-Chave-Troca'!$E310="Gamivo",IF('Venda-Chave-Troca'!$F310&lt;4,(F310*0.95)-(0.1),(F310*0.901)-(0.45)),""))</f>
        <v>0.5676124031007751</v>
      </c>
      <c r="I310" s="108">
        <f>IF($E310="gamivo",IF($F310&gt;4,'Venda-Chave-Troca'!$G310+(-0.099*'Venda-Chave-Troca'!$G310)-(0.45),'Venda-Chave-Troca'!$G310-(0.05*'Venda-Chave-Troca'!$G310)-(0.1)),G310*0.898-(0.55))</f>
        <v>0.41761240310077508</v>
      </c>
      <c r="J310" s="59"/>
      <c r="K310" s="110" t="s">
        <v>759</v>
      </c>
      <c r="L310" s="108">
        <v>1.1407454677447981</v>
      </c>
      <c r="M310" s="111">
        <v>1</v>
      </c>
      <c r="N310" s="111">
        <v>0</v>
      </c>
      <c r="O310" s="111">
        <v>5</v>
      </c>
      <c r="P310" s="111">
        <v>0</v>
      </c>
      <c r="Q310" s="108">
        <f t="shared" si="8"/>
        <v>-0.57313306464402303</v>
      </c>
      <c r="R310" s="27">
        <f t="shared" si="9"/>
        <v>-0.50241976045460957</v>
      </c>
      <c r="S310" s="28">
        <v>44532</v>
      </c>
      <c r="T310" s="52">
        <v>45184</v>
      </c>
      <c r="U310" s="52">
        <v>45184</v>
      </c>
      <c r="V310" s="29" t="s">
        <v>884</v>
      </c>
      <c r="W310" s="29" t="s">
        <v>885</v>
      </c>
      <c r="X310" s="30"/>
      <c r="Y310" s="15"/>
    </row>
    <row r="311" spans="1:25" ht="19.350000000000001" customHeight="1">
      <c r="A311" s="97" t="s">
        <v>25</v>
      </c>
      <c r="B311" s="118" t="s">
        <v>886</v>
      </c>
      <c r="C311" s="119" t="s">
        <v>341</v>
      </c>
      <c r="D311" s="120" t="s">
        <v>615</v>
      </c>
      <c r="E311" s="21" t="s">
        <v>342</v>
      </c>
      <c r="F311" s="108">
        <v>1.39</v>
      </c>
      <c r="G311" s="108">
        <f>IF('Venda-Chave-Troca'!$E311="Gamivo",'Venda-Chave-Troca'!$F311,IF(AND((F311)&lt;'[1]TABELA G2A'!$A$15),F311,IF(AND((F311)&gt;='[1]TABELA G2A'!$A$15,(F311)&lt;'[1]TABELA G2A'!$B$15),(F311)/(1+'[1]TABELA G2A'!$A$16),IF(AND((F311)&gt;='[1]TABELA G2A'!$C$15,(F311)&lt;'[1]TABELA G2A'!$D$15),(F311)/(1+'[1]TABELA G2A'!$C$16),IF(AND((F311)&gt;='[1]TABELA G2A'!$E$15,(F311)&lt;'[1]TABELA G2A'!$F$15),(F311)/(1+'[1]TABELA G2A'!$E$16),IF(AND((F311)&gt;='[1]TABELA G2A'!$G$15,(F311)&lt;'[1]TABELA G2A'!$H$15),(F311)/(1+'[1]TABELA G2A'!$G$16),IF(AND((F311)&gt;='[1]TABELA G2A'!$I$15,(F311)&lt;'[1]TABELA G2A'!$J$15),(F311)/(1+'[1]TABELA G2A'!$I$16),IF(AND((F311)&gt;='[1]TABELA G2A'!$A$17,(F311)&lt;'[1]TABELA G2A'!$B$17),(F311)/(1+'[1]TABELA G2A'!$A$18),IF(AND((F311)&gt;='[1]TABELA G2A'!$C$17,(F311)&lt;'[1]TABELA G2A'!$D$17),(F311)/(1+'[1]TABELA G2A'!$C$18),IF(AND((F311)&gt;='[1]TABELA G2A'!$E$17,(F311)&lt;'[1]TABELA G2A'!$F$17),(F311)/(1+'[1]TABELA G2A'!$E$18),IF(AND((F311)&gt;='[1]TABELA G2A'!$G$17,(F311)&lt;'[1]TABELA G2A'!$H$17),(F311)/(1+'[1]TABELA G2A'!$G$18),IF(AND((F311)&gt;='[1]TABELA G2A'!$I$17,(F311)&lt;'[1]TABELA G2A'!$J$17),(F311)/(1+'[1]TABELA G2A'!$I$18),IF(AND((F311)&gt;='[1]TABELA G2A'!$A$19,(F311)&lt;'[1]TABELA G2A'!$B$19),(F311)/(1+'[1]TABELA G2A'!$A$20),IF(AND((F311)&gt;='[1]TABELA G2A'!$C$19,(F311)&lt;'[1]TABELA G2A'!$D$19),(F311)/(1+'[1]TABELA G2A'!$C$20),IF(AND((F311)&gt;='[1]TABELA G2A'!$E$19,(F311)&lt;'[1]TABELA G2A'!$F$19),(F311)/(1+'[1]TABELA G2A'!$E$20),IF(AND((F311)&gt;='[1]TABELA G2A'!$G$19,(F311)&lt;'[1]TABELA G2A'!$H$19),(F311)/(1+'[1]TABELA G2A'!$G$20),IF(AND((F311)&gt;='[1]TABELA G2A'!$I$19,(F311)&lt;'[1]TABELA G2A'!$J$19),(F311)/(1+'[1]TABELA G2A'!$A$22),IF(AND((F311)&gt;='[1]TABELA G2A'!$A$21,(F311)&lt;'[1]TABELA G2A'!$B$21),(F311)/(1+'[1]TABELA G2A'!$B$22),IF(AND((F311)&gt;='[1]TABELA G2A'!$C$21,(F311)&lt;'[1]TABELA G2A'!$D$21),(F311)/(1+'[1]TABELA G2A'!$C$22),IF((F311)&gt;='[1]TABELA G2A'!$E$21,(F311)/(1+'[1]TABELA G2A'!$C$22),""))))))))))))))))))))</f>
        <v>1.0775193798449612</v>
      </c>
      <c r="H311" s="108">
        <f>IF('Venda-Chave-Troca'!$E311="G2A",G311*0.898-(0.4)-((0.15)*N311/O311),IF('Venda-Chave-Troca'!$E311="Gamivo",IF('Venda-Chave-Troca'!$F311&lt;4,(F311*0.95)-(0.1),(F311*0.901)-(0.45)),""))</f>
        <v>0.5676124031007751</v>
      </c>
      <c r="I311" s="108">
        <f>IF($E311="gamivo",IF($F311&gt;4,'Venda-Chave-Troca'!$G311+(-0.099*'Venda-Chave-Troca'!$G311)-(0.45),'Venda-Chave-Troca'!$G311-(0.05*'Venda-Chave-Troca'!$G311)-(0.1)),G311*0.898-(0.55))</f>
        <v>0.41761240310077508</v>
      </c>
      <c r="J311" s="110"/>
      <c r="K311" s="110" t="s">
        <v>887</v>
      </c>
      <c r="L311" s="108">
        <v>1.2063770350218408</v>
      </c>
      <c r="M311" s="111">
        <v>1</v>
      </c>
      <c r="N311" s="111">
        <v>0</v>
      </c>
      <c r="O311" s="111">
        <v>5</v>
      </c>
      <c r="P311" s="111">
        <v>0</v>
      </c>
      <c r="Q311" s="108">
        <f t="shared" si="8"/>
        <v>-0.6387646319210657</v>
      </c>
      <c r="R311" s="27">
        <f t="shared" si="9"/>
        <v>-0.52949004612766126</v>
      </c>
      <c r="S311" s="52">
        <v>44490</v>
      </c>
      <c r="T311" s="52">
        <v>45184</v>
      </c>
      <c r="U311" s="52">
        <v>45185</v>
      </c>
      <c r="V311" s="29" t="s">
        <v>143</v>
      </c>
      <c r="W311" s="29" t="s">
        <v>35</v>
      </c>
      <c r="X311" s="121"/>
      <c r="Y311" s="15"/>
    </row>
    <row r="312" spans="1:25" ht="19.350000000000001" customHeight="1">
      <c r="A312" s="17" t="s">
        <v>25</v>
      </c>
      <c r="B312" s="59" t="s">
        <v>888</v>
      </c>
      <c r="C312" s="109" t="s">
        <v>341</v>
      </c>
      <c r="D312" s="59" t="s">
        <v>615</v>
      </c>
      <c r="E312" s="21" t="s">
        <v>342</v>
      </c>
      <c r="F312" s="108">
        <v>1.39</v>
      </c>
      <c r="G312" s="108">
        <f>IF('Venda-Chave-Troca'!$E312="Gamivo",'Venda-Chave-Troca'!$F312,IF(AND((F312)&lt;'[1]TABELA G2A'!$A$15),F312,IF(AND((F312)&gt;='[1]TABELA G2A'!$A$15,(F312)&lt;'[1]TABELA G2A'!$B$15),(F312)/(1+'[1]TABELA G2A'!$A$16),IF(AND((F312)&gt;='[1]TABELA G2A'!$C$15,(F312)&lt;'[1]TABELA G2A'!$D$15),(F312)/(1+'[1]TABELA G2A'!$C$16),IF(AND((F312)&gt;='[1]TABELA G2A'!$E$15,(F312)&lt;'[1]TABELA G2A'!$F$15),(F312)/(1+'[1]TABELA G2A'!$E$16),IF(AND((F312)&gt;='[1]TABELA G2A'!$G$15,(F312)&lt;'[1]TABELA G2A'!$H$15),(F312)/(1+'[1]TABELA G2A'!$G$16),IF(AND((F312)&gt;='[1]TABELA G2A'!$I$15,(F312)&lt;'[1]TABELA G2A'!$J$15),(F312)/(1+'[1]TABELA G2A'!$I$16),IF(AND((F312)&gt;='[1]TABELA G2A'!$A$17,(F312)&lt;'[1]TABELA G2A'!$B$17),(F312)/(1+'[1]TABELA G2A'!$A$18),IF(AND((F312)&gt;='[1]TABELA G2A'!$C$17,(F312)&lt;'[1]TABELA G2A'!$D$17),(F312)/(1+'[1]TABELA G2A'!$C$18),IF(AND((F312)&gt;='[1]TABELA G2A'!$E$17,(F312)&lt;'[1]TABELA G2A'!$F$17),(F312)/(1+'[1]TABELA G2A'!$E$18),IF(AND((F312)&gt;='[1]TABELA G2A'!$G$17,(F312)&lt;'[1]TABELA G2A'!$H$17),(F312)/(1+'[1]TABELA G2A'!$G$18),IF(AND((F312)&gt;='[1]TABELA G2A'!$I$17,(F312)&lt;'[1]TABELA G2A'!$J$17),(F312)/(1+'[1]TABELA G2A'!$I$18),IF(AND((F312)&gt;='[1]TABELA G2A'!$A$19,(F312)&lt;'[1]TABELA G2A'!$B$19),(F312)/(1+'[1]TABELA G2A'!$A$20),IF(AND((F312)&gt;='[1]TABELA G2A'!$C$19,(F312)&lt;'[1]TABELA G2A'!$D$19),(F312)/(1+'[1]TABELA G2A'!$C$20),IF(AND((F312)&gt;='[1]TABELA G2A'!$E$19,(F312)&lt;'[1]TABELA G2A'!$F$19),(F312)/(1+'[1]TABELA G2A'!$E$20),IF(AND((F312)&gt;='[1]TABELA G2A'!$G$19,(F312)&lt;'[1]TABELA G2A'!$H$19),(F312)/(1+'[1]TABELA G2A'!$G$20),IF(AND((F312)&gt;='[1]TABELA G2A'!$I$19,(F312)&lt;'[1]TABELA G2A'!$J$19),(F312)/(1+'[1]TABELA G2A'!$A$22),IF(AND((F312)&gt;='[1]TABELA G2A'!$A$21,(F312)&lt;'[1]TABELA G2A'!$B$21),(F312)/(1+'[1]TABELA G2A'!$B$22),IF(AND((F312)&gt;='[1]TABELA G2A'!$C$21,(F312)&lt;'[1]TABELA G2A'!$D$21),(F312)/(1+'[1]TABELA G2A'!$C$22),IF((F312)&gt;='[1]TABELA G2A'!$E$21,(F312)/(1+'[1]TABELA G2A'!$C$22),""))))))))))))))))))))</f>
        <v>1.0775193798449612</v>
      </c>
      <c r="H312" s="108">
        <f>IF('Venda-Chave-Troca'!$E312="G2A",G312*0.898-(0.4)-((0.15)*N312/O312),IF('Venda-Chave-Troca'!$E312="Gamivo",IF('Venda-Chave-Troca'!$F312&lt;4,(F312*0.95)-(0.1),(F312*0.901)-(0.45)),""))</f>
        <v>0.5676124031007751</v>
      </c>
      <c r="I312" s="108">
        <f>IF($E312="gamivo",IF($F312&gt;4,'Venda-Chave-Troca'!$G312+(-0.099*'Venda-Chave-Troca'!$G312)-(0.45),'Venda-Chave-Troca'!$G312-(0.05*'Venda-Chave-Troca'!$G312)-(0.1)),G312*0.898-(0.55))</f>
        <v>0.41761240310077508</v>
      </c>
      <c r="J312" s="59"/>
      <c r="K312" s="110" t="s">
        <v>889</v>
      </c>
      <c r="L312" s="108">
        <v>1.0908963632603623</v>
      </c>
      <c r="M312" s="111">
        <v>1</v>
      </c>
      <c r="N312" s="111">
        <v>0</v>
      </c>
      <c r="O312" s="111">
        <v>5</v>
      </c>
      <c r="P312" s="111">
        <v>0</v>
      </c>
      <c r="Q312" s="108">
        <f t="shared" si="8"/>
        <v>-0.52328396015958722</v>
      </c>
      <c r="R312" s="27">
        <f t="shared" si="9"/>
        <v>-0.47968255994148545</v>
      </c>
      <c r="S312" s="28">
        <v>44502</v>
      </c>
      <c r="T312" s="52">
        <v>45184</v>
      </c>
      <c r="U312" s="52">
        <v>45185</v>
      </c>
      <c r="V312" s="29" t="s">
        <v>143</v>
      </c>
      <c r="W312" s="29" t="s">
        <v>35</v>
      </c>
      <c r="X312" s="30"/>
      <c r="Y312" s="15"/>
    </row>
    <row r="313" spans="1:25" ht="19.350000000000001" customHeight="1">
      <c r="A313" s="17" t="s">
        <v>25</v>
      </c>
      <c r="B313" s="59" t="s">
        <v>890</v>
      </c>
      <c r="C313" s="109" t="s">
        <v>341</v>
      </c>
      <c r="D313" s="59" t="s">
        <v>615</v>
      </c>
      <c r="E313" s="21" t="s">
        <v>342</v>
      </c>
      <c r="F313" s="108">
        <v>1.39</v>
      </c>
      <c r="G313" s="108">
        <f>IF('Venda-Chave-Troca'!$E313="Gamivo",'Venda-Chave-Troca'!$F313,IF(AND((F313)&lt;'[1]TABELA G2A'!$A$15),F313,IF(AND((F313)&gt;='[1]TABELA G2A'!$A$15,(F313)&lt;'[1]TABELA G2A'!$B$15),(F313)/(1+'[1]TABELA G2A'!$A$16),IF(AND((F313)&gt;='[1]TABELA G2A'!$C$15,(F313)&lt;'[1]TABELA G2A'!$D$15),(F313)/(1+'[1]TABELA G2A'!$C$16),IF(AND((F313)&gt;='[1]TABELA G2A'!$E$15,(F313)&lt;'[1]TABELA G2A'!$F$15),(F313)/(1+'[1]TABELA G2A'!$E$16),IF(AND((F313)&gt;='[1]TABELA G2A'!$G$15,(F313)&lt;'[1]TABELA G2A'!$H$15),(F313)/(1+'[1]TABELA G2A'!$G$16),IF(AND((F313)&gt;='[1]TABELA G2A'!$I$15,(F313)&lt;'[1]TABELA G2A'!$J$15),(F313)/(1+'[1]TABELA G2A'!$I$16),IF(AND((F313)&gt;='[1]TABELA G2A'!$A$17,(F313)&lt;'[1]TABELA G2A'!$B$17),(F313)/(1+'[1]TABELA G2A'!$A$18),IF(AND((F313)&gt;='[1]TABELA G2A'!$C$17,(F313)&lt;'[1]TABELA G2A'!$D$17),(F313)/(1+'[1]TABELA G2A'!$C$18),IF(AND((F313)&gt;='[1]TABELA G2A'!$E$17,(F313)&lt;'[1]TABELA G2A'!$F$17),(F313)/(1+'[1]TABELA G2A'!$E$18),IF(AND((F313)&gt;='[1]TABELA G2A'!$G$17,(F313)&lt;'[1]TABELA G2A'!$H$17),(F313)/(1+'[1]TABELA G2A'!$G$18),IF(AND((F313)&gt;='[1]TABELA G2A'!$I$17,(F313)&lt;'[1]TABELA G2A'!$J$17),(F313)/(1+'[1]TABELA G2A'!$I$18),IF(AND((F313)&gt;='[1]TABELA G2A'!$A$19,(F313)&lt;'[1]TABELA G2A'!$B$19),(F313)/(1+'[1]TABELA G2A'!$A$20),IF(AND((F313)&gt;='[1]TABELA G2A'!$C$19,(F313)&lt;'[1]TABELA G2A'!$D$19),(F313)/(1+'[1]TABELA G2A'!$C$20),IF(AND((F313)&gt;='[1]TABELA G2A'!$E$19,(F313)&lt;'[1]TABELA G2A'!$F$19),(F313)/(1+'[1]TABELA G2A'!$E$20),IF(AND((F313)&gt;='[1]TABELA G2A'!$G$19,(F313)&lt;'[1]TABELA G2A'!$H$19),(F313)/(1+'[1]TABELA G2A'!$G$20),IF(AND((F313)&gt;='[1]TABELA G2A'!$I$19,(F313)&lt;'[1]TABELA G2A'!$J$19),(F313)/(1+'[1]TABELA G2A'!$A$22),IF(AND((F313)&gt;='[1]TABELA G2A'!$A$21,(F313)&lt;'[1]TABELA G2A'!$B$21),(F313)/(1+'[1]TABELA G2A'!$B$22),IF(AND((F313)&gt;='[1]TABELA G2A'!$C$21,(F313)&lt;'[1]TABELA G2A'!$D$21),(F313)/(1+'[1]TABELA G2A'!$C$22),IF((F313)&gt;='[1]TABELA G2A'!$E$21,(F313)/(1+'[1]TABELA G2A'!$C$22),""))))))))))))))))))))</f>
        <v>1.0775193798449612</v>
      </c>
      <c r="H313" s="108">
        <f>IF('Venda-Chave-Troca'!$E313="G2A",G313*0.898-(0.4)-((0.15)*N313/O313),IF('Venda-Chave-Troca'!$E313="Gamivo",IF('Venda-Chave-Troca'!$F313&lt;4,(F313*0.95)-(0.1),(F313*0.901)-(0.45)),""))</f>
        <v>0.5676124031007751</v>
      </c>
      <c r="I313" s="108">
        <f>IF($E313="gamivo",IF($F313&gt;4,'Venda-Chave-Troca'!$G313+(-0.099*'Venda-Chave-Troca'!$G313)-(0.45),'Venda-Chave-Troca'!$G313-(0.05*'Venda-Chave-Troca'!$G313)-(0.1)),G313*0.898-(0.55))</f>
        <v>0.41761240310077508</v>
      </c>
      <c r="J313" s="59"/>
      <c r="K313" s="110" t="s">
        <v>889</v>
      </c>
      <c r="L313" s="108">
        <v>1.0908963632603623</v>
      </c>
      <c r="M313" s="111">
        <v>1</v>
      </c>
      <c r="N313" s="111">
        <v>0</v>
      </c>
      <c r="O313" s="111">
        <v>5</v>
      </c>
      <c r="P313" s="111">
        <v>0</v>
      </c>
      <c r="Q313" s="108">
        <f t="shared" si="8"/>
        <v>-0.52328396015958722</v>
      </c>
      <c r="R313" s="27">
        <f t="shared" si="9"/>
        <v>-0.47968255994148545</v>
      </c>
      <c r="S313" s="28">
        <v>44502</v>
      </c>
      <c r="T313" s="52">
        <v>45184</v>
      </c>
      <c r="U313" s="52">
        <v>45185</v>
      </c>
      <c r="V313" s="29" t="s">
        <v>143</v>
      </c>
      <c r="W313" s="29" t="s">
        <v>35</v>
      </c>
      <c r="X313" s="30"/>
      <c r="Y313" s="15"/>
    </row>
    <row r="314" spans="1:25" ht="19.350000000000001" customHeight="1">
      <c r="A314" s="17" t="s">
        <v>25</v>
      </c>
      <c r="B314" s="59" t="s">
        <v>891</v>
      </c>
      <c r="C314" s="109" t="s">
        <v>341</v>
      </c>
      <c r="D314" s="59" t="s">
        <v>615</v>
      </c>
      <c r="E314" s="21" t="s">
        <v>342</v>
      </c>
      <c r="F314" s="108">
        <v>1.39</v>
      </c>
      <c r="G314" s="108">
        <f>IF('Venda-Chave-Troca'!$E314="Gamivo",'Venda-Chave-Troca'!$F314,IF(AND((F314)&lt;'[1]TABELA G2A'!$A$15),F314,IF(AND((F314)&gt;='[1]TABELA G2A'!$A$15,(F314)&lt;'[1]TABELA G2A'!$B$15),(F314)/(1+'[1]TABELA G2A'!$A$16),IF(AND((F314)&gt;='[1]TABELA G2A'!$C$15,(F314)&lt;'[1]TABELA G2A'!$D$15),(F314)/(1+'[1]TABELA G2A'!$C$16),IF(AND((F314)&gt;='[1]TABELA G2A'!$E$15,(F314)&lt;'[1]TABELA G2A'!$F$15),(F314)/(1+'[1]TABELA G2A'!$E$16),IF(AND((F314)&gt;='[1]TABELA G2A'!$G$15,(F314)&lt;'[1]TABELA G2A'!$H$15),(F314)/(1+'[1]TABELA G2A'!$G$16),IF(AND((F314)&gt;='[1]TABELA G2A'!$I$15,(F314)&lt;'[1]TABELA G2A'!$J$15),(F314)/(1+'[1]TABELA G2A'!$I$16),IF(AND((F314)&gt;='[1]TABELA G2A'!$A$17,(F314)&lt;'[1]TABELA G2A'!$B$17),(F314)/(1+'[1]TABELA G2A'!$A$18),IF(AND((F314)&gt;='[1]TABELA G2A'!$C$17,(F314)&lt;'[1]TABELA G2A'!$D$17),(F314)/(1+'[1]TABELA G2A'!$C$18),IF(AND((F314)&gt;='[1]TABELA G2A'!$E$17,(F314)&lt;'[1]TABELA G2A'!$F$17),(F314)/(1+'[1]TABELA G2A'!$E$18),IF(AND((F314)&gt;='[1]TABELA G2A'!$G$17,(F314)&lt;'[1]TABELA G2A'!$H$17),(F314)/(1+'[1]TABELA G2A'!$G$18),IF(AND((F314)&gt;='[1]TABELA G2A'!$I$17,(F314)&lt;'[1]TABELA G2A'!$J$17),(F314)/(1+'[1]TABELA G2A'!$I$18),IF(AND((F314)&gt;='[1]TABELA G2A'!$A$19,(F314)&lt;'[1]TABELA G2A'!$B$19),(F314)/(1+'[1]TABELA G2A'!$A$20),IF(AND((F314)&gt;='[1]TABELA G2A'!$C$19,(F314)&lt;'[1]TABELA G2A'!$D$19),(F314)/(1+'[1]TABELA G2A'!$C$20),IF(AND((F314)&gt;='[1]TABELA G2A'!$E$19,(F314)&lt;'[1]TABELA G2A'!$F$19),(F314)/(1+'[1]TABELA G2A'!$E$20),IF(AND((F314)&gt;='[1]TABELA G2A'!$G$19,(F314)&lt;'[1]TABELA G2A'!$H$19),(F314)/(1+'[1]TABELA G2A'!$G$20),IF(AND((F314)&gt;='[1]TABELA G2A'!$I$19,(F314)&lt;'[1]TABELA G2A'!$J$19),(F314)/(1+'[1]TABELA G2A'!$A$22),IF(AND((F314)&gt;='[1]TABELA G2A'!$A$21,(F314)&lt;'[1]TABELA G2A'!$B$21),(F314)/(1+'[1]TABELA G2A'!$B$22),IF(AND((F314)&gt;='[1]TABELA G2A'!$C$21,(F314)&lt;'[1]TABELA G2A'!$D$21),(F314)/(1+'[1]TABELA G2A'!$C$22),IF((F314)&gt;='[1]TABELA G2A'!$E$21,(F314)/(1+'[1]TABELA G2A'!$C$22),""))))))))))))))))))))</f>
        <v>1.0775193798449612</v>
      </c>
      <c r="H314" s="108">
        <f>IF('Venda-Chave-Troca'!$E314="G2A",G314*0.898-(0.4)-((0.15)*N314/O314),IF('Venda-Chave-Troca'!$E314="Gamivo",IF('Venda-Chave-Troca'!$F314&lt;4,(F314*0.95)-(0.1),(F314*0.901)-(0.45)),""))</f>
        <v>0.5676124031007751</v>
      </c>
      <c r="I314" s="108">
        <f>IF($E314="gamivo",IF($F314&gt;4,'Venda-Chave-Troca'!$G314+(-0.099*'Venda-Chave-Troca'!$G314)-(0.45),'Venda-Chave-Troca'!$G314-(0.05*'Venda-Chave-Troca'!$G314)-(0.1)),G314*0.898-(0.55))</f>
        <v>0.41761240310077508</v>
      </c>
      <c r="J314" s="59"/>
      <c r="K314" s="110" t="s">
        <v>889</v>
      </c>
      <c r="L314" s="108">
        <v>1.0908963632603623</v>
      </c>
      <c r="M314" s="111">
        <v>1</v>
      </c>
      <c r="N314" s="111">
        <v>0</v>
      </c>
      <c r="O314" s="111">
        <v>5</v>
      </c>
      <c r="P314" s="111">
        <v>0</v>
      </c>
      <c r="Q314" s="108">
        <f t="shared" si="8"/>
        <v>-0.52328396015958722</v>
      </c>
      <c r="R314" s="27">
        <f t="shared" si="9"/>
        <v>-0.47968255994148545</v>
      </c>
      <c r="S314" s="28">
        <v>44502</v>
      </c>
      <c r="T314" s="52">
        <v>45184</v>
      </c>
      <c r="U314" s="52">
        <v>45185</v>
      </c>
      <c r="V314" s="29" t="s">
        <v>143</v>
      </c>
      <c r="W314" s="29" t="s">
        <v>35</v>
      </c>
      <c r="X314" s="30"/>
      <c r="Y314" s="15"/>
    </row>
    <row r="315" spans="1:25" ht="19.350000000000001" customHeight="1">
      <c r="A315" s="17" t="s">
        <v>25</v>
      </c>
      <c r="B315" s="59" t="s">
        <v>892</v>
      </c>
      <c r="C315" s="20" t="s">
        <v>341</v>
      </c>
      <c r="D315" s="20"/>
      <c r="E315" s="61" t="s">
        <v>27</v>
      </c>
      <c r="F315" s="22">
        <v>1.26</v>
      </c>
      <c r="G315" s="22">
        <f>IF('Venda-Chave-Troca'!$E315="Gamivo",'Venda-Chave-Troca'!$F315,IF(AND((F315)&lt;'[1]TABELA G2A'!$A$15),F315,IF(AND((F315)&gt;='[1]TABELA G2A'!$A$15,(F315)&lt;'[1]TABELA G2A'!$B$15),(F315)/(1+'[1]TABELA G2A'!$A$16),IF(AND((F315)&gt;='[1]TABELA G2A'!$C$15,(F315)&lt;'[1]TABELA G2A'!$D$15),(F315)/(1+'[1]TABELA G2A'!$C$16),IF(AND((F315)&gt;='[1]TABELA G2A'!$E$15,(F315)&lt;'[1]TABELA G2A'!$F$15),(F315)/(1+'[1]TABELA G2A'!$E$16),IF(AND((F315)&gt;='[1]TABELA G2A'!$G$15,(F315)&lt;'[1]TABELA G2A'!$H$15),(F315)/(1+'[1]TABELA G2A'!$G$16),IF(AND((F315)&gt;='[1]TABELA G2A'!$I$15,(F315)&lt;'[1]TABELA G2A'!$J$15),(F315)/(1+'[1]TABELA G2A'!$I$16),IF(AND((F315)&gt;='[1]TABELA G2A'!$A$17,(F315)&lt;'[1]TABELA G2A'!$B$17),(F315)/(1+'[1]TABELA G2A'!$A$18),IF(AND((F315)&gt;='[1]TABELA G2A'!$C$17,(F315)&lt;'[1]TABELA G2A'!$D$17),(F315)/(1+'[1]TABELA G2A'!$C$18),IF(AND((F315)&gt;='[1]TABELA G2A'!$E$17,(F315)&lt;'[1]TABELA G2A'!$F$17),(F315)/(1+'[1]TABELA G2A'!$E$18),IF(AND((F315)&gt;='[1]TABELA G2A'!$G$17,(F315)&lt;'[1]TABELA G2A'!$H$17),(F315)/(1+'[1]TABELA G2A'!$G$18),IF(AND((F315)&gt;='[1]TABELA G2A'!$I$17,(F315)&lt;'[1]TABELA G2A'!$J$17),(F315)/(1+'[1]TABELA G2A'!$I$18),IF(AND((F315)&gt;='[1]TABELA G2A'!$A$19,(F315)&lt;'[1]TABELA G2A'!$B$19),(F315)/(1+'[1]TABELA G2A'!$A$20),IF(AND((F315)&gt;='[1]TABELA G2A'!$C$19,(F315)&lt;'[1]TABELA G2A'!$D$19),(F315)/(1+'[1]TABELA G2A'!$C$20),IF(AND((F315)&gt;='[1]TABELA G2A'!$E$19,(F315)&lt;'[1]TABELA G2A'!$F$19),(F315)/(1+'[1]TABELA G2A'!$E$20),IF(AND((F315)&gt;='[1]TABELA G2A'!$G$19,(F315)&lt;'[1]TABELA G2A'!$H$19),(F315)/(1+'[1]TABELA G2A'!$G$20),IF(AND((F315)&gt;='[1]TABELA G2A'!$I$19,(F315)&lt;'[1]TABELA G2A'!$J$19),(F315)/(1+'[1]TABELA G2A'!$A$22),IF(AND((F315)&gt;='[1]TABELA G2A'!$A$21,(F315)&lt;'[1]TABELA G2A'!$B$21),(F315)/(1+'[1]TABELA G2A'!$B$22),IF(AND((F315)&gt;='[1]TABELA G2A'!$C$21,(F315)&lt;'[1]TABELA G2A'!$D$21),(F315)/(1+'[1]TABELA G2A'!$C$22),IF((F315)&gt;='[1]TABELA G2A'!$E$21,(F315)/(1+'[1]TABELA G2A'!$C$22),""))))))))))))))))))))</f>
        <v>1.26</v>
      </c>
      <c r="H315" s="22">
        <f>IF('Venda-Chave-Troca'!$E315="G2A",G315*0.898-(0.4)-((0.15)*N315/O315),IF('Venda-Chave-Troca'!$E315="Gamivo",IF('Venda-Chave-Troca'!$F315&lt;4,(F315*0.95)-(0.1),(F315*0.901)-(0.45)),""))</f>
        <v>1.0969999999999998</v>
      </c>
      <c r="I315" s="22">
        <f>IF($E315="gamivo",IF($F315&gt;4,'Venda-Chave-Troca'!$G315+(-0.099*'Venda-Chave-Troca'!$G315)-(0.45),'Venda-Chave-Troca'!$G315-(0.05*'Venda-Chave-Troca'!$G315)-(0.1)),G315*0.898-(0.55))</f>
        <v>1.097</v>
      </c>
      <c r="J315" s="23"/>
      <c r="K315" s="24" t="s">
        <v>333</v>
      </c>
      <c r="L315" s="22">
        <v>0.46066736517930473</v>
      </c>
      <c r="M315" s="25">
        <v>0</v>
      </c>
      <c r="N315" s="25">
        <v>0</v>
      </c>
      <c r="O315" s="25">
        <v>1</v>
      </c>
      <c r="P315" s="25">
        <v>0</v>
      </c>
      <c r="Q315" s="26">
        <f t="shared" si="8"/>
        <v>-0.46066736517930473</v>
      </c>
      <c r="R315" s="27">
        <f t="shared" si="9"/>
        <v>-1</v>
      </c>
      <c r="S315" s="28">
        <v>45177</v>
      </c>
      <c r="T315" s="52">
        <v>45184</v>
      </c>
      <c r="U315" s="28"/>
      <c r="V315" s="29" t="s">
        <v>29</v>
      </c>
      <c r="W315" s="29" t="s">
        <v>30</v>
      </c>
      <c r="X315" s="30"/>
      <c r="Y315" s="15"/>
    </row>
    <row r="316" spans="1:25" ht="19.350000000000001" customHeight="1">
      <c r="A316" s="17" t="s">
        <v>25</v>
      </c>
      <c r="B316" s="38" t="s">
        <v>893</v>
      </c>
      <c r="C316" s="42" t="s">
        <v>341</v>
      </c>
      <c r="D316" s="38" t="s">
        <v>615</v>
      </c>
      <c r="E316" s="21"/>
      <c r="F316" s="41">
        <v>1.9746376811594204</v>
      </c>
      <c r="G316" s="41">
        <f>IF('Venda-Chave-Troca'!$E316="Gamivo",'Venda-Chave-Troca'!$F316,IF(AND((F316)&lt;'[1]TABELA G2A'!$A$15),F316,IF(AND((F316)&gt;='[1]TABELA G2A'!$A$15,(F316)&lt;'[1]TABELA G2A'!$B$15),(F316)/(1+'[1]TABELA G2A'!$A$16),IF(AND((F316)&gt;='[1]TABELA G2A'!$C$15,(F316)&lt;'[1]TABELA G2A'!$D$15),(F316)/(1+'[1]TABELA G2A'!$C$16),IF(AND((F316)&gt;='[1]TABELA G2A'!$E$15,(F316)&lt;'[1]TABELA G2A'!$F$15),(F316)/(1+'[1]TABELA G2A'!$E$16),IF(AND((F316)&gt;='[1]TABELA G2A'!$G$15,(F316)&lt;'[1]TABELA G2A'!$H$15),(F316)/(1+'[1]TABELA G2A'!$G$16),IF(AND((F316)&gt;='[1]TABELA G2A'!$I$15,(F316)&lt;'[1]TABELA G2A'!$J$15),(F316)/(1+'[1]TABELA G2A'!$I$16),IF(AND((F316)&gt;='[1]TABELA G2A'!$A$17,(F316)&lt;'[1]TABELA G2A'!$B$17),(F316)/(1+'[1]TABELA G2A'!$A$18),IF(AND((F316)&gt;='[1]TABELA G2A'!$C$17,(F316)&lt;'[1]TABELA G2A'!$D$17),(F316)/(1+'[1]TABELA G2A'!$C$18),IF(AND((F316)&gt;='[1]TABELA G2A'!$E$17,(F316)&lt;'[1]TABELA G2A'!$F$17),(F316)/(1+'[1]TABELA G2A'!$E$18),IF(AND((F316)&gt;='[1]TABELA G2A'!$G$17,(F316)&lt;'[1]TABELA G2A'!$H$17),(F316)/(1+'[1]TABELA G2A'!$G$18),IF(AND((F316)&gt;='[1]TABELA G2A'!$I$17,(F316)&lt;'[1]TABELA G2A'!$J$17),(F316)/(1+'[1]TABELA G2A'!$I$18),IF(AND((F316)&gt;='[1]TABELA G2A'!$A$19,(F316)&lt;'[1]TABELA G2A'!$B$19),(F316)/(1+'[1]TABELA G2A'!$A$20),IF(AND((F316)&gt;='[1]TABELA G2A'!$C$19,(F316)&lt;'[1]TABELA G2A'!$D$19),(F316)/(1+'[1]TABELA G2A'!$C$20),IF(AND((F316)&gt;='[1]TABELA G2A'!$E$19,(F316)&lt;'[1]TABELA G2A'!$F$19),(F316)/(1+'[1]TABELA G2A'!$E$20),IF(AND((F316)&gt;='[1]TABELA G2A'!$G$19,(F316)&lt;'[1]TABELA G2A'!$H$19),(F316)/(1+'[1]TABELA G2A'!$G$20),IF(AND((F316)&gt;='[1]TABELA G2A'!$I$19,(F316)&lt;'[1]TABELA G2A'!$J$19),(F316)/(1+'[1]TABELA G2A'!$A$22),IF(AND((F316)&gt;='[1]TABELA G2A'!$A$21,(F316)&lt;'[1]TABELA G2A'!$B$21),(F316)/(1+'[1]TABELA G2A'!$B$22),IF(AND((F316)&gt;='[1]TABELA G2A'!$C$21,(F316)&lt;'[1]TABELA G2A'!$D$21),(F316)/(1+'[1]TABELA G2A'!$C$22),IF((F316)&gt;='[1]TABELA G2A'!$E$21,(F316)/(1+'[1]TABELA G2A'!$C$22),""))))))))))))))))))))</f>
        <v>1.5307268846197057</v>
      </c>
      <c r="H316" s="41" t="str">
        <f>IF('Venda-Chave-Troca'!$E316="G2A",G316*0.898-(0.4)-((0.15)*N316/O316),IF('Venda-Chave-Troca'!$E316="Gamivo",IF('Venda-Chave-Troca'!$F316&lt;4,(F316*0.95)-(0.1),(F316*0.901)-(0.45)),""))</f>
        <v/>
      </c>
      <c r="I316" s="41">
        <f>IF($E316="gamivo",IF($F316&gt;4,'Venda-Chave-Troca'!$G316+(-0.099*'Venda-Chave-Troca'!$G316)-(0.45),'Venda-Chave-Troca'!$G316-(0.05*'Venda-Chave-Troca'!$G316)-(0.1)),G316*0.898-(0.55))</f>
        <v>0.82459274238849578</v>
      </c>
      <c r="J316" s="38"/>
      <c r="K316" s="43" t="s">
        <v>894</v>
      </c>
      <c r="L316" s="41">
        <v>1.0011825999210286</v>
      </c>
      <c r="M316" s="44">
        <v>0</v>
      </c>
      <c r="N316" s="44">
        <v>0</v>
      </c>
      <c r="O316" s="44">
        <v>0</v>
      </c>
      <c r="P316" s="44">
        <v>0</v>
      </c>
      <c r="Q316" s="41" t="e">
        <f t="shared" si="8"/>
        <v>#VALUE!</v>
      </c>
      <c r="R316" s="27" t="e">
        <f t="shared" si="9"/>
        <v>#VALUE!</v>
      </c>
      <c r="S316" s="52">
        <v>44475</v>
      </c>
      <c r="T316" s="52"/>
      <c r="U316" s="52"/>
      <c r="V316" s="29" t="s">
        <v>895</v>
      </c>
      <c r="W316" s="29" t="s">
        <v>896</v>
      </c>
      <c r="X316" s="30"/>
      <c r="Y316" s="15"/>
    </row>
    <row r="317" spans="1:25" ht="19.350000000000001" customHeight="1">
      <c r="A317" s="17" t="s">
        <v>897</v>
      </c>
      <c r="B317" s="123" t="s">
        <v>898</v>
      </c>
      <c r="C317" s="71" t="s">
        <v>341</v>
      </c>
      <c r="D317" s="20" t="s">
        <v>615</v>
      </c>
      <c r="E317" s="21"/>
      <c r="F317" s="22">
        <v>1.9746376811594204</v>
      </c>
      <c r="G317" s="22">
        <f>IF('Venda-Chave-Troca'!$E317="Gamivo",'Venda-Chave-Troca'!$F317,IF(AND((F317)&lt;'[1]TABELA G2A'!$A$15),F317,IF(AND((F317)&gt;='[1]TABELA G2A'!$A$15,(F317)&lt;'[1]TABELA G2A'!$B$15),(F317)/(1+'[1]TABELA G2A'!$A$16),IF(AND((F317)&gt;='[1]TABELA G2A'!$C$15,(F317)&lt;'[1]TABELA G2A'!$D$15),(F317)/(1+'[1]TABELA G2A'!$C$16),IF(AND((F317)&gt;='[1]TABELA G2A'!$E$15,(F317)&lt;'[1]TABELA G2A'!$F$15),(F317)/(1+'[1]TABELA G2A'!$E$16),IF(AND((F317)&gt;='[1]TABELA G2A'!$G$15,(F317)&lt;'[1]TABELA G2A'!$H$15),(F317)/(1+'[1]TABELA G2A'!$G$16),IF(AND((F317)&gt;='[1]TABELA G2A'!$I$15,(F317)&lt;'[1]TABELA G2A'!$J$15),(F317)/(1+'[1]TABELA G2A'!$I$16),IF(AND((F317)&gt;='[1]TABELA G2A'!$A$17,(F317)&lt;'[1]TABELA G2A'!$B$17),(F317)/(1+'[1]TABELA G2A'!$A$18),IF(AND((F317)&gt;='[1]TABELA G2A'!$C$17,(F317)&lt;'[1]TABELA G2A'!$D$17),(F317)/(1+'[1]TABELA G2A'!$C$18),IF(AND((F317)&gt;='[1]TABELA G2A'!$E$17,(F317)&lt;'[1]TABELA G2A'!$F$17),(F317)/(1+'[1]TABELA G2A'!$E$18),IF(AND((F317)&gt;='[1]TABELA G2A'!$G$17,(F317)&lt;'[1]TABELA G2A'!$H$17),(F317)/(1+'[1]TABELA G2A'!$G$18),IF(AND((F317)&gt;='[1]TABELA G2A'!$I$17,(F317)&lt;'[1]TABELA G2A'!$J$17),(F317)/(1+'[1]TABELA G2A'!$I$18),IF(AND((F317)&gt;='[1]TABELA G2A'!$A$19,(F317)&lt;'[1]TABELA G2A'!$B$19),(F317)/(1+'[1]TABELA G2A'!$A$20),IF(AND((F317)&gt;='[1]TABELA G2A'!$C$19,(F317)&lt;'[1]TABELA G2A'!$D$19),(F317)/(1+'[1]TABELA G2A'!$C$20),IF(AND((F317)&gt;='[1]TABELA G2A'!$E$19,(F317)&lt;'[1]TABELA G2A'!$F$19),(F317)/(1+'[1]TABELA G2A'!$E$20),IF(AND((F317)&gt;='[1]TABELA G2A'!$G$19,(F317)&lt;'[1]TABELA G2A'!$H$19),(F317)/(1+'[1]TABELA G2A'!$G$20),IF(AND((F317)&gt;='[1]TABELA G2A'!$I$19,(F317)&lt;'[1]TABELA G2A'!$J$19),(F317)/(1+'[1]TABELA G2A'!$A$22),IF(AND((F317)&gt;='[1]TABELA G2A'!$A$21,(F317)&lt;'[1]TABELA G2A'!$B$21),(F317)/(1+'[1]TABELA G2A'!$B$22),IF(AND((F317)&gt;='[1]TABELA G2A'!$C$21,(F317)&lt;'[1]TABELA G2A'!$D$21),(F317)/(1+'[1]TABELA G2A'!$C$22),IF((F317)&gt;='[1]TABELA G2A'!$E$21,(F317)/(1+'[1]TABELA G2A'!$C$22),""))))))))))))))))))))</f>
        <v>1.5307268846197057</v>
      </c>
      <c r="H317" s="22" t="str">
        <f>IF('Venda-Chave-Troca'!$E317="G2A",G317*0.898-(0.4)-((0.15)*N317/O317),IF('Venda-Chave-Troca'!$E317="Gamivo",IF('Venda-Chave-Troca'!$F317&lt;4,(F317*0.95)-(0.1),(F317*0.901)-(0.45)),""))</f>
        <v/>
      </c>
      <c r="I317" s="22">
        <f>IF($E317="gamivo",IF($F317&gt;4,'Venda-Chave-Troca'!$G317+(-0.099*'Venda-Chave-Troca'!$G317)-(0.45),'Venda-Chave-Troca'!$G317-(0.05*'Venda-Chave-Troca'!$G317)-(0.1)),G317*0.898-(0.55))</f>
        <v>0.82459274238849578</v>
      </c>
      <c r="J317" s="70"/>
      <c r="K317" s="24" t="s">
        <v>680</v>
      </c>
      <c r="L317" s="22">
        <v>1.6918582459527047</v>
      </c>
      <c r="M317" s="25">
        <v>0</v>
      </c>
      <c r="N317" s="25">
        <v>0</v>
      </c>
      <c r="O317" s="25">
        <v>0</v>
      </c>
      <c r="P317" s="25">
        <v>0</v>
      </c>
      <c r="Q317" s="26" t="e">
        <f t="shared" si="8"/>
        <v>#VALUE!</v>
      </c>
      <c r="R317" s="27" t="e">
        <f t="shared" si="9"/>
        <v>#VALUE!</v>
      </c>
      <c r="S317" s="52">
        <v>44476</v>
      </c>
      <c r="T317" s="52"/>
      <c r="U317" s="52"/>
      <c r="V317" s="29" t="s">
        <v>527</v>
      </c>
      <c r="W317" s="29" t="s">
        <v>681</v>
      </c>
      <c r="X317" s="30"/>
      <c r="Y317" s="15"/>
    </row>
    <row r="318" spans="1:25" ht="19.350000000000001" customHeight="1">
      <c r="A318" s="97" t="s">
        <v>25</v>
      </c>
      <c r="B318" s="124" t="s">
        <v>899</v>
      </c>
      <c r="C318" s="125" t="s">
        <v>341</v>
      </c>
      <c r="D318" s="126" t="s">
        <v>615</v>
      </c>
      <c r="E318" s="21"/>
      <c r="F318" s="127">
        <v>1.9746376811594204</v>
      </c>
      <c r="G318" s="127">
        <f>IF('Venda-Chave-Troca'!$E318="Gamivo",'Venda-Chave-Troca'!$F318,IF(AND((F318)&lt;'[1]TABELA G2A'!$A$15),F318,IF(AND((F318)&gt;='[1]TABELA G2A'!$A$15,(F318)&lt;'[1]TABELA G2A'!$B$15),(F318)/(1+'[1]TABELA G2A'!$A$16),IF(AND((F318)&gt;='[1]TABELA G2A'!$C$15,(F318)&lt;'[1]TABELA G2A'!$D$15),(F318)/(1+'[1]TABELA G2A'!$C$16),IF(AND((F318)&gt;='[1]TABELA G2A'!$E$15,(F318)&lt;'[1]TABELA G2A'!$F$15),(F318)/(1+'[1]TABELA G2A'!$E$16),IF(AND((F318)&gt;='[1]TABELA G2A'!$G$15,(F318)&lt;'[1]TABELA G2A'!$H$15),(F318)/(1+'[1]TABELA G2A'!$G$16),IF(AND((F318)&gt;='[1]TABELA G2A'!$I$15,(F318)&lt;'[1]TABELA G2A'!$J$15),(F318)/(1+'[1]TABELA G2A'!$I$16),IF(AND((F318)&gt;='[1]TABELA G2A'!$A$17,(F318)&lt;'[1]TABELA G2A'!$B$17),(F318)/(1+'[1]TABELA G2A'!$A$18),IF(AND((F318)&gt;='[1]TABELA G2A'!$C$17,(F318)&lt;'[1]TABELA G2A'!$D$17),(F318)/(1+'[1]TABELA G2A'!$C$18),IF(AND((F318)&gt;='[1]TABELA G2A'!$E$17,(F318)&lt;'[1]TABELA G2A'!$F$17),(F318)/(1+'[1]TABELA G2A'!$E$18),IF(AND((F318)&gt;='[1]TABELA G2A'!$G$17,(F318)&lt;'[1]TABELA G2A'!$H$17),(F318)/(1+'[1]TABELA G2A'!$G$18),IF(AND((F318)&gt;='[1]TABELA G2A'!$I$17,(F318)&lt;'[1]TABELA G2A'!$J$17),(F318)/(1+'[1]TABELA G2A'!$I$18),IF(AND((F318)&gt;='[1]TABELA G2A'!$A$19,(F318)&lt;'[1]TABELA G2A'!$B$19),(F318)/(1+'[1]TABELA G2A'!$A$20),IF(AND((F318)&gt;='[1]TABELA G2A'!$C$19,(F318)&lt;'[1]TABELA G2A'!$D$19),(F318)/(1+'[1]TABELA G2A'!$C$20),IF(AND((F318)&gt;='[1]TABELA G2A'!$E$19,(F318)&lt;'[1]TABELA G2A'!$F$19),(F318)/(1+'[1]TABELA G2A'!$E$20),IF(AND((F318)&gt;='[1]TABELA G2A'!$G$19,(F318)&lt;'[1]TABELA G2A'!$H$19),(F318)/(1+'[1]TABELA G2A'!$G$20),IF(AND((F318)&gt;='[1]TABELA G2A'!$I$19,(F318)&lt;'[1]TABELA G2A'!$J$19),(F318)/(1+'[1]TABELA G2A'!$A$22),IF(AND((F318)&gt;='[1]TABELA G2A'!$A$21,(F318)&lt;'[1]TABELA G2A'!$B$21),(F318)/(1+'[1]TABELA G2A'!$B$22),IF(AND((F318)&gt;='[1]TABELA G2A'!$C$21,(F318)&lt;'[1]TABELA G2A'!$D$21),(F318)/(1+'[1]TABELA G2A'!$C$22),IF((F318)&gt;='[1]TABELA G2A'!$E$21,(F318)/(1+'[1]TABELA G2A'!$C$22),""))))))))))))))))))))</f>
        <v>1.5307268846197057</v>
      </c>
      <c r="H318" s="127" t="str">
        <f>IF('Venda-Chave-Troca'!$E318="G2A",G318*0.898-(0.4)-((0.15)*N318/O318),IF('Venda-Chave-Troca'!$E318="Gamivo",IF('Venda-Chave-Troca'!$F318&lt;4,(F318*0.95)-(0.1),(F318*0.901)-(0.45)),""))</f>
        <v/>
      </c>
      <c r="I318" s="127">
        <f>IF($E318="gamivo",IF($F318&gt;4,'Venda-Chave-Troca'!$G318+(-0.099*'Venda-Chave-Troca'!$G318)-(0.45),'Venda-Chave-Troca'!$G318-(0.05*'Venda-Chave-Troca'!$G318)-(0.1)),G318*0.898-(0.55))</f>
        <v>0.82459274238849578</v>
      </c>
      <c r="J318" s="128"/>
      <c r="K318" s="128" t="s">
        <v>900</v>
      </c>
      <c r="L318" s="127">
        <v>0.26559055581822705</v>
      </c>
      <c r="M318" s="129">
        <v>0</v>
      </c>
      <c r="N318" s="129">
        <v>0</v>
      </c>
      <c r="O318" s="129">
        <v>0</v>
      </c>
      <c r="P318" s="129">
        <v>0</v>
      </c>
      <c r="Q318" s="127" t="e">
        <f t="shared" si="8"/>
        <v>#VALUE!</v>
      </c>
      <c r="R318" s="27" t="e">
        <f t="shared" si="9"/>
        <v>#VALUE!</v>
      </c>
      <c r="S318" s="52">
        <v>44640</v>
      </c>
      <c r="T318" s="52"/>
      <c r="U318" s="52"/>
      <c r="V318" s="29" t="s">
        <v>901</v>
      </c>
      <c r="W318" s="29" t="s">
        <v>902</v>
      </c>
      <c r="X318" s="30"/>
      <c r="Y318" s="15"/>
    </row>
    <row r="319" spans="1:25" ht="19.350000000000001" customHeight="1">
      <c r="A319" s="17" t="s">
        <v>95</v>
      </c>
      <c r="B319" s="130" t="s">
        <v>903</v>
      </c>
      <c r="C319" s="71" t="s">
        <v>341</v>
      </c>
      <c r="D319" s="20" t="s">
        <v>615</v>
      </c>
      <c r="E319" s="21"/>
      <c r="F319" s="22">
        <v>1.81</v>
      </c>
      <c r="G319" s="22">
        <f>IF('Venda-Chave-Troca'!$E319="Gamivo",'Venda-Chave-Troca'!$F319,IF(AND((F319)&lt;'[1]TABELA G2A'!$A$15),F319,IF(AND((F319)&gt;='[1]TABELA G2A'!$A$15,(F319)&lt;'[1]TABELA G2A'!$B$15),(F319)/(1+'[1]TABELA G2A'!$A$16),IF(AND((F319)&gt;='[1]TABELA G2A'!$C$15,(F319)&lt;'[1]TABELA G2A'!$D$15),(F319)/(1+'[1]TABELA G2A'!$C$16),IF(AND((F319)&gt;='[1]TABELA G2A'!$E$15,(F319)&lt;'[1]TABELA G2A'!$F$15),(F319)/(1+'[1]TABELA G2A'!$E$16),IF(AND((F319)&gt;='[1]TABELA G2A'!$G$15,(F319)&lt;'[1]TABELA G2A'!$H$15),(F319)/(1+'[1]TABELA G2A'!$G$16),IF(AND((F319)&gt;='[1]TABELA G2A'!$I$15,(F319)&lt;'[1]TABELA G2A'!$J$15),(F319)/(1+'[1]TABELA G2A'!$I$16),IF(AND((F319)&gt;='[1]TABELA G2A'!$A$17,(F319)&lt;'[1]TABELA G2A'!$B$17),(F319)/(1+'[1]TABELA G2A'!$A$18),IF(AND((F319)&gt;='[1]TABELA G2A'!$C$17,(F319)&lt;'[1]TABELA G2A'!$D$17),(F319)/(1+'[1]TABELA G2A'!$C$18),IF(AND((F319)&gt;='[1]TABELA G2A'!$E$17,(F319)&lt;'[1]TABELA G2A'!$F$17),(F319)/(1+'[1]TABELA G2A'!$E$18),IF(AND((F319)&gt;='[1]TABELA G2A'!$G$17,(F319)&lt;'[1]TABELA G2A'!$H$17),(F319)/(1+'[1]TABELA G2A'!$G$18),IF(AND((F319)&gt;='[1]TABELA G2A'!$I$17,(F319)&lt;'[1]TABELA G2A'!$J$17),(F319)/(1+'[1]TABELA G2A'!$I$18),IF(AND((F319)&gt;='[1]TABELA G2A'!$A$19,(F319)&lt;'[1]TABELA G2A'!$B$19),(F319)/(1+'[1]TABELA G2A'!$A$20),IF(AND((F319)&gt;='[1]TABELA G2A'!$C$19,(F319)&lt;'[1]TABELA G2A'!$D$19),(F319)/(1+'[1]TABELA G2A'!$C$20),IF(AND((F319)&gt;='[1]TABELA G2A'!$E$19,(F319)&lt;'[1]TABELA G2A'!$F$19),(F319)/(1+'[1]TABELA G2A'!$E$20),IF(AND((F319)&gt;='[1]TABELA G2A'!$G$19,(F319)&lt;'[1]TABELA G2A'!$H$19),(F319)/(1+'[1]TABELA G2A'!$G$20),IF(AND((F319)&gt;='[1]TABELA G2A'!$I$19,(F319)&lt;'[1]TABELA G2A'!$J$19),(F319)/(1+'[1]TABELA G2A'!$A$22),IF(AND((F319)&gt;='[1]TABELA G2A'!$A$21,(F319)&lt;'[1]TABELA G2A'!$B$21),(F319)/(1+'[1]TABELA G2A'!$B$22),IF(AND((F319)&gt;='[1]TABELA G2A'!$C$21,(F319)&lt;'[1]TABELA G2A'!$D$21),(F319)/(1+'[1]TABELA G2A'!$C$22),IF((F319)&gt;='[1]TABELA G2A'!$E$21,(F319)/(1+'[1]TABELA G2A'!$C$22),""))))))))))))))))))))</f>
        <v>1.4031007751937985</v>
      </c>
      <c r="H319" s="22" t="str">
        <f>IF('Venda-Chave-Troca'!$E319="G2A",G319*0.898-(0.4)-((0.15)*N319/O319),IF('Venda-Chave-Troca'!$E319="Gamivo",IF('Venda-Chave-Troca'!$F319&lt;4,(F319*0.95)-(0.1),(F319*0.901)-(0.45)),""))</f>
        <v/>
      </c>
      <c r="I319" s="22">
        <f>IF($E319="gamivo",IF($F319&gt;4,'Venda-Chave-Troca'!$G319+(-0.099*'Venda-Chave-Troca'!$G319)-(0.45),'Venda-Chave-Troca'!$G319-(0.05*'Venda-Chave-Troca'!$G319)-(0.1)),G319*0.898-(0.55))</f>
        <v>0.70998449612403114</v>
      </c>
      <c r="J319" s="70"/>
      <c r="K319" s="24" t="s">
        <v>904</v>
      </c>
      <c r="L319" s="22">
        <v>1.0695076685556861</v>
      </c>
      <c r="M319" s="25">
        <v>0</v>
      </c>
      <c r="N319" s="25">
        <v>0</v>
      </c>
      <c r="O319" s="25">
        <v>0</v>
      </c>
      <c r="P319" s="25">
        <v>0</v>
      </c>
      <c r="Q319" s="26" t="e">
        <f t="shared" si="8"/>
        <v>#VALUE!</v>
      </c>
      <c r="R319" s="27" t="e">
        <f t="shared" si="9"/>
        <v>#VALUE!</v>
      </c>
      <c r="S319" s="52">
        <v>44476</v>
      </c>
      <c r="T319" s="52"/>
      <c r="U319" s="52"/>
      <c r="V319" s="29" t="s">
        <v>905</v>
      </c>
      <c r="W319" s="29" t="s">
        <v>906</v>
      </c>
      <c r="X319" s="30"/>
      <c r="Y319" s="15"/>
    </row>
    <row r="320" spans="1:25" ht="19.350000000000001" customHeight="1">
      <c r="A320" s="17" t="s">
        <v>417</v>
      </c>
      <c r="B320" s="131" t="s">
        <v>418</v>
      </c>
      <c r="C320" s="131" t="s">
        <v>341</v>
      </c>
      <c r="D320" s="131" t="s">
        <v>518</v>
      </c>
      <c r="E320" s="132" t="s">
        <v>27</v>
      </c>
      <c r="F320" s="127">
        <v>1.29</v>
      </c>
      <c r="G320" s="127">
        <f>IF('Venda-Chave-Troca'!$E320="Gamivo",'Venda-Chave-Troca'!$F320,IF(AND((F320)&lt;'[1]TABELA G2A'!$A$15),F320,IF(AND((F320)&gt;='[1]TABELA G2A'!$A$15,(F320)&lt;'[1]TABELA G2A'!$B$15),(F320)/(1+'[1]TABELA G2A'!$A$16),IF(AND((F320)&gt;='[1]TABELA G2A'!$C$15,(F320)&lt;'[1]TABELA G2A'!$D$15),(F320)/(1+'[1]TABELA G2A'!$C$16),IF(AND((F320)&gt;='[1]TABELA G2A'!$E$15,(F320)&lt;'[1]TABELA G2A'!$F$15),(F320)/(1+'[1]TABELA G2A'!$E$16),IF(AND((F320)&gt;='[1]TABELA G2A'!$G$15,(F320)&lt;'[1]TABELA G2A'!$H$15),(F320)/(1+'[1]TABELA G2A'!$G$16),IF(AND((F320)&gt;='[1]TABELA G2A'!$I$15,(F320)&lt;'[1]TABELA G2A'!$J$15),(F320)/(1+'[1]TABELA G2A'!$I$16),IF(AND((F320)&gt;='[1]TABELA G2A'!$A$17,(F320)&lt;'[1]TABELA G2A'!$B$17),(F320)/(1+'[1]TABELA G2A'!$A$18),IF(AND((F320)&gt;='[1]TABELA G2A'!$C$17,(F320)&lt;'[1]TABELA G2A'!$D$17),(F320)/(1+'[1]TABELA G2A'!$C$18),IF(AND((F320)&gt;='[1]TABELA G2A'!$E$17,(F320)&lt;'[1]TABELA G2A'!$F$17),(F320)/(1+'[1]TABELA G2A'!$E$18),IF(AND((F320)&gt;='[1]TABELA G2A'!$G$17,(F320)&lt;'[1]TABELA G2A'!$H$17),(F320)/(1+'[1]TABELA G2A'!$G$18),IF(AND((F320)&gt;='[1]TABELA G2A'!$I$17,(F320)&lt;'[1]TABELA G2A'!$J$17),(F320)/(1+'[1]TABELA G2A'!$I$18),IF(AND((F320)&gt;='[1]TABELA G2A'!$A$19,(F320)&lt;'[1]TABELA G2A'!$B$19),(F320)/(1+'[1]TABELA G2A'!$A$20),IF(AND((F320)&gt;='[1]TABELA G2A'!$C$19,(F320)&lt;'[1]TABELA G2A'!$D$19),(F320)/(1+'[1]TABELA G2A'!$C$20),IF(AND((F320)&gt;='[1]TABELA G2A'!$E$19,(F320)&lt;'[1]TABELA G2A'!$F$19),(F320)/(1+'[1]TABELA G2A'!$E$20),IF(AND((F320)&gt;='[1]TABELA G2A'!$G$19,(F320)&lt;'[1]TABELA G2A'!$H$19),(F320)/(1+'[1]TABELA G2A'!$G$20),IF(AND((F320)&gt;='[1]TABELA G2A'!$I$19,(F320)&lt;'[1]TABELA G2A'!$J$19),(F320)/(1+'[1]TABELA G2A'!$A$22),IF(AND((F320)&gt;='[1]TABELA G2A'!$A$21,(F320)&lt;'[1]TABELA G2A'!$B$21),(F320)/(1+'[1]TABELA G2A'!$B$22),IF(AND((F320)&gt;='[1]TABELA G2A'!$C$21,(F320)&lt;'[1]TABELA G2A'!$D$21),(F320)/(1+'[1]TABELA G2A'!$C$22),IF((F320)&gt;='[1]TABELA G2A'!$E$21,(F320)/(1+'[1]TABELA G2A'!$C$22),""))))))))))))))))))))</f>
        <v>1.29</v>
      </c>
      <c r="H320" s="127">
        <f>IF('Venda-Chave-Troca'!$E320="G2A",G320*0.898-(0.4)-((0.15)*N320/O320),IF('Venda-Chave-Troca'!$E320="Gamivo",IF('Venda-Chave-Troca'!$F320&lt;4,(F320*0.95)-(0.1),(F320*0.901)-(0.45)),""))</f>
        <v>1.1254999999999999</v>
      </c>
      <c r="I320" s="127">
        <f>IF($E320="gamivo",IF($F320&gt;4,'Venda-Chave-Troca'!$G320+(-0.099*'Venda-Chave-Troca'!$G320)-(0.45),'Venda-Chave-Troca'!$G320-(0.05*'Venda-Chave-Troca'!$G320)-(0.1)),G320*0.898-(0.55))</f>
        <v>1.1254999999999999</v>
      </c>
      <c r="J320" s="133"/>
      <c r="K320" s="128" t="s">
        <v>419</v>
      </c>
      <c r="L320" s="127">
        <v>0.20003020062869831</v>
      </c>
      <c r="M320" s="129">
        <v>0</v>
      </c>
      <c r="N320" s="129">
        <v>0</v>
      </c>
      <c r="O320" s="129">
        <v>0</v>
      </c>
      <c r="P320" s="129">
        <v>0</v>
      </c>
      <c r="Q320" s="127">
        <f t="shared" si="8"/>
        <v>-0.20003020062869831</v>
      </c>
      <c r="R320" s="27">
        <f t="shared" si="9"/>
        <v>-1</v>
      </c>
      <c r="S320" s="28">
        <v>45000</v>
      </c>
      <c r="T320" s="28"/>
      <c r="U320" s="28"/>
      <c r="V320" s="29" t="s">
        <v>420</v>
      </c>
      <c r="W320" s="29" t="s">
        <v>421</v>
      </c>
      <c r="X320" s="30"/>
      <c r="Y320" s="15"/>
    </row>
    <row r="321" spans="1:25" ht="19.350000000000001" customHeight="1">
      <c r="A321" s="17" t="s">
        <v>25</v>
      </c>
      <c r="B321" s="131" t="s">
        <v>426</v>
      </c>
      <c r="C321" s="131" t="s">
        <v>341</v>
      </c>
      <c r="D321" s="131" t="s">
        <v>518</v>
      </c>
      <c r="E321" s="132" t="s">
        <v>27</v>
      </c>
      <c r="F321" s="127">
        <v>1.29</v>
      </c>
      <c r="G321" s="127">
        <f>IF('Venda-Chave-Troca'!$E321="Gamivo",'Venda-Chave-Troca'!$F321,IF(AND((F321)&lt;'[1]TABELA G2A'!$A$15),F321,IF(AND((F321)&gt;='[1]TABELA G2A'!$A$15,(F321)&lt;'[1]TABELA G2A'!$B$15),(F321)/(1+'[1]TABELA G2A'!$A$16),IF(AND((F321)&gt;='[1]TABELA G2A'!$C$15,(F321)&lt;'[1]TABELA G2A'!$D$15),(F321)/(1+'[1]TABELA G2A'!$C$16),IF(AND((F321)&gt;='[1]TABELA G2A'!$E$15,(F321)&lt;'[1]TABELA G2A'!$F$15),(F321)/(1+'[1]TABELA G2A'!$E$16),IF(AND((F321)&gt;='[1]TABELA G2A'!$G$15,(F321)&lt;'[1]TABELA G2A'!$H$15),(F321)/(1+'[1]TABELA G2A'!$G$16),IF(AND((F321)&gt;='[1]TABELA G2A'!$I$15,(F321)&lt;'[1]TABELA G2A'!$J$15),(F321)/(1+'[1]TABELA G2A'!$I$16),IF(AND((F321)&gt;='[1]TABELA G2A'!$A$17,(F321)&lt;'[1]TABELA G2A'!$B$17),(F321)/(1+'[1]TABELA G2A'!$A$18),IF(AND((F321)&gt;='[1]TABELA G2A'!$C$17,(F321)&lt;'[1]TABELA G2A'!$D$17),(F321)/(1+'[1]TABELA G2A'!$C$18),IF(AND((F321)&gt;='[1]TABELA G2A'!$E$17,(F321)&lt;'[1]TABELA G2A'!$F$17),(F321)/(1+'[1]TABELA G2A'!$E$18),IF(AND((F321)&gt;='[1]TABELA G2A'!$G$17,(F321)&lt;'[1]TABELA G2A'!$H$17),(F321)/(1+'[1]TABELA G2A'!$G$18),IF(AND((F321)&gt;='[1]TABELA G2A'!$I$17,(F321)&lt;'[1]TABELA G2A'!$J$17),(F321)/(1+'[1]TABELA G2A'!$I$18),IF(AND((F321)&gt;='[1]TABELA G2A'!$A$19,(F321)&lt;'[1]TABELA G2A'!$B$19),(F321)/(1+'[1]TABELA G2A'!$A$20),IF(AND((F321)&gt;='[1]TABELA G2A'!$C$19,(F321)&lt;'[1]TABELA G2A'!$D$19),(F321)/(1+'[1]TABELA G2A'!$C$20),IF(AND((F321)&gt;='[1]TABELA G2A'!$E$19,(F321)&lt;'[1]TABELA G2A'!$F$19),(F321)/(1+'[1]TABELA G2A'!$E$20),IF(AND((F321)&gt;='[1]TABELA G2A'!$G$19,(F321)&lt;'[1]TABELA G2A'!$H$19),(F321)/(1+'[1]TABELA G2A'!$G$20),IF(AND((F321)&gt;='[1]TABELA G2A'!$I$19,(F321)&lt;'[1]TABELA G2A'!$J$19),(F321)/(1+'[1]TABELA G2A'!$A$22),IF(AND((F321)&gt;='[1]TABELA G2A'!$A$21,(F321)&lt;'[1]TABELA G2A'!$B$21),(F321)/(1+'[1]TABELA G2A'!$B$22),IF(AND((F321)&gt;='[1]TABELA G2A'!$C$21,(F321)&lt;'[1]TABELA G2A'!$D$21),(F321)/(1+'[1]TABELA G2A'!$C$22),IF((F321)&gt;='[1]TABELA G2A'!$E$21,(F321)/(1+'[1]TABELA G2A'!$C$22),""))))))))))))))))))))</f>
        <v>1.29</v>
      </c>
      <c r="H321" s="127">
        <f>IF('Venda-Chave-Troca'!$E321="G2A",G321*0.898-(0.4)-((0.15)*N321/O321),IF('Venda-Chave-Troca'!$E321="Gamivo",IF('Venda-Chave-Troca'!$F321&lt;4,(F321*0.95)-(0.1),(F321*0.901)-(0.45)),""))</f>
        <v>1.1254999999999999</v>
      </c>
      <c r="I321" s="127">
        <f>IF($E321="gamivo",IF($F321&gt;4,'Venda-Chave-Troca'!$G321+(-0.099*'Venda-Chave-Troca'!$G321)-(0.45),'Venda-Chave-Troca'!$G321-(0.05*'Venda-Chave-Troca'!$G321)-(0.1)),G321*0.898-(0.55))</f>
        <v>1.1254999999999999</v>
      </c>
      <c r="J321" s="133"/>
      <c r="K321" s="128" t="s">
        <v>427</v>
      </c>
      <c r="L321" s="127">
        <v>0.35654223706176963</v>
      </c>
      <c r="M321" s="129">
        <v>0</v>
      </c>
      <c r="N321" s="129">
        <v>0</v>
      </c>
      <c r="O321" s="129">
        <v>0</v>
      </c>
      <c r="P321" s="129">
        <v>0</v>
      </c>
      <c r="Q321" s="127">
        <f t="shared" si="8"/>
        <v>-0.35654223706176963</v>
      </c>
      <c r="R321" s="27">
        <f t="shared" si="9"/>
        <v>-1</v>
      </c>
      <c r="S321" s="28">
        <v>45001</v>
      </c>
      <c r="T321" s="28"/>
      <c r="U321" s="28"/>
      <c r="V321" s="29" t="s">
        <v>428</v>
      </c>
      <c r="W321" s="29"/>
      <c r="X321" s="30"/>
      <c r="Y321" s="15"/>
    </row>
    <row r="322" spans="1:25" ht="19.350000000000001" customHeight="1">
      <c r="A322" s="17" t="s">
        <v>48</v>
      </c>
      <c r="B322" s="45"/>
      <c r="C322" s="45" t="s">
        <v>907</v>
      </c>
      <c r="D322" s="45"/>
      <c r="E322" s="61"/>
      <c r="F322" s="47">
        <v>201.84</v>
      </c>
      <c r="G322" s="47">
        <f>IF('Venda-Chave-Troca'!$E322="Gamivo",'Venda-Chave-Troca'!$F322,IF(AND((F322)&lt;'[1]TABELA G2A'!$A$15),F322,IF(AND((F322)&gt;='[1]TABELA G2A'!$A$15,(F322)&lt;'[1]TABELA G2A'!$B$15),(F322)/(1+'[1]TABELA G2A'!$A$16),IF(AND((F322)&gt;='[1]TABELA G2A'!$C$15,(F322)&lt;'[1]TABELA G2A'!$D$15),(F322)/(1+'[1]TABELA G2A'!$C$16),IF(AND((F322)&gt;='[1]TABELA G2A'!$E$15,(F322)&lt;'[1]TABELA G2A'!$F$15),(F322)/(1+'[1]TABELA G2A'!$E$16),IF(AND((F322)&gt;='[1]TABELA G2A'!$G$15,(F322)&lt;'[1]TABELA G2A'!$H$15),(F322)/(1+'[1]TABELA G2A'!$G$16),IF(AND((F322)&gt;='[1]TABELA G2A'!$I$15,(F322)&lt;'[1]TABELA G2A'!$J$15),(F322)/(1+'[1]TABELA G2A'!$I$16),IF(AND((F322)&gt;='[1]TABELA G2A'!$A$17,(F322)&lt;'[1]TABELA G2A'!$B$17),(F322)/(1+'[1]TABELA G2A'!$A$18),IF(AND((F322)&gt;='[1]TABELA G2A'!$C$17,(F322)&lt;'[1]TABELA G2A'!$D$17),(F322)/(1+'[1]TABELA G2A'!$C$18),IF(AND((F322)&gt;='[1]TABELA G2A'!$E$17,(F322)&lt;'[1]TABELA G2A'!$F$17),(F322)/(1+'[1]TABELA G2A'!$E$18),IF(AND((F322)&gt;='[1]TABELA G2A'!$G$17,(F322)&lt;'[1]TABELA G2A'!$H$17),(F322)/(1+'[1]TABELA G2A'!$G$18),IF(AND((F322)&gt;='[1]TABELA G2A'!$I$17,(F322)&lt;'[1]TABELA G2A'!$J$17),(F322)/(1+'[1]TABELA G2A'!$I$18),IF(AND((F322)&gt;='[1]TABELA G2A'!$A$19,(F322)&lt;'[1]TABELA G2A'!$B$19),(F322)/(1+'[1]TABELA G2A'!$A$20),IF(AND((F322)&gt;='[1]TABELA G2A'!$C$19,(F322)&lt;'[1]TABELA G2A'!$D$19),(F322)/(1+'[1]TABELA G2A'!$C$20),IF(AND((F322)&gt;='[1]TABELA G2A'!$E$19,(F322)&lt;'[1]TABELA G2A'!$F$19),(F322)/(1+'[1]TABELA G2A'!$E$20),IF(AND((F322)&gt;='[1]TABELA G2A'!$G$19,(F322)&lt;'[1]TABELA G2A'!$H$19),(F322)/(1+'[1]TABELA G2A'!$G$20),IF(AND((F322)&gt;='[1]TABELA G2A'!$I$19,(F322)&lt;'[1]TABELA G2A'!$J$19),(F322)/(1+'[1]TABELA G2A'!$A$22),IF(AND((F322)&gt;='[1]TABELA G2A'!$A$21,(F322)&lt;'[1]TABELA G2A'!$B$21),(F322)/(1+'[1]TABELA G2A'!$B$22),IF(AND((F322)&gt;='[1]TABELA G2A'!$C$21,(F322)&lt;'[1]TABELA G2A'!$D$21),(F322)/(1+'[1]TABELA G2A'!$C$22),IF((F322)&gt;='[1]TABELA G2A'!$E$21,(F322)/(1+'[1]TABELA G2A'!$C$22),""))))))))))))))))))))</f>
        <v>190.77504725897921</v>
      </c>
      <c r="H322" s="47" t="str">
        <f>IF('Venda-Chave-Troca'!$E322="G2A",G322*0.898-(0.4)-((0.15)*N322/O322),IF('Venda-Chave-Troca'!$E322="Gamivo",IF('Venda-Chave-Troca'!$F322&lt;4,(F322*0.95)-(0.1),(F322*0.901)-(0.45)),""))</f>
        <v/>
      </c>
      <c r="I322" s="47">
        <f>IF($E322="gamivo",IF($F322&gt;4,'Venda-Chave-Troca'!$G322+(-0.099*'Venda-Chave-Troca'!$G322)-(0.45),'Venda-Chave-Troca'!$G322-(0.05*'Venda-Chave-Troca'!$G322)-(0.1)),G322*0.898-(0.55))</f>
        <v>170.76599243856333</v>
      </c>
      <c r="J322" s="48"/>
      <c r="K322" s="49" t="s">
        <v>908</v>
      </c>
      <c r="L322" s="47">
        <v>204.64</v>
      </c>
      <c r="M322" s="50">
        <v>0</v>
      </c>
      <c r="N322" s="50">
        <v>0</v>
      </c>
      <c r="O322" s="50">
        <v>0</v>
      </c>
      <c r="P322" s="50">
        <v>0</v>
      </c>
      <c r="Q322" s="47" t="e">
        <f t="shared" ref="Q322:Q385" si="10">(H322*M322)-L322-(G322*P322)</f>
        <v>#VALUE!</v>
      </c>
      <c r="R322" s="27" t="e">
        <f t="shared" ref="R322:R385" si="11">Q322/L322</f>
        <v>#VALUE!</v>
      </c>
      <c r="S322" s="28">
        <v>44957</v>
      </c>
      <c r="T322" s="28"/>
      <c r="U322" s="28"/>
      <c r="V322" s="29" t="s">
        <v>562</v>
      </c>
      <c r="W322" s="29"/>
      <c r="X322" s="30"/>
      <c r="Y322" s="15"/>
    </row>
    <row r="323" spans="1:25" ht="19.350000000000001" customHeight="1">
      <c r="A323" s="17" t="s">
        <v>48</v>
      </c>
      <c r="B323" s="45"/>
      <c r="C323" s="45" t="s">
        <v>907</v>
      </c>
      <c r="D323" s="45"/>
      <c r="E323" s="61"/>
      <c r="F323" s="47">
        <v>201.84</v>
      </c>
      <c r="G323" s="47">
        <f>IF('Venda-Chave-Troca'!$E323="Gamivo",'Venda-Chave-Troca'!$F323,IF(AND((F323)&lt;'[1]TABELA G2A'!$A$15),F323,IF(AND((F323)&gt;='[1]TABELA G2A'!$A$15,(F323)&lt;'[1]TABELA G2A'!$B$15),(F323)/(1+'[1]TABELA G2A'!$A$16),IF(AND((F323)&gt;='[1]TABELA G2A'!$C$15,(F323)&lt;'[1]TABELA G2A'!$D$15),(F323)/(1+'[1]TABELA G2A'!$C$16),IF(AND((F323)&gt;='[1]TABELA G2A'!$E$15,(F323)&lt;'[1]TABELA G2A'!$F$15),(F323)/(1+'[1]TABELA G2A'!$E$16),IF(AND((F323)&gt;='[1]TABELA G2A'!$G$15,(F323)&lt;'[1]TABELA G2A'!$H$15),(F323)/(1+'[1]TABELA G2A'!$G$16),IF(AND((F323)&gt;='[1]TABELA G2A'!$I$15,(F323)&lt;'[1]TABELA G2A'!$J$15),(F323)/(1+'[1]TABELA G2A'!$I$16),IF(AND((F323)&gt;='[1]TABELA G2A'!$A$17,(F323)&lt;'[1]TABELA G2A'!$B$17),(F323)/(1+'[1]TABELA G2A'!$A$18),IF(AND((F323)&gt;='[1]TABELA G2A'!$C$17,(F323)&lt;'[1]TABELA G2A'!$D$17),(F323)/(1+'[1]TABELA G2A'!$C$18),IF(AND((F323)&gt;='[1]TABELA G2A'!$E$17,(F323)&lt;'[1]TABELA G2A'!$F$17),(F323)/(1+'[1]TABELA G2A'!$E$18),IF(AND((F323)&gt;='[1]TABELA G2A'!$G$17,(F323)&lt;'[1]TABELA G2A'!$H$17),(F323)/(1+'[1]TABELA G2A'!$G$18),IF(AND((F323)&gt;='[1]TABELA G2A'!$I$17,(F323)&lt;'[1]TABELA G2A'!$J$17),(F323)/(1+'[1]TABELA G2A'!$I$18),IF(AND((F323)&gt;='[1]TABELA G2A'!$A$19,(F323)&lt;'[1]TABELA G2A'!$B$19),(F323)/(1+'[1]TABELA G2A'!$A$20),IF(AND((F323)&gt;='[1]TABELA G2A'!$C$19,(F323)&lt;'[1]TABELA G2A'!$D$19),(F323)/(1+'[1]TABELA G2A'!$C$20),IF(AND((F323)&gt;='[1]TABELA G2A'!$E$19,(F323)&lt;'[1]TABELA G2A'!$F$19),(F323)/(1+'[1]TABELA G2A'!$E$20),IF(AND((F323)&gt;='[1]TABELA G2A'!$G$19,(F323)&lt;'[1]TABELA G2A'!$H$19),(F323)/(1+'[1]TABELA G2A'!$G$20),IF(AND((F323)&gt;='[1]TABELA G2A'!$I$19,(F323)&lt;'[1]TABELA G2A'!$J$19),(F323)/(1+'[1]TABELA G2A'!$A$22),IF(AND((F323)&gt;='[1]TABELA G2A'!$A$21,(F323)&lt;'[1]TABELA G2A'!$B$21),(F323)/(1+'[1]TABELA G2A'!$B$22),IF(AND((F323)&gt;='[1]TABELA G2A'!$C$21,(F323)&lt;'[1]TABELA G2A'!$D$21),(F323)/(1+'[1]TABELA G2A'!$C$22),IF((F323)&gt;='[1]TABELA G2A'!$E$21,(F323)/(1+'[1]TABELA G2A'!$C$22),""))))))))))))))))))))</f>
        <v>190.77504725897921</v>
      </c>
      <c r="H323" s="47" t="str">
        <f>IF('Venda-Chave-Troca'!$E323="G2A",G323*0.898-(0.4)-((0.15)*N323/O323),IF('Venda-Chave-Troca'!$E323="Gamivo",IF('Venda-Chave-Troca'!$F323&lt;4,(F323*0.95)-(0.1),(F323*0.901)-(0.45)),""))</f>
        <v/>
      </c>
      <c r="I323" s="47">
        <f>IF($E323="gamivo",IF($F323&gt;4,'Venda-Chave-Troca'!$G323+(-0.099*'Venda-Chave-Troca'!$G323)-(0.45),'Venda-Chave-Troca'!$G323-(0.05*'Venda-Chave-Troca'!$G323)-(0.1)),G323*0.898-(0.55))</f>
        <v>170.76599243856333</v>
      </c>
      <c r="J323" s="48"/>
      <c r="K323" s="49" t="s">
        <v>908</v>
      </c>
      <c r="L323" s="47">
        <v>204.64</v>
      </c>
      <c r="M323" s="50">
        <v>0</v>
      </c>
      <c r="N323" s="50">
        <v>0</v>
      </c>
      <c r="O323" s="50">
        <v>0</v>
      </c>
      <c r="P323" s="50">
        <v>0</v>
      </c>
      <c r="Q323" s="47" t="e">
        <f t="shared" si="10"/>
        <v>#VALUE!</v>
      </c>
      <c r="R323" s="27" t="e">
        <f t="shared" si="11"/>
        <v>#VALUE!</v>
      </c>
      <c r="S323" s="28">
        <v>44957</v>
      </c>
      <c r="T323" s="28"/>
      <c r="U323" s="28"/>
      <c r="V323" s="29" t="s">
        <v>562</v>
      </c>
      <c r="W323" s="29"/>
      <c r="X323" s="30"/>
      <c r="Y323" s="15"/>
    </row>
    <row r="324" spans="1:25" ht="19.350000000000001" customHeight="1">
      <c r="A324" s="17" t="s">
        <v>48</v>
      </c>
      <c r="B324" s="45"/>
      <c r="C324" s="45" t="s">
        <v>909</v>
      </c>
      <c r="D324" s="45"/>
      <c r="E324" s="46"/>
      <c r="F324" s="47">
        <v>20.79</v>
      </c>
      <c r="G324" s="47">
        <f>IF('Venda-Chave-Troca'!$E324="Gamivo",'Venda-Chave-Troca'!$F324,IF(AND((F324)&lt;'[1]TABELA G2A'!$A$15),F324,IF(AND((F324)&gt;='[1]TABELA G2A'!$A$15,(F324)&lt;'[1]TABELA G2A'!$B$15),(F324)/(1+'[1]TABELA G2A'!$A$16),IF(AND((F324)&gt;='[1]TABELA G2A'!$C$15,(F324)&lt;'[1]TABELA G2A'!$D$15),(F324)/(1+'[1]TABELA G2A'!$C$16),IF(AND((F324)&gt;='[1]TABELA G2A'!$E$15,(F324)&lt;'[1]TABELA G2A'!$F$15),(F324)/(1+'[1]TABELA G2A'!$E$16),IF(AND((F324)&gt;='[1]TABELA G2A'!$G$15,(F324)&lt;'[1]TABELA G2A'!$H$15),(F324)/(1+'[1]TABELA G2A'!$G$16),IF(AND((F324)&gt;='[1]TABELA G2A'!$I$15,(F324)&lt;'[1]TABELA G2A'!$J$15),(F324)/(1+'[1]TABELA G2A'!$I$16),IF(AND((F324)&gt;='[1]TABELA G2A'!$A$17,(F324)&lt;'[1]TABELA G2A'!$B$17),(F324)/(1+'[1]TABELA G2A'!$A$18),IF(AND((F324)&gt;='[1]TABELA G2A'!$C$17,(F324)&lt;'[1]TABELA G2A'!$D$17),(F324)/(1+'[1]TABELA G2A'!$C$18),IF(AND((F324)&gt;='[1]TABELA G2A'!$E$17,(F324)&lt;'[1]TABELA G2A'!$F$17),(F324)/(1+'[1]TABELA G2A'!$E$18),IF(AND((F324)&gt;='[1]TABELA G2A'!$G$17,(F324)&lt;'[1]TABELA G2A'!$H$17),(F324)/(1+'[1]TABELA G2A'!$G$18),IF(AND((F324)&gt;='[1]TABELA G2A'!$I$17,(F324)&lt;'[1]TABELA G2A'!$J$17),(F324)/(1+'[1]TABELA G2A'!$I$18),IF(AND((F324)&gt;='[1]TABELA G2A'!$A$19,(F324)&lt;'[1]TABELA G2A'!$B$19),(F324)/(1+'[1]TABELA G2A'!$A$20),IF(AND((F324)&gt;='[1]TABELA G2A'!$C$19,(F324)&lt;'[1]TABELA G2A'!$D$19),(F324)/(1+'[1]TABELA G2A'!$C$20),IF(AND((F324)&gt;='[1]TABELA G2A'!$E$19,(F324)&lt;'[1]TABELA G2A'!$F$19),(F324)/(1+'[1]TABELA G2A'!$E$20),IF(AND((F324)&gt;='[1]TABELA G2A'!$G$19,(F324)&lt;'[1]TABELA G2A'!$H$19),(F324)/(1+'[1]TABELA G2A'!$G$20),IF(AND((F324)&gt;='[1]TABELA G2A'!$I$19,(F324)&lt;'[1]TABELA G2A'!$J$19),(F324)/(1+'[1]TABELA G2A'!$A$22),IF(AND((F324)&gt;='[1]TABELA G2A'!$A$21,(F324)&lt;'[1]TABELA G2A'!$B$21),(F324)/(1+'[1]TABELA G2A'!$B$22),IF(AND((F324)&gt;='[1]TABELA G2A'!$C$21,(F324)&lt;'[1]TABELA G2A'!$D$21),(F324)/(1+'[1]TABELA G2A'!$C$22),IF((F324)&gt;='[1]TABELA G2A'!$E$21,(F324)/(1+'[1]TABELA G2A'!$C$22),""))))))))))))))))))))</f>
        <v>18.629032258064512</v>
      </c>
      <c r="H324" s="47" t="str">
        <f>IF('Venda-Chave-Troca'!$E324="G2A",G324*0.898-(0.4)-((0.15)*N324/O324),IF('Venda-Chave-Troca'!$E324="Gamivo",IF('Venda-Chave-Troca'!$F324&lt;4,(F324*0.95)-(0.1),(F324*0.901)-(0.45)),""))</f>
        <v/>
      </c>
      <c r="I324" s="47">
        <f>IF($E324="gamivo",IF($F324&gt;4,'Venda-Chave-Troca'!$G324+(-0.099*'Venda-Chave-Troca'!$G324)-(0.45),'Venda-Chave-Troca'!$G324-(0.05*'Venda-Chave-Troca'!$G324)-(0.1)),G324*0.898-(0.55))</f>
        <v>16.178870967741933</v>
      </c>
      <c r="J324" s="48" t="s">
        <v>910</v>
      </c>
      <c r="K324" s="49" t="s">
        <v>911</v>
      </c>
      <c r="L324" s="47">
        <v>20.45</v>
      </c>
      <c r="M324" s="50">
        <v>0</v>
      </c>
      <c r="N324" s="50">
        <v>0</v>
      </c>
      <c r="O324" s="50">
        <v>0</v>
      </c>
      <c r="P324" s="50">
        <v>0</v>
      </c>
      <c r="Q324" s="47" t="e">
        <f t="shared" si="10"/>
        <v>#VALUE!</v>
      </c>
      <c r="R324" s="27" t="e">
        <f t="shared" si="11"/>
        <v>#VALUE!</v>
      </c>
      <c r="S324" s="28">
        <v>45012</v>
      </c>
      <c r="T324" s="28"/>
      <c r="U324" s="28"/>
      <c r="V324" s="29" t="s">
        <v>52</v>
      </c>
      <c r="W324" s="29"/>
      <c r="X324" s="30"/>
      <c r="Y324" s="15"/>
    </row>
    <row r="325" spans="1:25" ht="19.350000000000001" customHeight="1">
      <c r="A325" s="17" t="s">
        <v>48</v>
      </c>
      <c r="B325" s="45"/>
      <c r="C325" s="45" t="s">
        <v>909</v>
      </c>
      <c r="D325" s="45"/>
      <c r="E325" s="61"/>
      <c r="F325" s="47">
        <v>19.827898550724637</v>
      </c>
      <c r="G325" s="47">
        <f>IF('Venda-Chave-Troca'!$E325="Gamivo",'Venda-Chave-Troca'!$F325,IF(AND((F325)&lt;'[1]TABELA G2A'!$A$15),F325,IF(AND((F325)&gt;='[1]TABELA G2A'!$A$15,(F325)&lt;'[1]TABELA G2A'!$B$15),(F325)/(1+'[1]TABELA G2A'!$A$16),IF(AND((F325)&gt;='[1]TABELA G2A'!$C$15,(F325)&lt;'[1]TABELA G2A'!$D$15),(F325)/(1+'[1]TABELA G2A'!$C$16),IF(AND((F325)&gt;='[1]TABELA G2A'!$E$15,(F325)&lt;'[1]TABELA G2A'!$F$15),(F325)/(1+'[1]TABELA G2A'!$E$16),IF(AND((F325)&gt;='[1]TABELA G2A'!$G$15,(F325)&lt;'[1]TABELA G2A'!$H$15),(F325)/(1+'[1]TABELA G2A'!$G$16),IF(AND((F325)&gt;='[1]TABELA G2A'!$I$15,(F325)&lt;'[1]TABELA G2A'!$J$15),(F325)/(1+'[1]TABELA G2A'!$I$16),IF(AND((F325)&gt;='[1]TABELA G2A'!$A$17,(F325)&lt;'[1]TABELA G2A'!$B$17),(F325)/(1+'[1]TABELA G2A'!$A$18),IF(AND((F325)&gt;='[1]TABELA G2A'!$C$17,(F325)&lt;'[1]TABELA G2A'!$D$17),(F325)/(1+'[1]TABELA G2A'!$C$18),IF(AND((F325)&gt;='[1]TABELA G2A'!$E$17,(F325)&lt;'[1]TABELA G2A'!$F$17),(F325)/(1+'[1]TABELA G2A'!$E$18),IF(AND((F325)&gt;='[1]TABELA G2A'!$G$17,(F325)&lt;'[1]TABELA G2A'!$H$17),(F325)/(1+'[1]TABELA G2A'!$G$18),IF(AND((F325)&gt;='[1]TABELA G2A'!$I$17,(F325)&lt;'[1]TABELA G2A'!$J$17),(F325)/(1+'[1]TABELA G2A'!$I$18),IF(AND((F325)&gt;='[1]TABELA G2A'!$A$19,(F325)&lt;'[1]TABELA G2A'!$B$19),(F325)/(1+'[1]TABELA G2A'!$A$20),IF(AND((F325)&gt;='[1]TABELA G2A'!$C$19,(F325)&lt;'[1]TABELA G2A'!$D$19),(F325)/(1+'[1]TABELA G2A'!$C$20),IF(AND((F325)&gt;='[1]TABELA G2A'!$E$19,(F325)&lt;'[1]TABELA G2A'!$F$19),(F325)/(1+'[1]TABELA G2A'!$E$20),IF(AND((F325)&gt;='[1]TABELA G2A'!$G$19,(F325)&lt;'[1]TABELA G2A'!$H$19),(F325)/(1+'[1]TABELA G2A'!$G$20),IF(AND((F325)&gt;='[1]TABELA G2A'!$I$19,(F325)&lt;'[1]TABELA G2A'!$J$19),(F325)/(1+'[1]TABELA G2A'!$A$22),IF(AND((F325)&gt;='[1]TABELA G2A'!$A$21,(F325)&lt;'[1]TABELA G2A'!$B$21),(F325)/(1+'[1]TABELA G2A'!$B$22),IF(AND((F325)&gt;='[1]TABELA G2A'!$C$21,(F325)&lt;'[1]TABELA G2A'!$D$21),(F325)/(1+'[1]TABELA G2A'!$C$22),IF((F325)&gt;='[1]TABELA G2A'!$E$21,(F325)/(1+'[1]TABELA G2A'!$C$22),""))))))))))))))))))))</f>
        <v>17.577924247096309</v>
      </c>
      <c r="H325" s="47" t="str">
        <f>IF('Venda-Chave-Troca'!$E325="G2A",G325*0.898-(0.4)-((0.15)*N325/O325),IF('Venda-Chave-Troca'!$E325="Gamivo",IF('Venda-Chave-Troca'!$F325&lt;4,(F325*0.95)-(0.1),(F325*0.901)-(0.45)),""))</f>
        <v/>
      </c>
      <c r="I325" s="47">
        <f>IF($E325="gamivo",IF($F325&gt;4,'Venda-Chave-Troca'!$G325+(-0.099*'Venda-Chave-Troca'!$G325)-(0.45),'Venda-Chave-Troca'!$G325-(0.05*'Venda-Chave-Troca'!$G325)-(0.1)),G325*0.898-(0.55))</f>
        <v>15.234975973892485</v>
      </c>
      <c r="J325" s="48" t="s">
        <v>912</v>
      </c>
      <c r="K325" s="49" t="s">
        <v>913</v>
      </c>
      <c r="L325" s="47">
        <v>18.478260869565219</v>
      </c>
      <c r="M325" s="50">
        <v>0</v>
      </c>
      <c r="N325" s="50">
        <v>0</v>
      </c>
      <c r="O325" s="50">
        <v>0</v>
      </c>
      <c r="P325" s="50">
        <v>0</v>
      </c>
      <c r="Q325" s="47" t="e">
        <f t="shared" si="10"/>
        <v>#VALUE!</v>
      </c>
      <c r="R325" s="27" t="e">
        <f t="shared" si="11"/>
        <v>#VALUE!</v>
      </c>
      <c r="S325" s="28">
        <v>44867</v>
      </c>
      <c r="T325" s="28"/>
      <c r="U325" s="28"/>
      <c r="V325" s="29" t="s">
        <v>187</v>
      </c>
      <c r="W325" s="29"/>
      <c r="X325" s="30"/>
      <c r="Y325" s="15"/>
    </row>
    <row r="326" spans="1:25" ht="19.350000000000001" customHeight="1">
      <c r="A326" s="17" t="s">
        <v>48</v>
      </c>
      <c r="B326" s="45"/>
      <c r="C326" s="45" t="s">
        <v>909</v>
      </c>
      <c r="D326" s="45"/>
      <c r="E326" s="46"/>
      <c r="F326" s="47">
        <v>19.690000000000001</v>
      </c>
      <c r="G326" s="47">
        <f>IF('Venda-Chave-Troca'!$E326="Gamivo",'Venda-Chave-Troca'!$F326,IF(AND((F326)&lt;'[1]TABELA G2A'!$A$15),F326,IF(AND((F326)&gt;='[1]TABELA G2A'!$A$15,(F326)&lt;'[1]TABELA G2A'!$B$15),(F326)/(1+'[1]TABELA G2A'!$A$16),IF(AND((F326)&gt;='[1]TABELA G2A'!$C$15,(F326)&lt;'[1]TABELA G2A'!$D$15),(F326)/(1+'[1]TABELA G2A'!$C$16),IF(AND((F326)&gt;='[1]TABELA G2A'!$E$15,(F326)&lt;'[1]TABELA G2A'!$F$15),(F326)/(1+'[1]TABELA G2A'!$E$16),IF(AND((F326)&gt;='[1]TABELA G2A'!$G$15,(F326)&lt;'[1]TABELA G2A'!$H$15),(F326)/(1+'[1]TABELA G2A'!$G$16),IF(AND((F326)&gt;='[1]TABELA G2A'!$I$15,(F326)&lt;'[1]TABELA G2A'!$J$15),(F326)/(1+'[1]TABELA G2A'!$I$16),IF(AND((F326)&gt;='[1]TABELA G2A'!$A$17,(F326)&lt;'[1]TABELA G2A'!$B$17),(F326)/(1+'[1]TABELA G2A'!$A$18),IF(AND((F326)&gt;='[1]TABELA G2A'!$C$17,(F326)&lt;'[1]TABELA G2A'!$D$17),(F326)/(1+'[1]TABELA G2A'!$C$18),IF(AND((F326)&gt;='[1]TABELA G2A'!$E$17,(F326)&lt;'[1]TABELA G2A'!$F$17),(F326)/(1+'[1]TABELA G2A'!$E$18),IF(AND((F326)&gt;='[1]TABELA G2A'!$G$17,(F326)&lt;'[1]TABELA G2A'!$H$17),(F326)/(1+'[1]TABELA G2A'!$G$18),IF(AND((F326)&gt;='[1]TABELA G2A'!$I$17,(F326)&lt;'[1]TABELA G2A'!$J$17),(F326)/(1+'[1]TABELA G2A'!$I$18),IF(AND((F326)&gt;='[1]TABELA G2A'!$A$19,(F326)&lt;'[1]TABELA G2A'!$B$19),(F326)/(1+'[1]TABELA G2A'!$A$20),IF(AND((F326)&gt;='[1]TABELA G2A'!$C$19,(F326)&lt;'[1]TABELA G2A'!$D$19),(F326)/(1+'[1]TABELA G2A'!$C$20),IF(AND((F326)&gt;='[1]TABELA G2A'!$E$19,(F326)&lt;'[1]TABELA G2A'!$F$19),(F326)/(1+'[1]TABELA G2A'!$E$20),IF(AND((F326)&gt;='[1]TABELA G2A'!$G$19,(F326)&lt;'[1]TABELA G2A'!$H$19),(F326)/(1+'[1]TABELA G2A'!$G$20),IF(AND((F326)&gt;='[1]TABELA G2A'!$I$19,(F326)&lt;'[1]TABELA G2A'!$J$19),(F326)/(1+'[1]TABELA G2A'!$A$22),IF(AND((F326)&gt;='[1]TABELA G2A'!$A$21,(F326)&lt;'[1]TABELA G2A'!$B$21),(F326)/(1+'[1]TABELA G2A'!$B$22),IF(AND((F326)&gt;='[1]TABELA G2A'!$C$21,(F326)&lt;'[1]TABELA G2A'!$D$21),(F326)/(1+'[1]TABELA G2A'!$C$22),IF((F326)&gt;='[1]TABELA G2A'!$E$21,(F326)/(1+'[1]TABELA G2A'!$C$22),""))))))))))))))))))))</f>
        <v>17.455673758865249</v>
      </c>
      <c r="H326" s="47" t="str">
        <f>IF('Venda-Chave-Troca'!$E326="G2A",G326*0.898-(0.4)-((0.15)*N326/O326),IF('Venda-Chave-Troca'!$E326="Gamivo",IF('Venda-Chave-Troca'!$F326&lt;4,(F326*0.95)-(0.1),(F326*0.901)-(0.45)),""))</f>
        <v/>
      </c>
      <c r="I326" s="47">
        <f>IF($E326="gamivo",IF($F326&gt;4,'Venda-Chave-Troca'!$G326+(-0.099*'Venda-Chave-Troca'!$G326)-(0.45),'Venda-Chave-Troca'!$G326-(0.05*'Venda-Chave-Troca'!$G326)-(0.1)),G326*0.898-(0.55))</f>
        <v>15.125195035460994</v>
      </c>
      <c r="J326" s="48" t="s">
        <v>914</v>
      </c>
      <c r="K326" s="49" t="s">
        <v>915</v>
      </c>
      <c r="L326" s="47">
        <v>16.98</v>
      </c>
      <c r="M326" s="50">
        <v>0</v>
      </c>
      <c r="N326" s="50">
        <v>0</v>
      </c>
      <c r="O326" s="50">
        <v>0</v>
      </c>
      <c r="P326" s="50">
        <v>0</v>
      </c>
      <c r="Q326" s="47" t="e">
        <f t="shared" si="10"/>
        <v>#VALUE!</v>
      </c>
      <c r="R326" s="27" t="e">
        <f t="shared" si="11"/>
        <v>#VALUE!</v>
      </c>
      <c r="S326" s="28">
        <v>44986</v>
      </c>
      <c r="T326" s="28"/>
      <c r="U326" s="28"/>
      <c r="V326" s="29" t="s">
        <v>272</v>
      </c>
      <c r="W326" s="29"/>
      <c r="X326" s="30"/>
      <c r="Y326" s="15"/>
    </row>
    <row r="327" spans="1:25" ht="19.350000000000001" customHeight="1">
      <c r="A327" s="17" t="s">
        <v>48</v>
      </c>
      <c r="B327" s="45"/>
      <c r="C327" s="45" t="s">
        <v>909</v>
      </c>
      <c r="D327" s="45"/>
      <c r="E327" s="61"/>
      <c r="F327" s="47">
        <v>19.289855072463769</v>
      </c>
      <c r="G327" s="47">
        <f>IF('Venda-Chave-Troca'!$E327="Gamivo",'Venda-Chave-Troca'!$F327,IF(AND((F327)&lt;'[1]TABELA G2A'!$A$15),F327,IF(AND((F327)&gt;='[1]TABELA G2A'!$A$15,(F327)&lt;'[1]TABELA G2A'!$B$15),(F327)/(1+'[1]TABELA G2A'!$A$16),IF(AND((F327)&gt;='[1]TABELA G2A'!$C$15,(F327)&lt;'[1]TABELA G2A'!$D$15),(F327)/(1+'[1]TABELA G2A'!$C$16),IF(AND((F327)&gt;='[1]TABELA G2A'!$E$15,(F327)&lt;'[1]TABELA G2A'!$F$15),(F327)/(1+'[1]TABELA G2A'!$E$16),IF(AND((F327)&gt;='[1]TABELA G2A'!$G$15,(F327)&lt;'[1]TABELA G2A'!$H$15),(F327)/(1+'[1]TABELA G2A'!$G$16),IF(AND((F327)&gt;='[1]TABELA G2A'!$I$15,(F327)&lt;'[1]TABELA G2A'!$J$15),(F327)/(1+'[1]TABELA G2A'!$I$16),IF(AND((F327)&gt;='[1]TABELA G2A'!$A$17,(F327)&lt;'[1]TABELA G2A'!$B$17),(F327)/(1+'[1]TABELA G2A'!$A$18),IF(AND((F327)&gt;='[1]TABELA G2A'!$C$17,(F327)&lt;'[1]TABELA G2A'!$D$17),(F327)/(1+'[1]TABELA G2A'!$C$18),IF(AND((F327)&gt;='[1]TABELA G2A'!$E$17,(F327)&lt;'[1]TABELA G2A'!$F$17),(F327)/(1+'[1]TABELA G2A'!$E$18),IF(AND((F327)&gt;='[1]TABELA G2A'!$G$17,(F327)&lt;'[1]TABELA G2A'!$H$17),(F327)/(1+'[1]TABELA G2A'!$G$18),IF(AND((F327)&gt;='[1]TABELA G2A'!$I$17,(F327)&lt;'[1]TABELA G2A'!$J$17),(F327)/(1+'[1]TABELA G2A'!$I$18),IF(AND((F327)&gt;='[1]TABELA G2A'!$A$19,(F327)&lt;'[1]TABELA G2A'!$B$19),(F327)/(1+'[1]TABELA G2A'!$A$20),IF(AND((F327)&gt;='[1]TABELA G2A'!$C$19,(F327)&lt;'[1]TABELA G2A'!$D$19),(F327)/(1+'[1]TABELA G2A'!$C$20),IF(AND((F327)&gt;='[1]TABELA G2A'!$E$19,(F327)&lt;'[1]TABELA G2A'!$F$19),(F327)/(1+'[1]TABELA G2A'!$E$20),IF(AND((F327)&gt;='[1]TABELA G2A'!$G$19,(F327)&lt;'[1]TABELA G2A'!$H$19),(F327)/(1+'[1]TABELA G2A'!$G$20),IF(AND((F327)&gt;='[1]TABELA G2A'!$I$19,(F327)&lt;'[1]TABELA G2A'!$J$19),(F327)/(1+'[1]TABELA G2A'!$A$22),IF(AND((F327)&gt;='[1]TABELA G2A'!$A$21,(F327)&lt;'[1]TABELA G2A'!$B$21),(F327)/(1+'[1]TABELA G2A'!$B$22),IF(AND((F327)&gt;='[1]TABELA G2A'!$C$21,(F327)&lt;'[1]TABELA G2A'!$D$21),(F327)/(1+'[1]TABELA G2A'!$C$22),IF((F327)&gt;='[1]TABELA G2A'!$E$21,(F327)/(1+'[1]TABELA G2A'!$C$22),""))))))))))))))))))))</f>
        <v>17.100935347928871</v>
      </c>
      <c r="H327" s="47" t="str">
        <f>IF('Venda-Chave-Troca'!$E327="G2A",G327*0.898-(0.4)-((0.15)*N327/O327),IF('Venda-Chave-Troca'!$E327="Gamivo",IF('Venda-Chave-Troca'!$F327&lt;4,(F327*0.95)-(0.1),(F327*0.901)-(0.45)),""))</f>
        <v/>
      </c>
      <c r="I327" s="47">
        <f>IF($E327="gamivo",IF($F327&gt;4,'Venda-Chave-Troca'!$G327+(-0.099*'Venda-Chave-Troca'!$G327)-(0.45),'Venda-Chave-Troca'!$G327-(0.05*'Venda-Chave-Troca'!$G327)-(0.1)),G327*0.898-(0.55))</f>
        <v>14.806639942440126</v>
      </c>
      <c r="J327" s="48" t="s">
        <v>916</v>
      </c>
      <c r="K327" s="49" t="s">
        <v>917</v>
      </c>
      <c r="L327" s="47">
        <v>17.486413043478262</v>
      </c>
      <c r="M327" s="50">
        <v>0</v>
      </c>
      <c r="N327" s="50">
        <v>0</v>
      </c>
      <c r="O327" s="50">
        <v>0</v>
      </c>
      <c r="P327" s="50">
        <v>0</v>
      </c>
      <c r="Q327" s="47" t="e">
        <f t="shared" si="10"/>
        <v>#VALUE!</v>
      </c>
      <c r="R327" s="27" t="e">
        <f t="shared" si="11"/>
        <v>#VALUE!</v>
      </c>
      <c r="S327" s="28">
        <v>44902</v>
      </c>
      <c r="T327" s="28"/>
      <c r="U327" s="28"/>
      <c r="V327" s="29" t="s">
        <v>187</v>
      </c>
      <c r="W327" s="29"/>
      <c r="X327" s="30"/>
      <c r="Y327" s="15"/>
    </row>
    <row r="328" spans="1:25" ht="19.350000000000001" customHeight="1">
      <c r="A328" s="17" t="s">
        <v>48</v>
      </c>
      <c r="B328" s="45"/>
      <c r="C328" s="48" t="s">
        <v>909</v>
      </c>
      <c r="D328" s="45"/>
      <c r="E328" s="21"/>
      <c r="F328" s="47">
        <v>14.144927536231885</v>
      </c>
      <c r="G328" s="47">
        <f>IF('Venda-Chave-Troca'!$E328="Gamivo",'Venda-Chave-Troca'!$F328,IF(AND((F328)&lt;'[1]TABELA G2A'!$A$15),F328,IF(AND((F328)&gt;='[1]TABELA G2A'!$A$15,(F328)&lt;'[1]TABELA G2A'!$B$15),(F328)/(1+'[1]TABELA G2A'!$A$16),IF(AND((F328)&gt;='[1]TABELA G2A'!$C$15,(F328)&lt;'[1]TABELA G2A'!$D$15),(F328)/(1+'[1]TABELA G2A'!$C$16),IF(AND((F328)&gt;='[1]TABELA G2A'!$E$15,(F328)&lt;'[1]TABELA G2A'!$F$15),(F328)/(1+'[1]TABELA G2A'!$E$16),IF(AND((F328)&gt;='[1]TABELA G2A'!$G$15,(F328)&lt;'[1]TABELA G2A'!$H$15),(F328)/(1+'[1]TABELA G2A'!$G$16),IF(AND((F328)&gt;='[1]TABELA G2A'!$I$15,(F328)&lt;'[1]TABELA G2A'!$J$15),(F328)/(1+'[1]TABELA G2A'!$I$16),IF(AND((F328)&gt;='[1]TABELA G2A'!$A$17,(F328)&lt;'[1]TABELA G2A'!$B$17),(F328)/(1+'[1]TABELA G2A'!$A$18),IF(AND((F328)&gt;='[1]TABELA G2A'!$C$17,(F328)&lt;'[1]TABELA G2A'!$D$17),(F328)/(1+'[1]TABELA G2A'!$C$18),IF(AND((F328)&gt;='[1]TABELA G2A'!$E$17,(F328)&lt;'[1]TABELA G2A'!$F$17),(F328)/(1+'[1]TABELA G2A'!$E$18),IF(AND((F328)&gt;='[1]TABELA G2A'!$G$17,(F328)&lt;'[1]TABELA G2A'!$H$17),(F328)/(1+'[1]TABELA G2A'!$G$18),IF(AND((F328)&gt;='[1]TABELA G2A'!$I$17,(F328)&lt;'[1]TABELA G2A'!$J$17),(F328)/(1+'[1]TABELA G2A'!$I$18),IF(AND((F328)&gt;='[1]TABELA G2A'!$A$19,(F328)&lt;'[1]TABELA G2A'!$B$19),(F328)/(1+'[1]TABELA G2A'!$A$20),IF(AND((F328)&gt;='[1]TABELA G2A'!$C$19,(F328)&lt;'[1]TABELA G2A'!$D$19),(F328)/(1+'[1]TABELA G2A'!$C$20),IF(AND((F328)&gt;='[1]TABELA G2A'!$E$19,(F328)&lt;'[1]TABELA G2A'!$F$19),(F328)/(1+'[1]TABELA G2A'!$E$20),IF(AND((F328)&gt;='[1]TABELA G2A'!$G$19,(F328)&lt;'[1]TABELA G2A'!$H$19),(F328)/(1+'[1]TABELA G2A'!$G$20),IF(AND((F328)&gt;='[1]TABELA G2A'!$I$19,(F328)&lt;'[1]TABELA G2A'!$J$19),(F328)/(1+'[1]TABELA G2A'!$A$22),IF(AND((F328)&gt;='[1]TABELA G2A'!$A$21,(F328)&lt;'[1]TABELA G2A'!$B$21),(F328)/(1+'[1]TABELA G2A'!$B$22),IF(AND((F328)&gt;='[1]TABELA G2A'!$C$21,(F328)&lt;'[1]TABELA G2A'!$D$21),(F328)/(1+'[1]TABELA G2A'!$C$22),IF((F328)&gt;='[1]TABELA G2A'!$E$21,(F328)/(1+'[1]TABELA G2A'!$C$22),""))))))))))))))))))))</f>
        <v>11.936647709900324</v>
      </c>
      <c r="H328" s="47" t="str">
        <f>IF('Venda-Chave-Troca'!$E328="G2A",G328*0.898-(0.4)-((0.15)*N328/O328),IF('Venda-Chave-Troca'!$E328="Gamivo",IF('Venda-Chave-Troca'!$F328&lt;4,(F328*0.95)-(0.1),(F328*0.901)-(0.45)),""))</f>
        <v/>
      </c>
      <c r="I328" s="47">
        <f>IF($E328="gamivo",IF($F328&gt;4,'Venda-Chave-Troca'!$G328+(-0.099*'Venda-Chave-Troca'!$G328)-(0.45),'Venda-Chave-Troca'!$G328-(0.05*'Venda-Chave-Troca'!$G328)-(0.1)),G328*0.898-(0.55))</f>
        <v>10.16910964349049</v>
      </c>
      <c r="J328" s="45" t="s">
        <v>918</v>
      </c>
      <c r="K328" s="49" t="s">
        <v>919</v>
      </c>
      <c r="L328" s="47">
        <v>14.145652173913046</v>
      </c>
      <c r="M328" s="50">
        <v>0</v>
      </c>
      <c r="N328" s="50">
        <v>0</v>
      </c>
      <c r="O328" s="50">
        <v>0</v>
      </c>
      <c r="P328" s="50">
        <v>0</v>
      </c>
      <c r="Q328" s="47" t="e">
        <f t="shared" si="10"/>
        <v>#VALUE!</v>
      </c>
      <c r="R328" s="27" t="e">
        <f t="shared" si="11"/>
        <v>#VALUE!</v>
      </c>
      <c r="S328" s="28">
        <v>44750</v>
      </c>
      <c r="T328" s="28"/>
      <c r="U328" s="28"/>
      <c r="V328" s="29" t="s">
        <v>176</v>
      </c>
      <c r="W328" s="29"/>
      <c r="X328" s="30"/>
      <c r="Y328" s="15"/>
    </row>
    <row r="329" spans="1:25" ht="19.350000000000001" customHeight="1">
      <c r="A329" s="17" t="s">
        <v>25</v>
      </c>
      <c r="B329" s="32" t="s">
        <v>920</v>
      </c>
      <c r="C329" s="35" t="s">
        <v>921</v>
      </c>
      <c r="D329" s="32"/>
      <c r="E329" s="21" t="s">
        <v>27</v>
      </c>
      <c r="F329" s="34">
        <v>0.97282608695652184</v>
      </c>
      <c r="G329" s="34">
        <f>IF('Venda-Chave-Troca'!$E329="Gamivo",'Venda-Chave-Troca'!$F329,IF(AND((F329)&lt;'[1]TABELA G2A'!$A$15),F329,IF(AND((F329)&gt;='[1]TABELA G2A'!$A$15,(F329)&lt;'[1]TABELA G2A'!$B$15),(F329)/(1+'[1]TABELA G2A'!$A$16),IF(AND((F329)&gt;='[1]TABELA G2A'!$C$15,(F329)&lt;'[1]TABELA G2A'!$D$15),(F329)/(1+'[1]TABELA G2A'!$C$16),IF(AND((F329)&gt;='[1]TABELA G2A'!$E$15,(F329)&lt;'[1]TABELA G2A'!$F$15),(F329)/(1+'[1]TABELA G2A'!$E$16),IF(AND((F329)&gt;='[1]TABELA G2A'!$G$15,(F329)&lt;'[1]TABELA G2A'!$H$15),(F329)/(1+'[1]TABELA G2A'!$G$16),IF(AND((F329)&gt;='[1]TABELA G2A'!$I$15,(F329)&lt;'[1]TABELA G2A'!$J$15),(F329)/(1+'[1]TABELA G2A'!$I$16),IF(AND((F329)&gt;='[1]TABELA G2A'!$A$17,(F329)&lt;'[1]TABELA G2A'!$B$17),(F329)/(1+'[1]TABELA G2A'!$A$18),IF(AND((F329)&gt;='[1]TABELA G2A'!$C$17,(F329)&lt;'[1]TABELA G2A'!$D$17),(F329)/(1+'[1]TABELA G2A'!$C$18),IF(AND((F329)&gt;='[1]TABELA G2A'!$E$17,(F329)&lt;'[1]TABELA G2A'!$F$17),(F329)/(1+'[1]TABELA G2A'!$E$18),IF(AND((F329)&gt;='[1]TABELA G2A'!$G$17,(F329)&lt;'[1]TABELA G2A'!$H$17),(F329)/(1+'[1]TABELA G2A'!$G$18),IF(AND((F329)&gt;='[1]TABELA G2A'!$I$17,(F329)&lt;'[1]TABELA G2A'!$J$17),(F329)/(1+'[1]TABELA G2A'!$I$18),IF(AND((F329)&gt;='[1]TABELA G2A'!$A$19,(F329)&lt;'[1]TABELA G2A'!$B$19),(F329)/(1+'[1]TABELA G2A'!$A$20),IF(AND((F329)&gt;='[1]TABELA G2A'!$C$19,(F329)&lt;'[1]TABELA G2A'!$D$19),(F329)/(1+'[1]TABELA G2A'!$C$20),IF(AND((F329)&gt;='[1]TABELA G2A'!$E$19,(F329)&lt;'[1]TABELA G2A'!$F$19),(F329)/(1+'[1]TABELA G2A'!$E$20),IF(AND((F329)&gt;='[1]TABELA G2A'!$G$19,(F329)&lt;'[1]TABELA G2A'!$H$19),(F329)/(1+'[1]TABELA G2A'!$G$20),IF(AND((F329)&gt;='[1]TABELA G2A'!$I$19,(F329)&lt;'[1]TABELA G2A'!$J$19),(F329)/(1+'[1]TABELA G2A'!$A$22),IF(AND((F329)&gt;='[1]TABELA G2A'!$A$21,(F329)&lt;'[1]TABELA G2A'!$B$21),(F329)/(1+'[1]TABELA G2A'!$B$22),IF(AND((F329)&gt;='[1]TABELA G2A'!$C$21,(F329)&lt;'[1]TABELA G2A'!$D$21),(F329)/(1+'[1]TABELA G2A'!$C$22),IF((F329)&gt;='[1]TABELA G2A'!$E$21,(F329)/(1+'[1]TABELA G2A'!$C$22),""))))))))))))))))))))</f>
        <v>0.97282608695652184</v>
      </c>
      <c r="H329" s="34">
        <f>IF('Venda-Chave-Troca'!$E329="G2A",G329*0.898-(0.4)-((0.15)*N329/O329),IF('Venda-Chave-Troca'!$E329="Gamivo",IF('Venda-Chave-Troca'!$F329&lt;4,(F329*0.95)-(0.1),(F329*0.901)-(0.45)),""))</f>
        <v>0.82418478260869577</v>
      </c>
      <c r="I329" s="34">
        <f>IF($E329="gamivo",IF($F329&gt;4,'Venda-Chave-Troca'!$G329+(-0.099*'Venda-Chave-Troca'!$G329)-(0.45),'Venda-Chave-Troca'!$G329-(0.05*'Venda-Chave-Troca'!$G329)-(0.1)),G329*0.898-(0.55))</f>
        <v>0.82418478260869577</v>
      </c>
      <c r="J329" s="32"/>
      <c r="K329" s="36" t="s">
        <v>346</v>
      </c>
      <c r="L329" s="34">
        <v>0.46263046899052451</v>
      </c>
      <c r="M329" s="37">
        <v>1</v>
      </c>
      <c r="N329" s="37">
        <v>0</v>
      </c>
      <c r="O329" s="37">
        <v>2</v>
      </c>
      <c r="P329" s="37">
        <v>0</v>
      </c>
      <c r="Q329" s="34">
        <f t="shared" si="10"/>
        <v>0.36155431361817125</v>
      </c>
      <c r="R329" s="27">
        <f t="shared" si="11"/>
        <v>0.78151859389437772</v>
      </c>
      <c r="S329" s="28">
        <v>44845</v>
      </c>
      <c r="T329" s="28">
        <v>44848</v>
      </c>
      <c r="U329" s="28">
        <v>44861</v>
      </c>
      <c r="V329" s="29" t="s">
        <v>157</v>
      </c>
      <c r="W329" s="29" t="s">
        <v>158</v>
      </c>
      <c r="X329" s="30"/>
      <c r="Y329" s="15"/>
    </row>
    <row r="330" spans="1:25" ht="19.350000000000001" customHeight="1">
      <c r="A330" s="17" t="s">
        <v>25</v>
      </c>
      <c r="B330" s="32" t="s">
        <v>922</v>
      </c>
      <c r="C330" s="35" t="s">
        <v>921</v>
      </c>
      <c r="D330" s="32"/>
      <c r="E330" s="61" t="s">
        <v>27</v>
      </c>
      <c r="F330" s="34">
        <v>0.97282608695652184</v>
      </c>
      <c r="G330" s="34">
        <f>IF('Venda-Chave-Troca'!$E330="Gamivo",'Venda-Chave-Troca'!$F330,IF(AND((F330)&lt;'[1]TABELA G2A'!$A$15),F330,IF(AND((F330)&gt;='[1]TABELA G2A'!$A$15,(F330)&lt;'[1]TABELA G2A'!$B$15),(F330)/(1+'[1]TABELA G2A'!$A$16),IF(AND((F330)&gt;='[1]TABELA G2A'!$C$15,(F330)&lt;'[1]TABELA G2A'!$D$15),(F330)/(1+'[1]TABELA G2A'!$C$16),IF(AND((F330)&gt;='[1]TABELA G2A'!$E$15,(F330)&lt;'[1]TABELA G2A'!$F$15),(F330)/(1+'[1]TABELA G2A'!$E$16),IF(AND((F330)&gt;='[1]TABELA G2A'!$G$15,(F330)&lt;'[1]TABELA G2A'!$H$15),(F330)/(1+'[1]TABELA G2A'!$G$16),IF(AND((F330)&gt;='[1]TABELA G2A'!$I$15,(F330)&lt;'[1]TABELA G2A'!$J$15),(F330)/(1+'[1]TABELA G2A'!$I$16),IF(AND((F330)&gt;='[1]TABELA G2A'!$A$17,(F330)&lt;'[1]TABELA G2A'!$B$17),(F330)/(1+'[1]TABELA G2A'!$A$18),IF(AND((F330)&gt;='[1]TABELA G2A'!$C$17,(F330)&lt;'[1]TABELA G2A'!$D$17),(F330)/(1+'[1]TABELA G2A'!$C$18),IF(AND((F330)&gt;='[1]TABELA G2A'!$E$17,(F330)&lt;'[1]TABELA G2A'!$F$17),(F330)/(1+'[1]TABELA G2A'!$E$18),IF(AND((F330)&gt;='[1]TABELA G2A'!$G$17,(F330)&lt;'[1]TABELA G2A'!$H$17),(F330)/(1+'[1]TABELA G2A'!$G$18),IF(AND((F330)&gt;='[1]TABELA G2A'!$I$17,(F330)&lt;'[1]TABELA G2A'!$J$17),(F330)/(1+'[1]TABELA G2A'!$I$18),IF(AND((F330)&gt;='[1]TABELA G2A'!$A$19,(F330)&lt;'[1]TABELA G2A'!$B$19),(F330)/(1+'[1]TABELA G2A'!$A$20),IF(AND((F330)&gt;='[1]TABELA G2A'!$C$19,(F330)&lt;'[1]TABELA G2A'!$D$19),(F330)/(1+'[1]TABELA G2A'!$C$20),IF(AND((F330)&gt;='[1]TABELA G2A'!$E$19,(F330)&lt;'[1]TABELA G2A'!$F$19),(F330)/(1+'[1]TABELA G2A'!$E$20),IF(AND((F330)&gt;='[1]TABELA G2A'!$G$19,(F330)&lt;'[1]TABELA G2A'!$H$19),(F330)/(1+'[1]TABELA G2A'!$G$20),IF(AND((F330)&gt;='[1]TABELA G2A'!$I$19,(F330)&lt;'[1]TABELA G2A'!$J$19),(F330)/(1+'[1]TABELA G2A'!$A$22),IF(AND((F330)&gt;='[1]TABELA G2A'!$A$21,(F330)&lt;'[1]TABELA G2A'!$B$21),(F330)/(1+'[1]TABELA G2A'!$B$22),IF(AND((F330)&gt;='[1]TABELA G2A'!$C$21,(F330)&lt;'[1]TABELA G2A'!$D$21),(F330)/(1+'[1]TABELA G2A'!$C$22),IF((F330)&gt;='[1]TABELA G2A'!$E$21,(F330)/(1+'[1]TABELA G2A'!$C$22),""))))))))))))))))))))</f>
        <v>0.97282608695652184</v>
      </c>
      <c r="H330" s="34">
        <f>IF('Venda-Chave-Troca'!$E330="G2A",G330*0.898-(0.4)-((0.15)*N330/O330),IF('Venda-Chave-Troca'!$E330="Gamivo",IF('Venda-Chave-Troca'!$F330&lt;4,(F330*0.95)-(0.1),(F330*0.901)-(0.45)),""))</f>
        <v>0.82418478260869577</v>
      </c>
      <c r="I330" s="34">
        <f>IF($E330="gamivo",IF($F330&gt;4,'Venda-Chave-Troca'!$G330+(-0.099*'Venda-Chave-Troca'!$G330)-(0.45),'Venda-Chave-Troca'!$G330-(0.05*'Venda-Chave-Troca'!$G330)-(0.1)),G330*0.898-(0.55))</f>
        <v>0.82418478260869577</v>
      </c>
      <c r="J330" s="32"/>
      <c r="K330" s="36" t="s">
        <v>923</v>
      </c>
      <c r="L330" s="34">
        <v>0.43616498622410627</v>
      </c>
      <c r="M330" s="37">
        <v>1</v>
      </c>
      <c r="N330" s="37">
        <v>0</v>
      </c>
      <c r="O330" s="37">
        <v>2</v>
      </c>
      <c r="P330" s="37">
        <v>0</v>
      </c>
      <c r="Q330" s="34">
        <f t="shared" si="10"/>
        <v>0.3880197963845895</v>
      </c>
      <c r="R330" s="27">
        <f t="shared" si="11"/>
        <v>0.88961702254848296</v>
      </c>
      <c r="S330" s="28">
        <v>44859</v>
      </c>
      <c r="T330" s="28">
        <v>44861</v>
      </c>
      <c r="U330" s="28">
        <v>44861</v>
      </c>
      <c r="V330" s="29" t="s">
        <v>157</v>
      </c>
      <c r="W330" s="29" t="s">
        <v>158</v>
      </c>
      <c r="X330" s="30"/>
      <c r="Y330" s="15"/>
    </row>
    <row r="331" spans="1:25" ht="19.350000000000001" customHeight="1">
      <c r="A331" s="17" t="s">
        <v>25</v>
      </c>
      <c r="B331" s="59" t="s">
        <v>924</v>
      </c>
      <c r="C331" s="59" t="s">
        <v>921</v>
      </c>
      <c r="D331" s="59"/>
      <c r="E331" s="61" t="s">
        <v>27</v>
      </c>
      <c r="F331" s="108">
        <v>1.0900000000000001</v>
      </c>
      <c r="G331" s="108">
        <f>IF('Venda-Chave-Troca'!$E331="Gamivo",'Venda-Chave-Troca'!$F331,IF(AND((F331)&lt;'[1]TABELA G2A'!$A$15),F331,IF(AND((F331)&gt;='[1]TABELA G2A'!$A$15,(F331)&lt;'[1]TABELA G2A'!$B$15),(F331)/(1+'[1]TABELA G2A'!$A$16),IF(AND((F331)&gt;='[1]TABELA G2A'!$C$15,(F331)&lt;'[1]TABELA G2A'!$D$15),(F331)/(1+'[1]TABELA G2A'!$C$16),IF(AND((F331)&gt;='[1]TABELA G2A'!$E$15,(F331)&lt;'[1]TABELA G2A'!$F$15),(F331)/(1+'[1]TABELA G2A'!$E$16),IF(AND((F331)&gt;='[1]TABELA G2A'!$G$15,(F331)&lt;'[1]TABELA G2A'!$H$15),(F331)/(1+'[1]TABELA G2A'!$G$16),IF(AND((F331)&gt;='[1]TABELA G2A'!$I$15,(F331)&lt;'[1]TABELA G2A'!$J$15),(F331)/(1+'[1]TABELA G2A'!$I$16),IF(AND((F331)&gt;='[1]TABELA G2A'!$A$17,(F331)&lt;'[1]TABELA G2A'!$B$17),(F331)/(1+'[1]TABELA G2A'!$A$18),IF(AND((F331)&gt;='[1]TABELA G2A'!$C$17,(F331)&lt;'[1]TABELA G2A'!$D$17),(F331)/(1+'[1]TABELA G2A'!$C$18),IF(AND((F331)&gt;='[1]TABELA G2A'!$E$17,(F331)&lt;'[1]TABELA G2A'!$F$17),(F331)/(1+'[1]TABELA G2A'!$E$18),IF(AND((F331)&gt;='[1]TABELA G2A'!$G$17,(F331)&lt;'[1]TABELA G2A'!$H$17),(F331)/(1+'[1]TABELA G2A'!$G$18),IF(AND((F331)&gt;='[1]TABELA G2A'!$I$17,(F331)&lt;'[1]TABELA G2A'!$J$17),(F331)/(1+'[1]TABELA G2A'!$I$18),IF(AND((F331)&gt;='[1]TABELA G2A'!$A$19,(F331)&lt;'[1]TABELA G2A'!$B$19),(F331)/(1+'[1]TABELA G2A'!$A$20),IF(AND((F331)&gt;='[1]TABELA G2A'!$C$19,(F331)&lt;'[1]TABELA G2A'!$D$19),(F331)/(1+'[1]TABELA G2A'!$C$20),IF(AND((F331)&gt;='[1]TABELA G2A'!$E$19,(F331)&lt;'[1]TABELA G2A'!$F$19),(F331)/(1+'[1]TABELA G2A'!$E$20),IF(AND((F331)&gt;='[1]TABELA G2A'!$G$19,(F331)&lt;'[1]TABELA G2A'!$H$19),(F331)/(1+'[1]TABELA G2A'!$G$20),IF(AND((F331)&gt;='[1]TABELA G2A'!$I$19,(F331)&lt;'[1]TABELA G2A'!$J$19),(F331)/(1+'[1]TABELA G2A'!$A$22),IF(AND((F331)&gt;='[1]TABELA G2A'!$A$21,(F331)&lt;'[1]TABELA G2A'!$B$21),(F331)/(1+'[1]TABELA G2A'!$B$22),IF(AND((F331)&gt;='[1]TABELA G2A'!$C$21,(F331)&lt;'[1]TABELA G2A'!$D$21),(F331)/(1+'[1]TABELA G2A'!$C$22),IF((F331)&gt;='[1]TABELA G2A'!$E$21,(F331)/(1+'[1]TABELA G2A'!$C$22),""))))))))))))))))))))</f>
        <v>1.0900000000000001</v>
      </c>
      <c r="H331" s="108">
        <f>IF('Venda-Chave-Troca'!$E331="G2A",G331*0.898-(0.4)-((0.15)*N331/O331),IF('Venda-Chave-Troca'!$E331="Gamivo",IF('Venda-Chave-Troca'!$F331&lt;4,(F331*0.95)-(0.1),(F331*0.901)-(0.45)),""))</f>
        <v>0.93550000000000011</v>
      </c>
      <c r="I331" s="108">
        <f>IF($E331="gamivo",IF($F331&gt;4,'Venda-Chave-Troca'!$G331+(-0.099*'Venda-Chave-Troca'!$G331)-(0.45),'Venda-Chave-Troca'!$G331-(0.05*'Venda-Chave-Troca'!$G331)-(0.1)),G331*0.898-(0.55))</f>
        <v>0.93550000000000011</v>
      </c>
      <c r="J331" s="109"/>
      <c r="K331" s="110" t="s">
        <v>925</v>
      </c>
      <c r="L331" s="108">
        <v>0.69122760928504512</v>
      </c>
      <c r="M331" s="111">
        <v>1</v>
      </c>
      <c r="N331" s="111">
        <v>0</v>
      </c>
      <c r="O331" s="111">
        <v>1</v>
      </c>
      <c r="P331" s="111">
        <v>0</v>
      </c>
      <c r="Q331" s="108">
        <f t="shared" si="10"/>
        <v>0.24427239071495499</v>
      </c>
      <c r="R331" s="27">
        <f t="shared" si="11"/>
        <v>0.35338922727292726</v>
      </c>
      <c r="S331" s="28">
        <v>44882</v>
      </c>
      <c r="T331" s="28">
        <v>44884</v>
      </c>
      <c r="U331" s="28">
        <v>45093</v>
      </c>
      <c r="V331" s="29" t="s">
        <v>926</v>
      </c>
      <c r="W331" s="29" t="s">
        <v>927</v>
      </c>
      <c r="X331" s="30"/>
      <c r="Y331" s="15"/>
    </row>
    <row r="332" spans="1:25" ht="19.350000000000001" customHeight="1">
      <c r="A332" s="17" t="s">
        <v>25</v>
      </c>
      <c r="B332" s="59" t="s">
        <v>928</v>
      </c>
      <c r="C332" s="20" t="s">
        <v>921</v>
      </c>
      <c r="D332" s="20"/>
      <c r="E332" s="21" t="s">
        <v>342</v>
      </c>
      <c r="F332" s="22">
        <v>1.38</v>
      </c>
      <c r="G332" s="22">
        <f>IF('Venda-Chave-Troca'!$E332="Gamivo",'Venda-Chave-Troca'!$F332,IF(AND((F332)&lt;'[1]TABELA G2A'!$A$15),F332,IF(AND((F332)&gt;='[1]TABELA G2A'!$A$15,(F332)&lt;'[1]TABELA G2A'!$B$15),(F332)/(1+'[1]TABELA G2A'!$A$16),IF(AND((F332)&gt;='[1]TABELA G2A'!$C$15,(F332)&lt;'[1]TABELA G2A'!$D$15),(F332)/(1+'[1]TABELA G2A'!$C$16),IF(AND((F332)&gt;='[1]TABELA G2A'!$E$15,(F332)&lt;'[1]TABELA G2A'!$F$15),(F332)/(1+'[1]TABELA G2A'!$E$16),IF(AND((F332)&gt;='[1]TABELA G2A'!$G$15,(F332)&lt;'[1]TABELA G2A'!$H$15),(F332)/(1+'[1]TABELA G2A'!$G$16),IF(AND((F332)&gt;='[1]TABELA G2A'!$I$15,(F332)&lt;'[1]TABELA G2A'!$J$15),(F332)/(1+'[1]TABELA G2A'!$I$16),IF(AND((F332)&gt;='[1]TABELA G2A'!$A$17,(F332)&lt;'[1]TABELA G2A'!$B$17),(F332)/(1+'[1]TABELA G2A'!$A$18),IF(AND((F332)&gt;='[1]TABELA G2A'!$C$17,(F332)&lt;'[1]TABELA G2A'!$D$17),(F332)/(1+'[1]TABELA G2A'!$C$18),IF(AND((F332)&gt;='[1]TABELA G2A'!$E$17,(F332)&lt;'[1]TABELA G2A'!$F$17),(F332)/(1+'[1]TABELA G2A'!$E$18),IF(AND((F332)&gt;='[1]TABELA G2A'!$G$17,(F332)&lt;'[1]TABELA G2A'!$H$17),(F332)/(1+'[1]TABELA G2A'!$G$18),IF(AND((F332)&gt;='[1]TABELA G2A'!$I$17,(F332)&lt;'[1]TABELA G2A'!$J$17),(F332)/(1+'[1]TABELA G2A'!$I$18),IF(AND((F332)&gt;='[1]TABELA G2A'!$A$19,(F332)&lt;'[1]TABELA G2A'!$B$19),(F332)/(1+'[1]TABELA G2A'!$A$20),IF(AND((F332)&gt;='[1]TABELA G2A'!$C$19,(F332)&lt;'[1]TABELA G2A'!$D$19),(F332)/(1+'[1]TABELA G2A'!$C$20),IF(AND((F332)&gt;='[1]TABELA G2A'!$E$19,(F332)&lt;'[1]TABELA G2A'!$F$19),(F332)/(1+'[1]TABELA G2A'!$E$20),IF(AND((F332)&gt;='[1]TABELA G2A'!$G$19,(F332)&lt;'[1]TABELA G2A'!$H$19),(F332)/(1+'[1]TABELA G2A'!$G$20),IF(AND((F332)&gt;='[1]TABELA G2A'!$I$19,(F332)&lt;'[1]TABELA G2A'!$J$19),(F332)/(1+'[1]TABELA G2A'!$A$22),IF(AND((F332)&gt;='[1]TABELA G2A'!$A$21,(F332)&lt;'[1]TABELA G2A'!$B$21),(F332)/(1+'[1]TABELA G2A'!$B$22),IF(AND((F332)&gt;='[1]TABELA G2A'!$C$21,(F332)&lt;'[1]TABELA G2A'!$D$21),(F332)/(1+'[1]TABELA G2A'!$C$22),IF((F332)&gt;='[1]TABELA G2A'!$E$21,(F332)/(1+'[1]TABELA G2A'!$C$22),""))))))))))))))))))))</f>
        <v>1.069767441860465</v>
      </c>
      <c r="H332" s="22">
        <f>IF('Venda-Chave-Troca'!$E332="G2A",G332*0.898-(0.4)-((0.15)*N332/O332),IF('Venda-Chave-Troca'!$E332="Gamivo",IF('Venda-Chave-Troca'!$F332&lt;4,(F332*0.95)-(0.1),(F332*0.901)-(0.45)),""))</f>
        <v>0.48565116279069759</v>
      </c>
      <c r="I332" s="22">
        <f>IF($E332="gamivo",IF($F332&gt;4,'Venda-Chave-Troca'!$G332+(-0.099*'Venda-Chave-Troca'!$G332)-(0.45),'Venda-Chave-Troca'!$G332-(0.05*'Venda-Chave-Troca'!$G332)-(0.1)),G332*0.898-(0.55))</f>
        <v>0.41065116279069758</v>
      </c>
      <c r="J332" s="23"/>
      <c r="K332" s="24" t="s">
        <v>929</v>
      </c>
      <c r="L332" s="22">
        <v>0.40983253724359892</v>
      </c>
      <c r="M332" s="25">
        <v>0</v>
      </c>
      <c r="N332" s="25">
        <v>2</v>
      </c>
      <c r="O332" s="25">
        <v>4</v>
      </c>
      <c r="P332" s="25">
        <v>0</v>
      </c>
      <c r="Q332" s="26">
        <f t="shared" si="10"/>
        <v>-0.40983253724359892</v>
      </c>
      <c r="R332" s="27">
        <f t="shared" si="11"/>
        <v>-1</v>
      </c>
      <c r="S332" s="28">
        <v>44958</v>
      </c>
      <c r="T332" s="28">
        <v>44967</v>
      </c>
      <c r="U332" s="28"/>
      <c r="V332" s="29" t="s">
        <v>29</v>
      </c>
      <c r="W332" s="29" t="s">
        <v>30</v>
      </c>
      <c r="X332" s="30"/>
      <c r="Y332" s="15"/>
    </row>
    <row r="333" spans="1:25" ht="19.350000000000001" customHeight="1">
      <c r="A333" s="17" t="s">
        <v>25</v>
      </c>
      <c r="B333" s="118" t="s">
        <v>930</v>
      </c>
      <c r="C333" s="29" t="s">
        <v>921</v>
      </c>
      <c r="D333" s="20"/>
      <c r="E333" s="21" t="s">
        <v>342</v>
      </c>
      <c r="F333" s="22">
        <v>1.38</v>
      </c>
      <c r="G333" s="22">
        <f>IF('Venda-Chave-Troca'!$E333="Gamivo",'Venda-Chave-Troca'!$F333,IF(AND((F333)&lt;'[1]TABELA G2A'!$A$15),F333,IF(AND((F333)&gt;='[1]TABELA G2A'!$A$15,(F333)&lt;'[1]TABELA G2A'!$B$15),(F333)/(1+'[1]TABELA G2A'!$A$16),IF(AND((F333)&gt;='[1]TABELA G2A'!$C$15,(F333)&lt;'[1]TABELA G2A'!$D$15),(F333)/(1+'[1]TABELA G2A'!$C$16),IF(AND((F333)&gt;='[1]TABELA G2A'!$E$15,(F333)&lt;'[1]TABELA G2A'!$F$15),(F333)/(1+'[1]TABELA G2A'!$E$16),IF(AND((F333)&gt;='[1]TABELA G2A'!$G$15,(F333)&lt;'[1]TABELA G2A'!$H$15),(F333)/(1+'[1]TABELA G2A'!$G$16),IF(AND((F333)&gt;='[1]TABELA G2A'!$I$15,(F333)&lt;'[1]TABELA G2A'!$J$15),(F333)/(1+'[1]TABELA G2A'!$I$16),IF(AND((F333)&gt;='[1]TABELA G2A'!$A$17,(F333)&lt;'[1]TABELA G2A'!$B$17),(F333)/(1+'[1]TABELA G2A'!$A$18),IF(AND((F333)&gt;='[1]TABELA G2A'!$C$17,(F333)&lt;'[1]TABELA G2A'!$D$17),(F333)/(1+'[1]TABELA G2A'!$C$18),IF(AND((F333)&gt;='[1]TABELA G2A'!$E$17,(F333)&lt;'[1]TABELA G2A'!$F$17),(F333)/(1+'[1]TABELA G2A'!$E$18),IF(AND((F333)&gt;='[1]TABELA G2A'!$G$17,(F333)&lt;'[1]TABELA G2A'!$H$17),(F333)/(1+'[1]TABELA G2A'!$G$18),IF(AND((F333)&gt;='[1]TABELA G2A'!$I$17,(F333)&lt;'[1]TABELA G2A'!$J$17),(F333)/(1+'[1]TABELA G2A'!$I$18),IF(AND((F333)&gt;='[1]TABELA G2A'!$A$19,(F333)&lt;'[1]TABELA G2A'!$B$19),(F333)/(1+'[1]TABELA G2A'!$A$20),IF(AND((F333)&gt;='[1]TABELA G2A'!$C$19,(F333)&lt;'[1]TABELA G2A'!$D$19),(F333)/(1+'[1]TABELA G2A'!$C$20),IF(AND((F333)&gt;='[1]TABELA G2A'!$E$19,(F333)&lt;'[1]TABELA G2A'!$F$19),(F333)/(1+'[1]TABELA G2A'!$E$20),IF(AND((F333)&gt;='[1]TABELA G2A'!$G$19,(F333)&lt;'[1]TABELA G2A'!$H$19),(F333)/(1+'[1]TABELA G2A'!$G$20),IF(AND((F333)&gt;='[1]TABELA G2A'!$I$19,(F333)&lt;'[1]TABELA G2A'!$J$19),(F333)/(1+'[1]TABELA G2A'!$A$22),IF(AND((F333)&gt;='[1]TABELA G2A'!$A$21,(F333)&lt;'[1]TABELA G2A'!$B$21),(F333)/(1+'[1]TABELA G2A'!$B$22),IF(AND((F333)&gt;='[1]TABELA G2A'!$C$21,(F333)&lt;'[1]TABELA G2A'!$D$21),(F333)/(1+'[1]TABELA G2A'!$C$22),IF((F333)&gt;='[1]TABELA G2A'!$E$21,(F333)/(1+'[1]TABELA G2A'!$C$22),""))))))))))))))))))))</f>
        <v>1.069767441860465</v>
      </c>
      <c r="H333" s="22">
        <f>IF('Venda-Chave-Troca'!$E333="G2A",G333*0.898-(0.4)-((0.15)*N333/O333),IF('Venda-Chave-Troca'!$E333="Gamivo",IF('Venda-Chave-Troca'!$F333&lt;4,(F333*0.95)-(0.1),(F333*0.901)-(0.45)),""))</f>
        <v>0.48565116279069759</v>
      </c>
      <c r="I333" s="22">
        <f>IF($E333="gamivo",IF($F333&gt;4,'Venda-Chave-Troca'!$G333+(-0.099*'Venda-Chave-Troca'!$G333)-(0.45),'Venda-Chave-Troca'!$G333-(0.05*'Venda-Chave-Troca'!$G333)-(0.1)),G333*0.898-(0.55))</f>
        <v>0.41065116279069758</v>
      </c>
      <c r="J333" s="23"/>
      <c r="K333" s="24" t="s">
        <v>931</v>
      </c>
      <c r="L333" s="22">
        <v>0.27373151125401934</v>
      </c>
      <c r="M333" s="25">
        <v>0</v>
      </c>
      <c r="N333" s="25">
        <v>2</v>
      </c>
      <c r="O333" s="25">
        <v>4</v>
      </c>
      <c r="P333" s="25">
        <v>0</v>
      </c>
      <c r="Q333" s="26">
        <f t="shared" si="10"/>
        <v>-0.27373151125401934</v>
      </c>
      <c r="R333" s="27">
        <f t="shared" si="11"/>
        <v>-1</v>
      </c>
      <c r="S333" s="28">
        <v>44973</v>
      </c>
      <c r="T333" s="28">
        <v>44996</v>
      </c>
      <c r="U333" s="28"/>
      <c r="V333" s="29" t="s">
        <v>932</v>
      </c>
      <c r="W333" s="29" t="s">
        <v>933</v>
      </c>
      <c r="X333" s="30"/>
      <c r="Y333" s="15"/>
    </row>
    <row r="334" spans="1:25" ht="19.350000000000001" customHeight="1">
      <c r="A334" s="17" t="s">
        <v>25</v>
      </c>
      <c r="B334" s="118" t="s">
        <v>934</v>
      </c>
      <c r="C334" s="29" t="s">
        <v>921</v>
      </c>
      <c r="D334" s="20"/>
      <c r="E334" s="21" t="s">
        <v>342</v>
      </c>
      <c r="F334" s="22">
        <v>1.38</v>
      </c>
      <c r="G334" s="22">
        <f>IF('Venda-Chave-Troca'!$E334="Gamivo",'Venda-Chave-Troca'!$F334,IF(AND((F334)&lt;'[1]TABELA G2A'!$A$15),F334,IF(AND((F334)&gt;='[1]TABELA G2A'!$A$15,(F334)&lt;'[1]TABELA G2A'!$B$15),(F334)/(1+'[1]TABELA G2A'!$A$16),IF(AND((F334)&gt;='[1]TABELA G2A'!$C$15,(F334)&lt;'[1]TABELA G2A'!$D$15),(F334)/(1+'[1]TABELA G2A'!$C$16),IF(AND((F334)&gt;='[1]TABELA G2A'!$E$15,(F334)&lt;'[1]TABELA G2A'!$F$15),(F334)/(1+'[1]TABELA G2A'!$E$16),IF(AND((F334)&gt;='[1]TABELA G2A'!$G$15,(F334)&lt;'[1]TABELA G2A'!$H$15),(F334)/(1+'[1]TABELA G2A'!$G$16),IF(AND((F334)&gt;='[1]TABELA G2A'!$I$15,(F334)&lt;'[1]TABELA G2A'!$J$15),(F334)/(1+'[1]TABELA G2A'!$I$16),IF(AND((F334)&gt;='[1]TABELA G2A'!$A$17,(F334)&lt;'[1]TABELA G2A'!$B$17),(F334)/(1+'[1]TABELA G2A'!$A$18),IF(AND((F334)&gt;='[1]TABELA G2A'!$C$17,(F334)&lt;'[1]TABELA G2A'!$D$17),(F334)/(1+'[1]TABELA G2A'!$C$18),IF(AND((F334)&gt;='[1]TABELA G2A'!$E$17,(F334)&lt;'[1]TABELA G2A'!$F$17),(F334)/(1+'[1]TABELA G2A'!$E$18),IF(AND((F334)&gt;='[1]TABELA G2A'!$G$17,(F334)&lt;'[1]TABELA G2A'!$H$17),(F334)/(1+'[1]TABELA G2A'!$G$18),IF(AND((F334)&gt;='[1]TABELA G2A'!$I$17,(F334)&lt;'[1]TABELA G2A'!$J$17),(F334)/(1+'[1]TABELA G2A'!$I$18),IF(AND((F334)&gt;='[1]TABELA G2A'!$A$19,(F334)&lt;'[1]TABELA G2A'!$B$19),(F334)/(1+'[1]TABELA G2A'!$A$20),IF(AND((F334)&gt;='[1]TABELA G2A'!$C$19,(F334)&lt;'[1]TABELA G2A'!$D$19),(F334)/(1+'[1]TABELA G2A'!$C$20),IF(AND((F334)&gt;='[1]TABELA G2A'!$E$19,(F334)&lt;'[1]TABELA G2A'!$F$19),(F334)/(1+'[1]TABELA G2A'!$E$20),IF(AND((F334)&gt;='[1]TABELA G2A'!$G$19,(F334)&lt;'[1]TABELA G2A'!$H$19),(F334)/(1+'[1]TABELA G2A'!$G$20),IF(AND((F334)&gt;='[1]TABELA G2A'!$I$19,(F334)&lt;'[1]TABELA G2A'!$J$19),(F334)/(1+'[1]TABELA G2A'!$A$22),IF(AND((F334)&gt;='[1]TABELA G2A'!$A$21,(F334)&lt;'[1]TABELA G2A'!$B$21),(F334)/(1+'[1]TABELA G2A'!$B$22),IF(AND((F334)&gt;='[1]TABELA G2A'!$C$21,(F334)&lt;'[1]TABELA G2A'!$D$21),(F334)/(1+'[1]TABELA G2A'!$C$22),IF((F334)&gt;='[1]TABELA G2A'!$E$21,(F334)/(1+'[1]TABELA G2A'!$C$22),""))))))))))))))))))))</f>
        <v>1.069767441860465</v>
      </c>
      <c r="H334" s="22">
        <f>IF('Venda-Chave-Troca'!$E334="G2A",G334*0.898-(0.4)-((0.15)*N334/O334),IF('Venda-Chave-Troca'!$E334="Gamivo",IF('Venda-Chave-Troca'!$F334&lt;4,(F334*0.95)-(0.1),(F334*0.901)-(0.45)),""))</f>
        <v>0.48565116279069759</v>
      </c>
      <c r="I334" s="22">
        <f>IF($E334="gamivo",IF($F334&gt;4,'Venda-Chave-Troca'!$G334+(-0.099*'Venda-Chave-Troca'!$G334)-(0.45),'Venda-Chave-Troca'!$G334-(0.05*'Venda-Chave-Troca'!$G334)-(0.1)),G334*0.898-(0.55))</f>
        <v>0.41065116279069758</v>
      </c>
      <c r="J334" s="23"/>
      <c r="K334" s="24" t="s">
        <v>931</v>
      </c>
      <c r="L334" s="22">
        <v>0.27373151125401934</v>
      </c>
      <c r="M334" s="25">
        <v>0</v>
      </c>
      <c r="N334" s="25">
        <v>2</v>
      </c>
      <c r="O334" s="25">
        <v>4</v>
      </c>
      <c r="P334" s="25">
        <v>0</v>
      </c>
      <c r="Q334" s="26">
        <f t="shared" si="10"/>
        <v>-0.27373151125401934</v>
      </c>
      <c r="R334" s="27">
        <f t="shared" si="11"/>
        <v>-1</v>
      </c>
      <c r="S334" s="28">
        <v>44973</v>
      </c>
      <c r="T334" s="28">
        <v>44996</v>
      </c>
      <c r="U334" s="28"/>
      <c r="V334" s="29" t="s">
        <v>932</v>
      </c>
      <c r="W334" s="29" t="s">
        <v>933</v>
      </c>
      <c r="X334" s="30"/>
      <c r="Y334" s="15"/>
    </row>
    <row r="335" spans="1:25" ht="19.350000000000001" customHeight="1">
      <c r="A335" s="17" t="s">
        <v>25</v>
      </c>
      <c r="B335" s="59" t="s">
        <v>935</v>
      </c>
      <c r="C335" s="20" t="s">
        <v>921</v>
      </c>
      <c r="D335" s="20"/>
      <c r="E335" s="21" t="s">
        <v>342</v>
      </c>
      <c r="F335" s="22">
        <v>1.38</v>
      </c>
      <c r="G335" s="22">
        <f>IF('Venda-Chave-Troca'!$E335="Gamivo",'Venda-Chave-Troca'!$F335,IF(AND((F335)&lt;'[1]TABELA G2A'!$A$15),F335,IF(AND((F335)&gt;='[1]TABELA G2A'!$A$15,(F335)&lt;'[1]TABELA G2A'!$B$15),(F335)/(1+'[1]TABELA G2A'!$A$16),IF(AND((F335)&gt;='[1]TABELA G2A'!$C$15,(F335)&lt;'[1]TABELA G2A'!$D$15),(F335)/(1+'[1]TABELA G2A'!$C$16),IF(AND((F335)&gt;='[1]TABELA G2A'!$E$15,(F335)&lt;'[1]TABELA G2A'!$F$15),(F335)/(1+'[1]TABELA G2A'!$E$16),IF(AND((F335)&gt;='[1]TABELA G2A'!$G$15,(F335)&lt;'[1]TABELA G2A'!$H$15),(F335)/(1+'[1]TABELA G2A'!$G$16),IF(AND((F335)&gt;='[1]TABELA G2A'!$I$15,(F335)&lt;'[1]TABELA G2A'!$J$15),(F335)/(1+'[1]TABELA G2A'!$I$16),IF(AND((F335)&gt;='[1]TABELA G2A'!$A$17,(F335)&lt;'[1]TABELA G2A'!$B$17),(F335)/(1+'[1]TABELA G2A'!$A$18),IF(AND((F335)&gt;='[1]TABELA G2A'!$C$17,(F335)&lt;'[1]TABELA G2A'!$D$17),(F335)/(1+'[1]TABELA G2A'!$C$18),IF(AND((F335)&gt;='[1]TABELA G2A'!$E$17,(F335)&lt;'[1]TABELA G2A'!$F$17),(F335)/(1+'[1]TABELA G2A'!$E$18),IF(AND((F335)&gt;='[1]TABELA G2A'!$G$17,(F335)&lt;'[1]TABELA G2A'!$H$17),(F335)/(1+'[1]TABELA G2A'!$G$18),IF(AND((F335)&gt;='[1]TABELA G2A'!$I$17,(F335)&lt;'[1]TABELA G2A'!$J$17),(F335)/(1+'[1]TABELA G2A'!$I$18),IF(AND((F335)&gt;='[1]TABELA G2A'!$A$19,(F335)&lt;'[1]TABELA G2A'!$B$19),(F335)/(1+'[1]TABELA G2A'!$A$20),IF(AND((F335)&gt;='[1]TABELA G2A'!$C$19,(F335)&lt;'[1]TABELA G2A'!$D$19),(F335)/(1+'[1]TABELA G2A'!$C$20),IF(AND((F335)&gt;='[1]TABELA G2A'!$E$19,(F335)&lt;'[1]TABELA G2A'!$F$19),(F335)/(1+'[1]TABELA G2A'!$E$20),IF(AND((F335)&gt;='[1]TABELA G2A'!$G$19,(F335)&lt;'[1]TABELA G2A'!$H$19),(F335)/(1+'[1]TABELA G2A'!$G$20),IF(AND((F335)&gt;='[1]TABELA G2A'!$I$19,(F335)&lt;'[1]TABELA G2A'!$J$19),(F335)/(1+'[1]TABELA G2A'!$A$22),IF(AND((F335)&gt;='[1]TABELA G2A'!$A$21,(F335)&lt;'[1]TABELA G2A'!$B$21),(F335)/(1+'[1]TABELA G2A'!$B$22),IF(AND((F335)&gt;='[1]TABELA G2A'!$C$21,(F335)&lt;'[1]TABELA G2A'!$D$21),(F335)/(1+'[1]TABELA G2A'!$C$22),IF((F335)&gt;='[1]TABELA G2A'!$E$21,(F335)/(1+'[1]TABELA G2A'!$C$22),""))))))))))))))))))))</f>
        <v>1.069767441860465</v>
      </c>
      <c r="H335" s="22">
        <f>IF('Venda-Chave-Troca'!$E335="G2A",G335*0.898-(0.4)-((0.15)*N335/O335),IF('Venda-Chave-Troca'!$E335="Gamivo",IF('Venda-Chave-Troca'!$F335&lt;4,(F335*0.95)-(0.1),(F335*0.901)-(0.45)),""))</f>
        <v>0.48565116279069759</v>
      </c>
      <c r="I335" s="22">
        <f>IF($E335="gamivo",IF($F335&gt;4,'Venda-Chave-Troca'!$G335+(-0.099*'Venda-Chave-Troca'!$G335)-(0.45),'Venda-Chave-Troca'!$G335-(0.05*'Venda-Chave-Troca'!$G335)-(0.1)),G335*0.898-(0.55))</f>
        <v>0.41065116279069758</v>
      </c>
      <c r="J335" s="23"/>
      <c r="K335" s="24" t="s">
        <v>936</v>
      </c>
      <c r="L335" s="22">
        <v>0.44281917750256305</v>
      </c>
      <c r="M335" s="25">
        <v>0</v>
      </c>
      <c r="N335" s="25">
        <v>2</v>
      </c>
      <c r="O335" s="25">
        <v>4</v>
      </c>
      <c r="P335" s="25">
        <v>0</v>
      </c>
      <c r="Q335" s="26">
        <f t="shared" si="10"/>
        <v>-0.44281917750256305</v>
      </c>
      <c r="R335" s="27">
        <f t="shared" si="11"/>
        <v>-1</v>
      </c>
      <c r="S335" s="28">
        <v>44983</v>
      </c>
      <c r="T335" s="28">
        <v>44996</v>
      </c>
      <c r="U335" s="28"/>
      <c r="V335" s="29" t="s">
        <v>937</v>
      </c>
      <c r="W335" s="29" t="s">
        <v>938</v>
      </c>
      <c r="X335" s="30"/>
      <c r="Y335" s="15"/>
    </row>
    <row r="336" spans="1:25" ht="19.350000000000001" customHeight="1">
      <c r="A336" s="17" t="s">
        <v>25</v>
      </c>
      <c r="B336" s="59" t="s">
        <v>939</v>
      </c>
      <c r="C336" s="59" t="s">
        <v>921</v>
      </c>
      <c r="D336" s="59"/>
      <c r="E336" s="21" t="s">
        <v>27</v>
      </c>
      <c r="F336" s="108">
        <v>1.05</v>
      </c>
      <c r="G336" s="108">
        <f>IF('Venda-Chave-Troca'!$E336="Gamivo",'Venda-Chave-Troca'!$F336,IF(AND((F336)&lt;'[1]TABELA G2A'!$A$15),F336,IF(AND((F336)&gt;='[1]TABELA G2A'!$A$15,(F336)&lt;'[1]TABELA G2A'!$B$15),(F336)/(1+'[1]TABELA G2A'!$A$16),IF(AND((F336)&gt;='[1]TABELA G2A'!$C$15,(F336)&lt;'[1]TABELA G2A'!$D$15),(F336)/(1+'[1]TABELA G2A'!$C$16),IF(AND((F336)&gt;='[1]TABELA G2A'!$E$15,(F336)&lt;'[1]TABELA G2A'!$F$15),(F336)/(1+'[1]TABELA G2A'!$E$16),IF(AND((F336)&gt;='[1]TABELA G2A'!$G$15,(F336)&lt;'[1]TABELA G2A'!$H$15),(F336)/(1+'[1]TABELA G2A'!$G$16),IF(AND((F336)&gt;='[1]TABELA G2A'!$I$15,(F336)&lt;'[1]TABELA G2A'!$J$15),(F336)/(1+'[1]TABELA G2A'!$I$16),IF(AND((F336)&gt;='[1]TABELA G2A'!$A$17,(F336)&lt;'[1]TABELA G2A'!$B$17),(F336)/(1+'[1]TABELA G2A'!$A$18),IF(AND((F336)&gt;='[1]TABELA G2A'!$C$17,(F336)&lt;'[1]TABELA G2A'!$D$17),(F336)/(1+'[1]TABELA G2A'!$C$18),IF(AND((F336)&gt;='[1]TABELA G2A'!$E$17,(F336)&lt;'[1]TABELA G2A'!$F$17),(F336)/(1+'[1]TABELA G2A'!$E$18),IF(AND((F336)&gt;='[1]TABELA G2A'!$G$17,(F336)&lt;'[1]TABELA G2A'!$H$17),(F336)/(1+'[1]TABELA G2A'!$G$18),IF(AND((F336)&gt;='[1]TABELA G2A'!$I$17,(F336)&lt;'[1]TABELA G2A'!$J$17),(F336)/(1+'[1]TABELA G2A'!$I$18),IF(AND((F336)&gt;='[1]TABELA G2A'!$A$19,(F336)&lt;'[1]TABELA G2A'!$B$19),(F336)/(1+'[1]TABELA G2A'!$A$20),IF(AND((F336)&gt;='[1]TABELA G2A'!$C$19,(F336)&lt;'[1]TABELA G2A'!$D$19),(F336)/(1+'[1]TABELA G2A'!$C$20),IF(AND((F336)&gt;='[1]TABELA G2A'!$E$19,(F336)&lt;'[1]TABELA G2A'!$F$19),(F336)/(1+'[1]TABELA G2A'!$E$20),IF(AND((F336)&gt;='[1]TABELA G2A'!$G$19,(F336)&lt;'[1]TABELA G2A'!$H$19),(F336)/(1+'[1]TABELA G2A'!$G$20),IF(AND((F336)&gt;='[1]TABELA G2A'!$I$19,(F336)&lt;'[1]TABELA G2A'!$J$19),(F336)/(1+'[1]TABELA G2A'!$A$22),IF(AND((F336)&gt;='[1]TABELA G2A'!$A$21,(F336)&lt;'[1]TABELA G2A'!$B$21),(F336)/(1+'[1]TABELA G2A'!$B$22),IF(AND((F336)&gt;='[1]TABELA G2A'!$C$21,(F336)&lt;'[1]TABELA G2A'!$D$21),(F336)/(1+'[1]TABELA G2A'!$C$22),IF((F336)&gt;='[1]TABELA G2A'!$E$21,(F336)/(1+'[1]TABELA G2A'!$C$22),""))))))))))))))))))))</f>
        <v>1.05</v>
      </c>
      <c r="H336" s="108">
        <f>IF('Venda-Chave-Troca'!$E336="G2A",G336*0.898-(0.4)-((0.15)*N336/O336),IF('Venda-Chave-Troca'!$E336="Gamivo",IF('Venda-Chave-Troca'!$F336&lt;4,(F336*0.95)-(0.1),(F336*0.901)-(0.45)),""))</f>
        <v>0.89749999999999996</v>
      </c>
      <c r="I336" s="108">
        <f>IF($E336="gamivo",IF($F336&gt;4,'Venda-Chave-Troca'!$G336+(-0.099*'Venda-Chave-Troca'!$G336)-(0.45),'Venda-Chave-Troca'!$G336-(0.05*'Venda-Chave-Troca'!$G336)-(0.1)),G336*0.898-(0.55))</f>
        <v>0.89750000000000008</v>
      </c>
      <c r="J336" s="109"/>
      <c r="K336" s="110" t="s">
        <v>940</v>
      </c>
      <c r="L336" s="108">
        <v>0.52894881434355123</v>
      </c>
      <c r="M336" s="111">
        <v>1</v>
      </c>
      <c r="N336" s="111">
        <v>0</v>
      </c>
      <c r="O336" s="111">
        <v>5</v>
      </c>
      <c r="P336" s="111">
        <v>0</v>
      </c>
      <c r="Q336" s="108">
        <f t="shared" si="10"/>
        <v>0.36855118565644873</v>
      </c>
      <c r="R336" s="27">
        <f t="shared" si="11"/>
        <v>0.69676153091265924</v>
      </c>
      <c r="S336" s="28">
        <v>45093</v>
      </c>
      <c r="T336" s="28">
        <v>45094</v>
      </c>
      <c r="U336" s="28">
        <v>45180</v>
      </c>
      <c r="V336" s="29" t="s">
        <v>29</v>
      </c>
      <c r="W336" s="29" t="s">
        <v>30</v>
      </c>
      <c r="X336" s="30"/>
      <c r="Y336" s="15"/>
    </row>
    <row r="337" spans="1:25" ht="19.350000000000001" customHeight="1">
      <c r="A337" s="17" t="s">
        <v>25</v>
      </c>
      <c r="B337" s="59" t="s">
        <v>941</v>
      </c>
      <c r="C337" s="59" t="s">
        <v>921</v>
      </c>
      <c r="D337" s="59"/>
      <c r="E337" s="21" t="s">
        <v>27</v>
      </c>
      <c r="F337" s="108">
        <v>1.05</v>
      </c>
      <c r="G337" s="108">
        <f>IF('Venda-Chave-Troca'!$E337="Gamivo",'Venda-Chave-Troca'!$F337,IF(AND((F337)&lt;'[1]TABELA G2A'!$A$15),F337,IF(AND((F337)&gt;='[1]TABELA G2A'!$A$15,(F337)&lt;'[1]TABELA G2A'!$B$15),(F337)/(1+'[1]TABELA G2A'!$A$16),IF(AND((F337)&gt;='[1]TABELA G2A'!$C$15,(F337)&lt;'[1]TABELA G2A'!$D$15),(F337)/(1+'[1]TABELA G2A'!$C$16),IF(AND((F337)&gt;='[1]TABELA G2A'!$E$15,(F337)&lt;'[1]TABELA G2A'!$F$15),(F337)/(1+'[1]TABELA G2A'!$E$16),IF(AND((F337)&gt;='[1]TABELA G2A'!$G$15,(F337)&lt;'[1]TABELA G2A'!$H$15),(F337)/(1+'[1]TABELA G2A'!$G$16),IF(AND((F337)&gt;='[1]TABELA G2A'!$I$15,(F337)&lt;'[1]TABELA G2A'!$J$15),(F337)/(1+'[1]TABELA G2A'!$I$16),IF(AND((F337)&gt;='[1]TABELA G2A'!$A$17,(F337)&lt;'[1]TABELA G2A'!$B$17),(F337)/(1+'[1]TABELA G2A'!$A$18),IF(AND((F337)&gt;='[1]TABELA G2A'!$C$17,(F337)&lt;'[1]TABELA G2A'!$D$17),(F337)/(1+'[1]TABELA G2A'!$C$18),IF(AND((F337)&gt;='[1]TABELA G2A'!$E$17,(F337)&lt;'[1]TABELA G2A'!$F$17),(F337)/(1+'[1]TABELA G2A'!$E$18),IF(AND((F337)&gt;='[1]TABELA G2A'!$G$17,(F337)&lt;'[1]TABELA G2A'!$H$17),(F337)/(1+'[1]TABELA G2A'!$G$18),IF(AND((F337)&gt;='[1]TABELA G2A'!$I$17,(F337)&lt;'[1]TABELA G2A'!$J$17),(F337)/(1+'[1]TABELA G2A'!$I$18),IF(AND((F337)&gt;='[1]TABELA G2A'!$A$19,(F337)&lt;'[1]TABELA G2A'!$B$19),(F337)/(1+'[1]TABELA G2A'!$A$20),IF(AND((F337)&gt;='[1]TABELA G2A'!$C$19,(F337)&lt;'[1]TABELA G2A'!$D$19),(F337)/(1+'[1]TABELA G2A'!$C$20),IF(AND((F337)&gt;='[1]TABELA G2A'!$E$19,(F337)&lt;'[1]TABELA G2A'!$F$19),(F337)/(1+'[1]TABELA G2A'!$E$20),IF(AND((F337)&gt;='[1]TABELA G2A'!$G$19,(F337)&lt;'[1]TABELA G2A'!$H$19),(F337)/(1+'[1]TABELA G2A'!$G$20),IF(AND((F337)&gt;='[1]TABELA G2A'!$I$19,(F337)&lt;'[1]TABELA G2A'!$J$19),(F337)/(1+'[1]TABELA G2A'!$A$22),IF(AND((F337)&gt;='[1]TABELA G2A'!$A$21,(F337)&lt;'[1]TABELA G2A'!$B$21),(F337)/(1+'[1]TABELA G2A'!$B$22),IF(AND((F337)&gt;='[1]TABELA G2A'!$C$21,(F337)&lt;'[1]TABELA G2A'!$D$21),(F337)/(1+'[1]TABELA G2A'!$C$22),IF((F337)&gt;='[1]TABELA G2A'!$E$21,(F337)/(1+'[1]TABELA G2A'!$C$22),""))))))))))))))))))))</f>
        <v>1.05</v>
      </c>
      <c r="H337" s="108">
        <f>IF('Venda-Chave-Troca'!$E337="G2A",G337*0.898-(0.4)-((0.15)*N337/O337),IF('Venda-Chave-Troca'!$E337="Gamivo",IF('Venda-Chave-Troca'!$F337&lt;4,(F337*0.95)-(0.1),(F337*0.901)-(0.45)),""))</f>
        <v>0.89749999999999996</v>
      </c>
      <c r="I337" s="108">
        <f>IF($E337="gamivo",IF($F337&gt;4,'Venda-Chave-Troca'!$G337+(-0.099*'Venda-Chave-Troca'!$G337)-(0.45),'Venda-Chave-Troca'!$G337-(0.05*'Venda-Chave-Troca'!$G337)-(0.1)),G337*0.898-(0.55))</f>
        <v>0.89750000000000008</v>
      </c>
      <c r="J337" s="109"/>
      <c r="K337" s="110" t="s">
        <v>940</v>
      </c>
      <c r="L337" s="108">
        <v>0.52894881434355123</v>
      </c>
      <c r="M337" s="111">
        <v>1</v>
      </c>
      <c r="N337" s="111">
        <v>0</v>
      </c>
      <c r="O337" s="111">
        <v>5</v>
      </c>
      <c r="P337" s="111">
        <v>0</v>
      </c>
      <c r="Q337" s="108">
        <f t="shared" si="10"/>
        <v>0.36855118565644873</v>
      </c>
      <c r="R337" s="27">
        <f t="shared" si="11"/>
        <v>0.69676153091265924</v>
      </c>
      <c r="S337" s="28">
        <v>45093</v>
      </c>
      <c r="T337" s="28">
        <v>45094</v>
      </c>
      <c r="U337" s="28">
        <v>45180</v>
      </c>
      <c r="V337" s="29" t="s">
        <v>29</v>
      </c>
      <c r="W337" s="29" t="s">
        <v>30</v>
      </c>
      <c r="X337" s="30"/>
      <c r="Y337" s="15"/>
    </row>
    <row r="338" spans="1:25" ht="19.350000000000001" customHeight="1">
      <c r="A338" s="17" t="s">
        <v>25</v>
      </c>
      <c r="B338" s="59" t="s">
        <v>942</v>
      </c>
      <c r="C338" s="59" t="s">
        <v>921</v>
      </c>
      <c r="D338" s="59"/>
      <c r="E338" s="21" t="s">
        <v>27</v>
      </c>
      <c r="F338" s="108">
        <v>1.05</v>
      </c>
      <c r="G338" s="108">
        <f>IF('Venda-Chave-Troca'!$E338="Gamivo",'Venda-Chave-Troca'!$F338,IF(AND((F338)&lt;'[1]TABELA G2A'!$A$15),F338,IF(AND((F338)&gt;='[1]TABELA G2A'!$A$15,(F338)&lt;'[1]TABELA G2A'!$B$15),(F338)/(1+'[1]TABELA G2A'!$A$16),IF(AND((F338)&gt;='[1]TABELA G2A'!$C$15,(F338)&lt;'[1]TABELA G2A'!$D$15),(F338)/(1+'[1]TABELA G2A'!$C$16),IF(AND((F338)&gt;='[1]TABELA G2A'!$E$15,(F338)&lt;'[1]TABELA G2A'!$F$15),(F338)/(1+'[1]TABELA G2A'!$E$16),IF(AND((F338)&gt;='[1]TABELA G2A'!$G$15,(F338)&lt;'[1]TABELA G2A'!$H$15),(F338)/(1+'[1]TABELA G2A'!$G$16),IF(AND((F338)&gt;='[1]TABELA G2A'!$I$15,(F338)&lt;'[1]TABELA G2A'!$J$15),(F338)/(1+'[1]TABELA G2A'!$I$16),IF(AND((F338)&gt;='[1]TABELA G2A'!$A$17,(F338)&lt;'[1]TABELA G2A'!$B$17),(F338)/(1+'[1]TABELA G2A'!$A$18),IF(AND((F338)&gt;='[1]TABELA G2A'!$C$17,(F338)&lt;'[1]TABELA G2A'!$D$17),(F338)/(1+'[1]TABELA G2A'!$C$18),IF(AND((F338)&gt;='[1]TABELA G2A'!$E$17,(F338)&lt;'[1]TABELA G2A'!$F$17),(F338)/(1+'[1]TABELA G2A'!$E$18),IF(AND((F338)&gt;='[1]TABELA G2A'!$G$17,(F338)&lt;'[1]TABELA G2A'!$H$17),(F338)/(1+'[1]TABELA G2A'!$G$18),IF(AND((F338)&gt;='[1]TABELA G2A'!$I$17,(F338)&lt;'[1]TABELA G2A'!$J$17),(F338)/(1+'[1]TABELA G2A'!$I$18),IF(AND((F338)&gt;='[1]TABELA G2A'!$A$19,(F338)&lt;'[1]TABELA G2A'!$B$19),(F338)/(1+'[1]TABELA G2A'!$A$20),IF(AND((F338)&gt;='[1]TABELA G2A'!$C$19,(F338)&lt;'[1]TABELA G2A'!$D$19),(F338)/(1+'[1]TABELA G2A'!$C$20),IF(AND((F338)&gt;='[1]TABELA G2A'!$E$19,(F338)&lt;'[1]TABELA G2A'!$F$19),(F338)/(1+'[1]TABELA G2A'!$E$20),IF(AND((F338)&gt;='[1]TABELA G2A'!$G$19,(F338)&lt;'[1]TABELA G2A'!$H$19),(F338)/(1+'[1]TABELA G2A'!$G$20),IF(AND((F338)&gt;='[1]TABELA G2A'!$I$19,(F338)&lt;'[1]TABELA G2A'!$J$19),(F338)/(1+'[1]TABELA G2A'!$A$22),IF(AND((F338)&gt;='[1]TABELA G2A'!$A$21,(F338)&lt;'[1]TABELA G2A'!$B$21),(F338)/(1+'[1]TABELA G2A'!$B$22),IF(AND((F338)&gt;='[1]TABELA G2A'!$C$21,(F338)&lt;'[1]TABELA G2A'!$D$21),(F338)/(1+'[1]TABELA G2A'!$C$22),IF((F338)&gt;='[1]TABELA G2A'!$E$21,(F338)/(1+'[1]TABELA G2A'!$C$22),""))))))))))))))))))))</f>
        <v>1.05</v>
      </c>
      <c r="H338" s="108">
        <f>IF('Venda-Chave-Troca'!$E338="G2A",G338*0.898-(0.4)-((0.15)*N338/O338),IF('Venda-Chave-Troca'!$E338="Gamivo",IF('Venda-Chave-Troca'!$F338&lt;4,(F338*0.95)-(0.1),(F338*0.901)-(0.45)),""))</f>
        <v>0.89749999999999996</v>
      </c>
      <c r="I338" s="108">
        <f>IF($E338="gamivo",IF($F338&gt;4,'Venda-Chave-Troca'!$G338+(-0.099*'Venda-Chave-Troca'!$G338)-(0.45),'Venda-Chave-Troca'!$G338-(0.05*'Venda-Chave-Troca'!$G338)-(0.1)),G338*0.898-(0.55))</f>
        <v>0.89750000000000008</v>
      </c>
      <c r="J338" s="109"/>
      <c r="K338" s="110" t="s">
        <v>940</v>
      </c>
      <c r="L338" s="108">
        <v>0.52894881434355123</v>
      </c>
      <c r="M338" s="111">
        <v>1</v>
      </c>
      <c r="N338" s="111">
        <v>0</v>
      </c>
      <c r="O338" s="111">
        <v>5</v>
      </c>
      <c r="P338" s="111">
        <v>0</v>
      </c>
      <c r="Q338" s="108">
        <f t="shared" si="10"/>
        <v>0.36855118565644873</v>
      </c>
      <c r="R338" s="27">
        <f t="shared" si="11"/>
        <v>0.69676153091265924</v>
      </c>
      <c r="S338" s="28">
        <v>45093</v>
      </c>
      <c r="T338" s="28">
        <v>45094</v>
      </c>
      <c r="U338" s="28">
        <v>45180</v>
      </c>
      <c r="V338" s="29" t="s">
        <v>29</v>
      </c>
      <c r="W338" s="29" t="s">
        <v>30</v>
      </c>
      <c r="X338" s="30"/>
      <c r="Y338" s="15"/>
    </row>
    <row r="339" spans="1:25" ht="19.350000000000001" customHeight="1">
      <c r="A339" s="17" t="s">
        <v>25</v>
      </c>
      <c r="B339" s="59" t="s">
        <v>943</v>
      </c>
      <c r="C339" s="59" t="s">
        <v>921</v>
      </c>
      <c r="D339" s="59"/>
      <c r="E339" s="21" t="s">
        <v>27</v>
      </c>
      <c r="F339" s="108">
        <v>1.05</v>
      </c>
      <c r="G339" s="108">
        <f>IF('Venda-Chave-Troca'!$E339="Gamivo",'Venda-Chave-Troca'!$F339,IF(AND((F339)&lt;'[1]TABELA G2A'!$A$15),F339,IF(AND((F339)&gt;='[1]TABELA G2A'!$A$15,(F339)&lt;'[1]TABELA G2A'!$B$15),(F339)/(1+'[1]TABELA G2A'!$A$16),IF(AND((F339)&gt;='[1]TABELA G2A'!$C$15,(F339)&lt;'[1]TABELA G2A'!$D$15),(F339)/(1+'[1]TABELA G2A'!$C$16),IF(AND((F339)&gt;='[1]TABELA G2A'!$E$15,(F339)&lt;'[1]TABELA G2A'!$F$15),(F339)/(1+'[1]TABELA G2A'!$E$16),IF(AND((F339)&gt;='[1]TABELA G2A'!$G$15,(F339)&lt;'[1]TABELA G2A'!$H$15),(F339)/(1+'[1]TABELA G2A'!$G$16),IF(AND((F339)&gt;='[1]TABELA G2A'!$I$15,(F339)&lt;'[1]TABELA G2A'!$J$15),(F339)/(1+'[1]TABELA G2A'!$I$16),IF(AND((F339)&gt;='[1]TABELA G2A'!$A$17,(F339)&lt;'[1]TABELA G2A'!$B$17),(F339)/(1+'[1]TABELA G2A'!$A$18),IF(AND((F339)&gt;='[1]TABELA G2A'!$C$17,(F339)&lt;'[1]TABELA G2A'!$D$17),(F339)/(1+'[1]TABELA G2A'!$C$18),IF(AND((F339)&gt;='[1]TABELA G2A'!$E$17,(F339)&lt;'[1]TABELA G2A'!$F$17),(F339)/(1+'[1]TABELA G2A'!$E$18),IF(AND((F339)&gt;='[1]TABELA G2A'!$G$17,(F339)&lt;'[1]TABELA G2A'!$H$17),(F339)/(1+'[1]TABELA G2A'!$G$18),IF(AND((F339)&gt;='[1]TABELA G2A'!$I$17,(F339)&lt;'[1]TABELA G2A'!$J$17),(F339)/(1+'[1]TABELA G2A'!$I$18),IF(AND((F339)&gt;='[1]TABELA G2A'!$A$19,(F339)&lt;'[1]TABELA G2A'!$B$19),(F339)/(1+'[1]TABELA G2A'!$A$20),IF(AND((F339)&gt;='[1]TABELA G2A'!$C$19,(F339)&lt;'[1]TABELA G2A'!$D$19),(F339)/(1+'[1]TABELA G2A'!$C$20),IF(AND((F339)&gt;='[1]TABELA G2A'!$E$19,(F339)&lt;'[1]TABELA G2A'!$F$19),(F339)/(1+'[1]TABELA G2A'!$E$20),IF(AND((F339)&gt;='[1]TABELA G2A'!$G$19,(F339)&lt;'[1]TABELA G2A'!$H$19),(F339)/(1+'[1]TABELA G2A'!$G$20),IF(AND((F339)&gt;='[1]TABELA G2A'!$I$19,(F339)&lt;'[1]TABELA G2A'!$J$19),(F339)/(1+'[1]TABELA G2A'!$A$22),IF(AND((F339)&gt;='[1]TABELA G2A'!$A$21,(F339)&lt;'[1]TABELA G2A'!$B$21),(F339)/(1+'[1]TABELA G2A'!$B$22),IF(AND((F339)&gt;='[1]TABELA G2A'!$C$21,(F339)&lt;'[1]TABELA G2A'!$D$21),(F339)/(1+'[1]TABELA G2A'!$C$22),IF((F339)&gt;='[1]TABELA G2A'!$E$21,(F339)/(1+'[1]TABELA G2A'!$C$22),""))))))))))))))))))))</f>
        <v>1.05</v>
      </c>
      <c r="H339" s="108">
        <f>IF('Venda-Chave-Troca'!$E339="G2A",G339*0.898-(0.4)-((0.15)*N339/O339),IF('Venda-Chave-Troca'!$E339="Gamivo",IF('Venda-Chave-Troca'!$F339&lt;4,(F339*0.95)-(0.1),(F339*0.901)-(0.45)),""))</f>
        <v>0.89749999999999996</v>
      </c>
      <c r="I339" s="108">
        <f>IF($E339="gamivo",IF($F339&gt;4,'Venda-Chave-Troca'!$G339+(-0.099*'Venda-Chave-Troca'!$G339)-(0.45),'Venda-Chave-Troca'!$G339-(0.05*'Venda-Chave-Troca'!$G339)-(0.1)),G339*0.898-(0.55))</f>
        <v>0.89750000000000008</v>
      </c>
      <c r="J339" s="109"/>
      <c r="K339" s="110" t="s">
        <v>940</v>
      </c>
      <c r="L339" s="108">
        <v>0.52894881434355123</v>
      </c>
      <c r="M339" s="111">
        <v>1</v>
      </c>
      <c r="N339" s="111">
        <v>0</v>
      </c>
      <c r="O339" s="111">
        <v>5</v>
      </c>
      <c r="P339" s="111">
        <v>0</v>
      </c>
      <c r="Q339" s="108">
        <f t="shared" si="10"/>
        <v>0.36855118565644873</v>
      </c>
      <c r="R339" s="27">
        <f t="shared" si="11"/>
        <v>0.69676153091265924</v>
      </c>
      <c r="S339" s="28">
        <v>45093</v>
      </c>
      <c r="T339" s="28">
        <v>45094</v>
      </c>
      <c r="U339" s="28">
        <v>45180</v>
      </c>
      <c r="V339" s="29" t="s">
        <v>29</v>
      </c>
      <c r="W339" s="29" t="s">
        <v>30</v>
      </c>
      <c r="X339" s="30"/>
      <c r="Y339" s="15"/>
    </row>
    <row r="340" spans="1:25" ht="19.350000000000001" customHeight="1">
      <c r="A340" s="17" t="s">
        <v>25</v>
      </c>
      <c r="B340" s="59" t="s">
        <v>944</v>
      </c>
      <c r="C340" s="59" t="s">
        <v>921</v>
      </c>
      <c r="D340" s="59"/>
      <c r="E340" s="21" t="s">
        <v>27</v>
      </c>
      <c r="F340" s="108">
        <v>1.05</v>
      </c>
      <c r="G340" s="108">
        <f>IF('Venda-Chave-Troca'!$E340="Gamivo",'Venda-Chave-Troca'!$F340,IF(AND((F340)&lt;'[1]TABELA G2A'!$A$15),F340,IF(AND((F340)&gt;='[1]TABELA G2A'!$A$15,(F340)&lt;'[1]TABELA G2A'!$B$15),(F340)/(1+'[1]TABELA G2A'!$A$16),IF(AND((F340)&gt;='[1]TABELA G2A'!$C$15,(F340)&lt;'[1]TABELA G2A'!$D$15),(F340)/(1+'[1]TABELA G2A'!$C$16),IF(AND((F340)&gt;='[1]TABELA G2A'!$E$15,(F340)&lt;'[1]TABELA G2A'!$F$15),(F340)/(1+'[1]TABELA G2A'!$E$16),IF(AND((F340)&gt;='[1]TABELA G2A'!$G$15,(F340)&lt;'[1]TABELA G2A'!$H$15),(F340)/(1+'[1]TABELA G2A'!$G$16),IF(AND((F340)&gt;='[1]TABELA G2A'!$I$15,(F340)&lt;'[1]TABELA G2A'!$J$15),(F340)/(1+'[1]TABELA G2A'!$I$16),IF(AND((F340)&gt;='[1]TABELA G2A'!$A$17,(F340)&lt;'[1]TABELA G2A'!$B$17),(F340)/(1+'[1]TABELA G2A'!$A$18),IF(AND((F340)&gt;='[1]TABELA G2A'!$C$17,(F340)&lt;'[1]TABELA G2A'!$D$17),(F340)/(1+'[1]TABELA G2A'!$C$18),IF(AND((F340)&gt;='[1]TABELA G2A'!$E$17,(F340)&lt;'[1]TABELA G2A'!$F$17),(F340)/(1+'[1]TABELA G2A'!$E$18),IF(AND((F340)&gt;='[1]TABELA G2A'!$G$17,(F340)&lt;'[1]TABELA G2A'!$H$17),(F340)/(1+'[1]TABELA G2A'!$G$18),IF(AND((F340)&gt;='[1]TABELA G2A'!$I$17,(F340)&lt;'[1]TABELA G2A'!$J$17),(F340)/(1+'[1]TABELA G2A'!$I$18),IF(AND((F340)&gt;='[1]TABELA G2A'!$A$19,(F340)&lt;'[1]TABELA G2A'!$B$19),(F340)/(1+'[1]TABELA G2A'!$A$20),IF(AND((F340)&gt;='[1]TABELA G2A'!$C$19,(F340)&lt;'[1]TABELA G2A'!$D$19),(F340)/(1+'[1]TABELA G2A'!$C$20),IF(AND((F340)&gt;='[1]TABELA G2A'!$E$19,(F340)&lt;'[1]TABELA G2A'!$F$19),(F340)/(1+'[1]TABELA G2A'!$E$20),IF(AND((F340)&gt;='[1]TABELA G2A'!$G$19,(F340)&lt;'[1]TABELA G2A'!$H$19),(F340)/(1+'[1]TABELA G2A'!$G$20),IF(AND((F340)&gt;='[1]TABELA G2A'!$I$19,(F340)&lt;'[1]TABELA G2A'!$J$19),(F340)/(1+'[1]TABELA G2A'!$A$22),IF(AND((F340)&gt;='[1]TABELA G2A'!$A$21,(F340)&lt;'[1]TABELA G2A'!$B$21),(F340)/(1+'[1]TABELA G2A'!$B$22),IF(AND((F340)&gt;='[1]TABELA G2A'!$C$21,(F340)&lt;'[1]TABELA G2A'!$D$21),(F340)/(1+'[1]TABELA G2A'!$C$22),IF((F340)&gt;='[1]TABELA G2A'!$E$21,(F340)/(1+'[1]TABELA G2A'!$C$22),""))))))))))))))))))))</f>
        <v>1.05</v>
      </c>
      <c r="H340" s="108">
        <f>IF('Venda-Chave-Troca'!$E340="G2A",G340*0.898-(0.4)-((0.15)*N340/O340),IF('Venda-Chave-Troca'!$E340="Gamivo",IF('Venda-Chave-Troca'!$F340&lt;4,(F340*0.95)-(0.1),(F340*0.901)-(0.45)),""))</f>
        <v>0.89749999999999996</v>
      </c>
      <c r="I340" s="108">
        <f>IF($E340="gamivo",IF($F340&gt;4,'Venda-Chave-Troca'!$G340+(-0.099*'Venda-Chave-Troca'!$G340)-(0.45),'Venda-Chave-Troca'!$G340-(0.05*'Venda-Chave-Troca'!$G340)-(0.1)),G340*0.898-(0.55))</f>
        <v>0.89750000000000008</v>
      </c>
      <c r="J340" s="109"/>
      <c r="K340" s="110" t="s">
        <v>940</v>
      </c>
      <c r="L340" s="108">
        <v>0.52894881434355123</v>
      </c>
      <c r="M340" s="111">
        <v>1</v>
      </c>
      <c r="N340" s="111">
        <v>0</v>
      </c>
      <c r="O340" s="111">
        <v>5</v>
      </c>
      <c r="P340" s="111">
        <v>0</v>
      </c>
      <c r="Q340" s="108">
        <f t="shared" si="10"/>
        <v>0.36855118565644873</v>
      </c>
      <c r="R340" s="27">
        <f t="shared" si="11"/>
        <v>0.69676153091265924</v>
      </c>
      <c r="S340" s="28">
        <v>45093</v>
      </c>
      <c r="T340" s="28">
        <v>45094</v>
      </c>
      <c r="U340" s="28">
        <v>45180</v>
      </c>
      <c r="V340" s="29" t="s">
        <v>29</v>
      </c>
      <c r="W340" s="29" t="s">
        <v>30</v>
      </c>
      <c r="X340" s="30"/>
      <c r="Y340" s="15"/>
    </row>
    <row r="341" spans="1:25" ht="19.350000000000001" customHeight="1">
      <c r="A341" s="17" t="s">
        <v>25</v>
      </c>
      <c r="B341" s="59" t="s">
        <v>945</v>
      </c>
      <c r="C341" s="20" t="s">
        <v>921</v>
      </c>
      <c r="D341" s="20"/>
      <c r="E341" s="61" t="s">
        <v>27</v>
      </c>
      <c r="F341" s="22">
        <v>1.04</v>
      </c>
      <c r="G341" s="22">
        <f>IF('Venda-Chave-Troca'!$E341="Gamivo",'Venda-Chave-Troca'!$F341,IF(AND((F341)&lt;'[1]TABELA G2A'!$A$15),F341,IF(AND((F341)&gt;='[1]TABELA G2A'!$A$15,(F341)&lt;'[1]TABELA G2A'!$B$15),(F341)/(1+'[1]TABELA G2A'!$A$16),IF(AND((F341)&gt;='[1]TABELA G2A'!$C$15,(F341)&lt;'[1]TABELA G2A'!$D$15),(F341)/(1+'[1]TABELA G2A'!$C$16),IF(AND((F341)&gt;='[1]TABELA G2A'!$E$15,(F341)&lt;'[1]TABELA G2A'!$F$15),(F341)/(1+'[1]TABELA G2A'!$E$16),IF(AND((F341)&gt;='[1]TABELA G2A'!$G$15,(F341)&lt;'[1]TABELA G2A'!$H$15),(F341)/(1+'[1]TABELA G2A'!$G$16),IF(AND((F341)&gt;='[1]TABELA G2A'!$I$15,(F341)&lt;'[1]TABELA G2A'!$J$15),(F341)/(1+'[1]TABELA G2A'!$I$16),IF(AND((F341)&gt;='[1]TABELA G2A'!$A$17,(F341)&lt;'[1]TABELA G2A'!$B$17),(F341)/(1+'[1]TABELA G2A'!$A$18),IF(AND((F341)&gt;='[1]TABELA G2A'!$C$17,(F341)&lt;'[1]TABELA G2A'!$D$17),(F341)/(1+'[1]TABELA G2A'!$C$18),IF(AND((F341)&gt;='[1]TABELA G2A'!$E$17,(F341)&lt;'[1]TABELA G2A'!$F$17),(F341)/(1+'[1]TABELA G2A'!$E$18),IF(AND((F341)&gt;='[1]TABELA G2A'!$G$17,(F341)&lt;'[1]TABELA G2A'!$H$17),(F341)/(1+'[1]TABELA G2A'!$G$18),IF(AND((F341)&gt;='[1]TABELA G2A'!$I$17,(F341)&lt;'[1]TABELA G2A'!$J$17),(F341)/(1+'[1]TABELA G2A'!$I$18),IF(AND((F341)&gt;='[1]TABELA G2A'!$A$19,(F341)&lt;'[1]TABELA G2A'!$B$19),(F341)/(1+'[1]TABELA G2A'!$A$20),IF(AND((F341)&gt;='[1]TABELA G2A'!$C$19,(F341)&lt;'[1]TABELA G2A'!$D$19),(F341)/(1+'[1]TABELA G2A'!$C$20),IF(AND((F341)&gt;='[1]TABELA G2A'!$E$19,(F341)&lt;'[1]TABELA G2A'!$F$19),(F341)/(1+'[1]TABELA G2A'!$E$20),IF(AND((F341)&gt;='[1]TABELA G2A'!$G$19,(F341)&lt;'[1]TABELA G2A'!$H$19),(F341)/(1+'[1]TABELA G2A'!$G$20),IF(AND((F341)&gt;='[1]TABELA G2A'!$I$19,(F341)&lt;'[1]TABELA G2A'!$J$19),(F341)/(1+'[1]TABELA G2A'!$A$22),IF(AND((F341)&gt;='[1]TABELA G2A'!$A$21,(F341)&lt;'[1]TABELA G2A'!$B$21),(F341)/(1+'[1]TABELA G2A'!$B$22),IF(AND((F341)&gt;='[1]TABELA G2A'!$C$21,(F341)&lt;'[1]TABELA G2A'!$D$21),(F341)/(1+'[1]TABELA G2A'!$C$22),IF((F341)&gt;='[1]TABELA G2A'!$E$21,(F341)/(1+'[1]TABELA G2A'!$C$22),""))))))))))))))))))))</f>
        <v>1.04</v>
      </c>
      <c r="H341" s="22">
        <f>IF('Venda-Chave-Troca'!$E341="G2A",G341*0.898-(0.4)-((0.15)*N341/O341),IF('Venda-Chave-Troca'!$E341="Gamivo",IF('Venda-Chave-Troca'!$F341&lt;4,(F341*0.95)-(0.1),(F341*0.901)-(0.45)),""))</f>
        <v>0.88800000000000001</v>
      </c>
      <c r="I341" s="22">
        <f>IF($E341="gamivo",IF($F341&gt;4,'Venda-Chave-Troca'!$G341+(-0.099*'Venda-Chave-Troca'!$G341)-(0.45),'Venda-Chave-Troca'!$G341-(0.05*'Venda-Chave-Troca'!$G341)-(0.1)),G341*0.898-(0.55))</f>
        <v>0.88800000000000001</v>
      </c>
      <c r="J341" s="23"/>
      <c r="K341" s="24" t="s">
        <v>946</v>
      </c>
      <c r="L341" s="22">
        <v>0.4383139534883721</v>
      </c>
      <c r="M341" s="25">
        <v>0</v>
      </c>
      <c r="N341" s="25">
        <v>0</v>
      </c>
      <c r="O341" s="25">
        <v>2</v>
      </c>
      <c r="P341" s="25">
        <v>0</v>
      </c>
      <c r="Q341" s="26">
        <f t="shared" si="10"/>
        <v>-0.4383139534883721</v>
      </c>
      <c r="R341" s="27">
        <f t="shared" si="11"/>
        <v>-1</v>
      </c>
      <c r="S341" s="28">
        <v>45107</v>
      </c>
      <c r="T341" s="28">
        <v>45180</v>
      </c>
      <c r="U341" s="28"/>
      <c r="V341" s="29" t="s">
        <v>83</v>
      </c>
      <c r="W341" s="29" t="s">
        <v>84</v>
      </c>
      <c r="X341" s="30"/>
      <c r="Y341" s="15"/>
    </row>
    <row r="342" spans="1:25" ht="19.350000000000001" customHeight="1">
      <c r="A342" s="17" t="s">
        <v>25</v>
      </c>
      <c r="B342" s="59" t="s">
        <v>947</v>
      </c>
      <c r="C342" s="20" t="s">
        <v>921</v>
      </c>
      <c r="D342" s="20"/>
      <c r="E342" s="61" t="s">
        <v>27</v>
      </c>
      <c r="F342" s="22">
        <v>1.04</v>
      </c>
      <c r="G342" s="22">
        <f>IF('Venda-Chave-Troca'!$E342="Gamivo",'Venda-Chave-Troca'!$F342,IF(AND((F342)&lt;'[1]TABELA G2A'!$A$15),F342,IF(AND((F342)&gt;='[1]TABELA G2A'!$A$15,(F342)&lt;'[1]TABELA G2A'!$B$15),(F342)/(1+'[1]TABELA G2A'!$A$16),IF(AND((F342)&gt;='[1]TABELA G2A'!$C$15,(F342)&lt;'[1]TABELA G2A'!$D$15),(F342)/(1+'[1]TABELA G2A'!$C$16),IF(AND((F342)&gt;='[1]TABELA G2A'!$E$15,(F342)&lt;'[1]TABELA G2A'!$F$15),(F342)/(1+'[1]TABELA G2A'!$E$16),IF(AND((F342)&gt;='[1]TABELA G2A'!$G$15,(F342)&lt;'[1]TABELA G2A'!$H$15),(F342)/(1+'[1]TABELA G2A'!$G$16),IF(AND((F342)&gt;='[1]TABELA G2A'!$I$15,(F342)&lt;'[1]TABELA G2A'!$J$15),(F342)/(1+'[1]TABELA G2A'!$I$16),IF(AND((F342)&gt;='[1]TABELA G2A'!$A$17,(F342)&lt;'[1]TABELA G2A'!$B$17),(F342)/(1+'[1]TABELA G2A'!$A$18),IF(AND((F342)&gt;='[1]TABELA G2A'!$C$17,(F342)&lt;'[1]TABELA G2A'!$D$17),(F342)/(1+'[1]TABELA G2A'!$C$18),IF(AND((F342)&gt;='[1]TABELA G2A'!$E$17,(F342)&lt;'[1]TABELA G2A'!$F$17),(F342)/(1+'[1]TABELA G2A'!$E$18),IF(AND((F342)&gt;='[1]TABELA G2A'!$G$17,(F342)&lt;'[1]TABELA G2A'!$H$17),(F342)/(1+'[1]TABELA G2A'!$G$18),IF(AND((F342)&gt;='[1]TABELA G2A'!$I$17,(F342)&lt;'[1]TABELA G2A'!$J$17),(F342)/(1+'[1]TABELA G2A'!$I$18),IF(AND((F342)&gt;='[1]TABELA G2A'!$A$19,(F342)&lt;'[1]TABELA G2A'!$B$19),(F342)/(1+'[1]TABELA G2A'!$A$20),IF(AND((F342)&gt;='[1]TABELA G2A'!$C$19,(F342)&lt;'[1]TABELA G2A'!$D$19),(F342)/(1+'[1]TABELA G2A'!$C$20),IF(AND((F342)&gt;='[1]TABELA G2A'!$E$19,(F342)&lt;'[1]TABELA G2A'!$F$19),(F342)/(1+'[1]TABELA G2A'!$E$20),IF(AND((F342)&gt;='[1]TABELA G2A'!$G$19,(F342)&lt;'[1]TABELA G2A'!$H$19),(F342)/(1+'[1]TABELA G2A'!$G$20),IF(AND((F342)&gt;='[1]TABELA G2A'!$I$19,(F342)&lt;'[1]TABELA G2A'!$J$19),(F342)/(1+'[1]TABELA G2A'!$A$22),IF(AND((F342)&gt;='[1]TABELA G2A'!$A$21,(F342)&lt;'[1]TABELA G2A'!$B$21),(F342)/(1+'[1]TABELA G2A'!$B$22),IF(AND((F342)&gt;='[1]TABELA G2A'!$C$21,(F342)&lt;'[1]TABELA G2A'!$D$21),(F342)/(1+'[1]TABELA G2A'!$C$22),IF((F342)&gt;='[1]TABELA G2A'!$E$21,(F342)/(1+'[1]TABELA G2A'!$C$22),""))))))))))))))))))))</f>
        <v>1.04</v>
      </c>
      <c r="H342" s="22">
        <f>IF('Venda-Chave-Troca'!$E342="G2A",G342*0.898-(0.4)-((0.15)*N342/O342),IF('Venda-Chave-Troca'!$E342="Gamivo",IF('Venda-Chave-Troca'!$F342&lt;4,(F342*0.95)-(0.1),(F342*0.901)-(0.45)),""))</f>
        <v>0.88800000000000001</v>
      </c>
      <c r="I342" s="22">
        <f>IF($E342="gamivo",IF($F342&gt;4,'Venda-Chave-Troca'!$G342+(-0.099*'Venda-Chave-Troca'!$G342)-(0.45),'Venda-Chave-Troca'!$G342-(0.05*'Venda-Chave-Troca'!$G342)-(0.1)),G342*0.898-(0.55))</f>
        <v>0.88800000000000001</v>
      </c>
      <c r="J342" s="134"/>
      <c r="K342" s="135" t="s">
        <v>948</v>
      </c>
      <c r="L342" s="26">
        <v>0.44714003929273077</v>
      </c>
      <c r="M342" s="25">
        <v>0</v>
      </c>
      <c r="N342" s="25">
        <v>0</v>
      </c>
      <c r="O342" s="25">
        <v>2</v>
      </c>
      <c r="P342" s="25">
        <v>0</v>
      </c>
      <c r="Q342" s="26">
        <f t="shared" si="10"/>
        <v>-0.44714003929273077</v>
      </c>
      <c r="R342" s="27">
        <f t="shared" si="11"/>
        <v>-1</v>
      </c>
      <c r="S342" s="28">
        <v>45175</v>
      </c>
      <c r="T342" s="28">
        <v>45180</v>
      </c>
      <c r="U342" s="28"/>
      <c r="V342" s="29" t="s">
        <v>949</v>
      </c>
      <c r="W342" s="29"/>
      <c r="X342" s="30"/>
      <c r="Y342" s="15"/>
    </row>
    <row r="343" spans="1:25" ht="19.350000000000001" customHeight="1">
      <c r="A343" s="17" t="s">
        <v>25</v>
      </c>
      <c r="B343" s="18" t="s">
        <v>950</v>
      </c>
      <c r="C343" s="20" t="s">
        <v>921</v>
      </c>
      <c r="D343" s="20"/>
      <c r="E343" s="61" t="s">
        <v>27</v>
      </c>
      <c r="F343" s="22">
        <v>1.04</v>
      </c>
      <c r="G343" s="22">
        <f>IF('Venda-Chave-Troca'!$E343="Gamivo",'Venda-Chave-Troca'!$F343,IF(AND((F343)&lt;'[1]TABELA G2A'!$A$15),F343,IF(AND((F343)&gt;='[1]TABELA G2A'!$A$15,(F343)&lt;'[1]TABELA G2A'!$B$15),(F343)/(1+'[1]TABELA G2A'!$A$16),IF(AND((F343)&gt;='[1]TABELA G2A'!$C$15,(F343)&lt;'[1]TABELA G2A'!$D$15),(F343)/(1+'[1]TABELA G2A'!$C$16),IF(AND((F343)&gt;='[1]TABELA G2A'!$E$15,(F343)&lt;'[1]TABELA G2A'!$F$15),(F343)/(1+'[1]TABELA G2A'!$E$16),IF(AND((F343)&gt;='[1]TABELA G2A'!$G$15,(F343)&lt;'[1]TABELA G2A'!$H$15),(F343)/(1+'[1]TABELA G2A'!$G$16),IF(AND((F343)&gt;='[1]TABELA G2A'!$I$15,(F343)&lt;'[1]TABELA G2A'!$J$15),(F343)/(1+'[1]TABELA G2A'!$I$16),IF(AND((F343)&gt;='[1]TABELA G2A'!$A$17,(F343)&lt;'[1]TABELA G2A'!$B$17),(F343)/(1+'[1]TABELA G2A'!$A$18),IF(AND((F343)&gt;='[1]TABELA G2A'!$C$17,(F343)&lt;'[1]TABELA G2A'!$D$17),(F343)/(1+'[1]TABELA G2A'!$C$18),IF(AND((F343)&gt;='[1]TABELA G2A'!$E$17,(F343)&lt;'[1]TABELA G2A'!$F$17),(F343)/(1+'[1]TABELA G2A'!$E$18),IF(AND((F343)&gt;='[1]TABELA G2A'!$G$17,(F343)&lt;'[1]TABELA G2A'!$H$17),(F343)/(1+'[1]TABELA G2A'!$G$18),IF(AND((F343)&gt;='[1]TABELA G2A'!$I$17,(F343)&lt;'[1]TABELA G2A'!$J$17),(F343)/(1+'[1]TABELA G2A'!$I$18),IF(AND((F343)&gt;='[1]TABELA G2A'!$A$19,(F343)&lt;'[1]TABELA G2A'!$B$19),(F343)/(1+'[1]TABELA G2A'!$A$20),IF(AND((F343)&gt;='[1]TABELA G2A'!$C$19,(F343)&lt;'[1]TABELA G2A'!$D$19),(F343)/(1+'[1]TABELA G2A'!$C$20),IF(AND((F343)&gt;='[1]TABELA G2A'!$E$19,(F343)&lt;'[1]TABELA G2A'!$F$19),(F343)/(1+'[1]TABELA G2A'!$E$20),IF(AND((F343)&gt;='[1]TABELA G2A'!$G$19,(F343)&lt;'[1]TABELA G2A'!$H$19),(F343)/(1+'[1]TABELA G2A'!$G$20),IF(AND((F343)&gt;='[1]TABELA G2A'!$I$19,(F343)&lt;'[1]TABELA G2A'!$J$19),(F343)/(1+'[1]TABELA G2A'!$A$22),IF(AND((F343)&gt;='[1]TABELA G2A'!$A$21,(F343)&lt;'[1]TABELA G2A'!$B$21),(F343)/(1+'[1]TABELA G2A'!$B$22),IF(AND((F343)&gt;='[1]TABELA G2A'!$C$21,(F343)&lt;'[1]TABELA G2A'!$D$21),(F343)/(1+'[1]TABELA G2A'!$C$22),IF((F343)&gt;='[1]TABELA G2A'!$E$21,(F343)/(1+'[1]TABELA G2A'!$C$22),""))))))))))))))))))))</f>
        <v>1.04</v>
      </c>
      <c r="H343" s="22">
        <f>IF('Venda-Chave-Troca'!$E343="G2A",G343*0.898-(0.4)-((0.15)*N343/O343),IF('Venda-Chave-Troca'!$E343="Gamivo",IF('Venda-Chave-Troca'!$F343&lt;4,(F343*0.95)-(0.1),(F343*0.901)-(0.45)),""))</f>
        <v>0.88800000000000001</v>
      </c>
      <c r="I343" s="22">
        <f>IF($E343="gamivo",IF($F343&gt;4,'Venda-Chave-Troca'!$G343+(-0.099*'Venda-Chave-Troca'!$G343)-(0.45),'Venda-Chave-Troca'!$G343-(0.05*'Venda-Chave-Troca'!$G343)-(0.1)),G343*0.898-(0.55))</f>
        <v>0.88800000000000001</v>
      </c>
      <c r="J343" s="23"/>
      <c r="K343" s="24" t="s">
        <v>951</v>
      </c>
      <c r="L343" s="22">
        <v>0.30218296091770791</v>
      </c>
      <c r="M343" s="25">
        <v>0</v>
      </c>
      <c r="N343" s="25">
        <v>0</v>
      </c>
      <c r="O343" s="25">
        <v>2</v>
      </c>
      <c r="P343" s="25">
        <v>0</v>
      </c>
      <c r="Q343" s="26">
        <f t="shared" si="10"/>
        <v>-0.30218296091770791</v>
      </c>
      <c r="R343" s="27">
        <f t="shared" si="11"/>
        <v>-1</v>
      </c>
      <c r="S343" s="28">
        <v>45177</v>
      </c>
      <c r="T343" s="28">
        <v>45182</v>
      </c>
      <c r="U343" s="28"/>
      <c r="V343" s="29" t="s">
        <v>949</v>
      </c>
      <c r="W343" s="29"/>
      <c r="X343" s="30"/>
      <c r="Y343" s="15"/>
    </row>
    <row r="344" spans="1:25" ht="19.350000000000001" customHeight="1">
      <c r="A344" s="17" t="s">
        <v>25</v>
      </c>
      <c r="B344" s="18" t="s">
        <v>952</v>
      </c>
      <c r="C344" s="20" t="s">
        <v>921</v>
      </c>
      <c r="D344" s="20"/>
      <c r="E344" s="61" t="s">
        <v>27</v>
      </c>
      <c r="F344" s="22">
        <v>1.04</v>
      </c>
      <c r="G344" s="22">
        <f>IF('Venda-Chave-Troca'!$E344="Gamivo",'Venda-Chave-Troca'!$F344,IF(AND((F344)&lt;'[1]TABELA G2A'!$A$15),F344,IF(AND((F344)&gt;='[1]TABELA G2A'!$A$15,(F344)&lt;'[1]TABELA G2A'!$B$15),(F344)/(1+'[1]TABELA G2A'!$A$16),IF(AND((F344)&gt;='[1]TABELA G2A'!$C$15,(F344)&lt;'[1]TABELA G2A'!$D$15),(F344)/(1+'[1]TABELA G2A'!$C$16),IF(AND((F344)&gt;='[1]TABELA G2A'!$E$15,(F344)&lt;'[1]TABELA G2A'!$F$15),(F344)/(1+'[1]TABELA G2A'!$E$16),IF(AND((F344)&gt;='[1]TABELA G2A'!$G$15,(F344)&lt;'[1]TABELA G2A'!$H$15),(F344)/(1+'[1]TABELA G2A'!$G$16),IF(AND((F344)&gt;='[1]TABELA G2A'!$I$15,(F344)&lt;'[1]TABELA G2A'!$J$15),(F344)/(1+'[1]TABELA G2A'!$I$16),IF(AND((F344)&gt;='[1]TABELA G2A'!$A$17,(F344)&lt;'[1]TABELA G2A'!$B$17),(F344)/(1+'[1]TABELA G2A'!$A$18),IF(AND((F344)&gt;='[1]TABELA G2A'!$C$17,(F344)&lt;'[1]TABELA G2A'!$D$17),(F344)/(1+'[1]TABELA G2A'!$C$18),IF(AND((F344)&gt;='[1]TABELA G2A'!$E$17,(F344)&lt;'[1]TABELA G2A'!$F$17),(F344)/(1+'[1]TABELA G2A'!$E$18),IF(AND((F344)&gt;='[1]TABELA G2A'!$G$17,(F344)&lt;'[1]TABELA G2A'!$H$17),(F344)/(1+'[1]TABELA G2A'!$G$18),IF(AND((F344)&gt;='[1]TABELA G2A'!$I$17,(F344)&lt;'[1]TABELA G2A'!$J$17),(F344)/(1+'[1]TABELA G2A'!$I$18),IF(AND((F344)&gt;='[1]TABELA G2A'!$A$19,(F344)&lt;'[1]TABELA G2A'!$B$19),(F344)/(1+'[1]TABELA G2A'!$A$20),IF(AND((F344)&gt;='[1]TABELA G2A'!$C$19,(F344)&lt;'[1]TABELA G2A'!$D$19),(F344)/(1+'[1]TABELA G2A'!$C$20),IF(AND((F344)&gt;='[1]TABELA G2A'!$E$19,(F344)&lt;'[1]TABELA G2A'!$F$19),(F344)/(1+'[1]TABELA G2A'!$E$20),IF(AND((F344)&gt;='[1]TABELA G2A'!$G$19,(F344)&lt;'[1]TABELA G2A'!$H$19),(F344)/(1+'[1]TABELA G2A'!$G$20),IF(AND((F344)&gt;='[1]TABELA G2A'!$I$19,(F344)&lt;'[1]TABELA G2A'!$J$19),(F344)/(1+'[1]TABELA G2A'!$A$22),IF(AND((F344)&gt;='[1]TABELA G2A'!$A$21,(F344)&lt;'[1]TABELA G2A'!$B$21),(F344)/(1+'[1]TABELA G2A'!$B$22),IF(AND((F344)&gt;='[1]TABELA G2A'!$C$21,(F344)&lt;'[1]TABELA G2A'!$D$21),(F344)/(1+'[1]TABELA G2A'!$C$22),IF((F344)&gt;='[1]TABELA G2A'!$E$21,(F344)/(1+'[1]TABELA G2A'!$C$22),""))))))))))))))))))))</f>
        <v>1.04</v>
      </c>
      <c r="H344" s="22">
        <f>IF('Venda-Chave-Troca'!$E344="G2A",G344*0.898-(0.4)-((0.15)*N344/O344),IF('Venda-Chave-Troca'!$E344="Gamivo",IF('Venda-Chave-Troca'!$F344&lt;4,(F344*0.95)-(0.1),(F344*0.901)-(0.45)),""))</f>
        <v>0.88800000000000001</v>
      </c>
      <c r="I344" s="22">
        <f>IF($E344="gamivo",IF($F344&gt;4,'Venda-Chave-Troca'!$G344+(-0.099*'Venda-Chave-Troca'!$G344)-(0.45),'Venda-Chave-Troca'!$G344-(0.05*'Venda-Chave-Troca'!$G344)-(0.1)),G344*0.898-(0.55))</f>
        <v>0.88800000000000001</v>
      </c>
      <c r="J344" s="23"/>
      <c r="K344" s="24" t="s">
        <v>951</v>
      </c>
      <c r="L344" s="22">
        <v>0.30218296091770791</v>
      </c>
      <c r="M344" s="25">
        <v>0</v>
      </c>
      <c r="N344" s="25">
        <v>0</v>
      </c>
      <c r="O344" s="25">
        <v>2</v>
      </c>
      <c r="P344" s="25">
        <v>0</v>
      </c>
      <c r="Q344" s="26">
        <f t="shared" si="10"/>
        <v>-0.30218296091770791</v>
      </c>
      <c r="R344" s="27">
        <f t="shared" si="11"/>
        <v>-1</v>
      </c>
      <c r="S344" s="28">
        <v>45177</v>
      </c>
      <c r="T344" s="28">
        <v>45182</v>
      </c>
      <c r="U344" s="28"/>
      <c r="V344" s="29" t="s">
        <v>949</v>
      </c>
      <c r="W344" s="29"/>
      <c r="X344" s="30"/>
      <c r="Y344" s="15"/>
    </row>
    <row r="345" spans="1:25" ht="19.350000000000001" customHeight="1">
      <c r="A345" s="17" t="s">
        <v>25</v>
      </c>
      <c r="B345" s="131" t="s">
        <v>928</v>
      </c>
      <c r="C345" s="131" t="s">
        <v>921</v>
      </c>
      <c r="D345" s="131"/>
      <c r="E345" s="136"/>
      <c r="F345" s="127">
        <v>1.5</v>
      </c>
      <c r="G345" s="127">
        <f>IF('Venda-Chave-Troca'!$E345="Gamivo",'Venda-Chave-Troca'!$F345,IF(AND((F345)&lt;'[1]TABELA G2A'!$A$15),F345,IF(AND((F345)&gt;='[1]TABELA G2A'!$A$15,(F345)&lt;'[1]TABELA G2A'!$B$15),(F345)/(1+'[1]TABELA G2A'!$A$16),IF(AND((F345)&gt;='[1]TABELA G2A'!$C$15,(F345)&lt;'[1]TABELA G2A'!$D$15),(F345)/(1+'[1]TABELA G2A'!$C$16),IF(AND((F345)&gt;='[1]TABELA G2A'!$E$15,(F345)&lt;'[1]TABELA G2A'!$F$15),(F345)/(1+'[1]TABELA G2A'!$E$16),IF(AND((F345)&gt;='[1]TABELA G2A'!$G$15,(F345)&lt;'[1]TABELA G2A'!$H$15),(F345)/(1+'[1]TABELA G2A'!$G$16),IF(AND((F345)&gt;='[1]TABELA G2A'!$I$15,(F345)&lt;'[1]TABELA G2A'!$J$15),(F345)/(1+'[1]TABELA G2A'!$I$16),IF(AND((F345)&gt;='[1]TABELA G2A'!$A$17,(F345)&lt;'[1]TABELA G2A'!$B$17),(F345)/(1+'[1]TABELA G2A'!$A$18),IF(AND((F345)&gt;='[1]TABELA G2A'!$C$17,(F345)&lt;'[1]TABELA G2A'!$D$17),(F345)/(1+'[1]TABELA G2A'!$C$18),IF(AND((F345)&gt;='[1]TABELA G2A'!$E$17,(F345)&lt;'[1]TABELA G2A'!$F$17),(F345)/(1+'[1]TABELA G2A'!$E$18),IF(AND((F345)&gt;='[1]TABELA G2A'!$G$17,(F345)&lt;'[1]TABELA G2A'!$H$17),(F345)/(1+'[1]TABELA G2A'!$G$18),IF(AND((F345)&gt;='[1]TABELA G2A'!$I$17,(F345)&lt;'[1]TABELA G2A'!$J$17),(F345)/(1+'[1]TABELA G2A'!$I$18),IF(AND((F345)&gt;='[1]TABELA G2A'!$A$19,(F345)&lt;'[1]TABELA G2A'!$B$19),(F345)/(1+'[1]TABELA G2A'!$A$20),IF(AND((F345)&gt;='[1]TABELA G2A'!$C$19,(F345)&lt;'[1]TABELA G2A'!$D$19),(F345)/(1+'[1]TABELA G2A'!$C$20),IF(AND((F345)&gt;='[1]TABELA G2A'!$E$19,(F345)&lt;'[1]TABELA G2A'!$F$19),(F345)/(1+'[1]TABELA G2A'!$E$20),IF(AND((F345)&gt;='[1]TABELA G2A'!$G$19,(F345)&lt;'[1]TABELA G2A'!$H$19),(F345)/(1+'[1]TABELA G2A'!$G$20),IF(AND((F345)&gt;='[1]TABELA G2A'!$I$19,(F345)&lt;'[1]TABELA G2A'!$J$19),(F345)/(1+'[1]TABELA G2A'!$A$22),IF(AND((F345)&gt;='[1]TABELA G2A'!$A$21,(F345)&lt;'[1]TABELA G2A'!$B$21),(F345)/(1+'[1]TABELA G2A'!$B$22),IF(AND((F345)&gt;='[1]TABELA G2A'!$C$21,(F345)&lt;'[1]TABELA G2A'!$D$21),(F345)/(1+'[1]TABELA G2A'!$C$22),IF((F345)&gt;='[1]TABELA G2A'!$E$21,(F345)/(1+'[1]TABELA G2A'!$C$22),""))))))))))))))))))))</f>
        <v>1.1627906976744187</v>
      </c>
      <c r="H345" s="127" t="str">
        <f>IF('Venda-Chave-Troca'!$E345="G2A",G345*0.898-(0.4)-((0.15)*N345/O345),IF('Venda-Chave-Troca'!$E345="Gamivo",IF('Venda-Chave-Troca'!$F345&lt;4,(F345*0.95)-(0.1),(F345*0.901)-(0.45)),""))</f>
        <v/>
      </c>
      <c r="I345" s="127">
        <f>IF($E345="gamivo",IF($F345&gt;4,'Venda-Chave-Troca'!$G345+(-0.099*'Venda-Chave-Troca'!$G345)-(0.45),'Venda-Chave-Troca'!$G345-(0.05*'Venda-Chave-Troca'!$G345)-(0.1)),G345*0.898-(0.55))</f>
        <v>0.4941860465116279</v>
      </c>
      <c r="J345" s="133"/>
      <c r="K345" s="128" t="s">
        <v>929</v>
      </c>
      <c r="L345" s="127">
        <v>0.40983253724359892</v>
      </c>
      <c r="M345" s="129">
        <v>0</v>
      </c>
      <c r="N345" s="129">
        <v>0</v>
      </c>
      <c r="O345" s="129">
        <v>0</v>
      </c>
      <c r="P345" s="129">
        <v>0</v>
      </c>
      <c r="Q345" s="127" t="e">
        <f t="shared" si="10"/>
        <v>#VALUE!</v>
      </c>
      <c r="R345" s="27" t="e">
        <f t="shared" si="11"/>
        <v>#VALUE!</v>
      </c>
      <c r="S345" s="28">
        <v>44958</v>
      </c>
      <c r="T345" s="28"/>
      <c r="U345" s="28"/>
      <c r="V345" s="29" t="s">
        <v>29</v>
      </c>
      <c r="W345" s="29" t="s">
        <v>30</v>
      </c>
      <c r="X345" s="30"/>
      <c r="Y345" s="15"/>
    </row>
    <row r="346" spans="1:25" ht="19.350000000000001" customHeight="1">
      <c r="A346" s="17" t="s">
        <v>953</v>
      </c>
      <c r="B346" s="131" t="s">
        <v>954</v>
      </c>
      <c r="C346" s="133" t="s">
        <v>955</v>
      </c>
      <c r="D346" s="131"/>
      <c r="E346" s="136"/>
      <c r="F346" s="127">
        <v>3.6213768115942031</v>
      </c>
      <c r="G346" s="127">
        <f>IF('Venda-Chave-Troca'!$E346="Gamivo",'Venda-Chave-Troca'!$F346,IF(AND((F346)&lt;'[1]TABELA G2A'!$A$15),F346,IF(AND((F346)&gt;='[1]TABELA G2A'!$A$15,(F346)&lt;'[1]TABELA G2A'!$B$15),(F346)/(1+'[1]TABELA G2A'!$A$16),IF(AND((F346)&gt;='[1]TABELA G2A'!$C$15,(F346)&lt;'[1]TABELA G2A'!$D$15),(F346)/(1+'[1]TABELA G2A'!$C$16),IF(AND((F346)&gt;='[1]TABELA G2A'!$E$15,(F346)&lt;'[1]TABELA G2A'!$F$15),(F346)/(1+'[1]TABELA G2A'!$E$16),IF(AND((F346)&gt;='[1]TABELA G2A'!$G$15,(F346)&lt;'[1]TABELA G2A'!$H$15),(F346)/(1+'[1]TABELA G2A'!$G$16),IF(AND((F346)&gt;='[1]TABELA G2A'!$I$15,(F346)&lt;'[1]TABELA G2A'!$J$15),(F346)/(1+'[1]TABELA G2A'!$I$16),IF(AND((F346)&gt;='[1]TABELA G2A'!$A$17,(F346)&lt;'[1]TABELA G2A'!$B$17),(F346)/(1+'[1]TABELA G2A'!$A$18),IF(AND((F346)&gt;='[1]TABELA G2A'!$C$17,(F346)&lt;'[1]TABELA G2A'!$D$17),(F346)/(1+'[1]TABELA G2A'!$C$18),IF(AND((F346)&gt;='[1]TABELA G2A'!$E$17,(F346)&lt;'[1]TABELA G2A'!$F$17),(F346)/(1+'[1]TABELA G2A'!$E$18),IF(AND((F346)&gt;='[1]TABELA G2A'!$G$17,(F346)&lt;'[1]TABELA G2A'!$H$17),(F346)/(1+'[1]TABELA G2A'!$G$18),IF(AND((F346)&gt;='[1]TABELA G2A'!$I$17,(F346)&lt;'[1]TABELA G2A'!$J$17),(F346)/(1+'[1]TABELA G2A'!$I$18),IF(AND((F346)&gt;='[1]TABELA G2A'!$A$19,(F346)&lt;'[1]TABELA G2A'!$B$19),(F346)/(1+'[1]TABELA G2A'!$A$20),IF(AND((F346)&gt;='[1]TABELA G2A'!$C$19,(F346)&lt;'[1]TABELA G2A'!$D$19),(F346)/(1+'[1]TABELA G2A'!$C$20),IF(AND((F346)&gt;='[1]TABELA G2A'!$E$19,(F346)&lt;'[1]TABELA G2A'!$F$19),(F346)/(1+'[1]TABELA G2A'!$E$20),IF(AND((F346)&gt;='[1]TABELA G2A'!$G$19,(F346)&lt;'[1]TABELA G2A'!$H$19),(F346)/(1+'[1]TABELA G2A'!$G$20),IF(AND((F346)&gt;='[1]TABELA G2A'!$I$19,(F346)&lt;'[1]TABELA G2A'!$J$19),(F346)/(1+'[1]TABELA G2A'!$A$22),IF(AND((F346)&gt;='[1]TABELA G2A'!$A$21,(F346)&lt;'[1]TABELA G2A'!$B$21),(F346)/(1+'[1]TABELA G2A'!$B$22),IF(AND((F346)&gt;='[1]TABELA G2A'!$C$21,(F346)&lt;'[1]TABELA G2A'!$D$21),(F346)/(1+'[1]TABELA G2A'!$C$22),IF((F346)&gt;='[1]TABELA G2A'!$E$21,(F346)/(1+'[1]TABELA G2A'!$C$22),""))))))))))))))))))))</f>
        <v>2.8072688461970565</v>
      </c>
      <c r="H346" s="127" t="str">
        <f>IF('Venda-Chave-Troca'!$E346="G2A",G346*0.898-(0.4)-((0.15)*N346/O346),IF('Venda-Chave-Troca'!$E346="Gamivo",IF('Venda-Chave-Troca'!$F346&lt;4,(F346*0.95)-(0.1),(F346*0.901)-(0.45)),""))</f>
        <v/>
      </c>
      <c r="I346" s="127">
        <f>IF($E346="gamivo",IF($F346&gt;4,'Venda-Chave-Troca'!$G346+(-0.099*'Venda-Chave-Troca'!$G346)-(0.45),'Venda-Chave-Troca'!$G346-(0.05*'Venda-Chave-Troca'!$G346)-(0.1)),G346*0.898-(0.55))</f>
        <v>1.9709274238849568</v>
      </c>
      <c r="J346" s="124"/>
      <c r="K346" s="124" t="s">
        <v>956</v>
      </c>
      <c r="L346" s="127">
        <v>0</v>
      </c>
      <c r="M346" s="129">
        <v>0</v>
      </c>
      <c r="N346" s="129">
        <v>0</v>
      </c>
      <c r="O346" s="129">
        <v>0</v>
      </c>
      <c r="P346" s="129">
        <v>0</v>
      </c>
      <c r="Q346" s="127" t="e">
        <f t="shared" si="10"/>
        <v>#VALUE!</v>
      </c>
      <c r="R346" s="27" t="e">
        <f t="shared" si="11"/>
        <v>#VALUE!</v>
      </c>
      <c r="S346" s="52">
        <v>44092</v>
      </c>
      <c r="T346" s="28"/>
      <c r="U346" s="28"/>
      <c r="V346" s="29" t="s">
        <v>957</v>
      </c>
      <c r="W346" s="29"/>
      <c r="X346" s="30"/>
      <c r="Y346" s="15"/>
    </row>
    <row r="347" spans="1:25" ht="19.350000000000001" customHeight="1">
      <c r="A347" s="17" t="s">
        <v>25</v>
      </c>
      <c r="B347" s="32" t="s">
        <v>958</v>
      </c>
      <c r="C347" s="35" t="s">
        <v>959</v>
      </c>
      <c r="D347" s="32"/>
      <c r="E347" s="21" t="s">
        <v>27</v>
      </c>
      <c r="F347" s="34">
        <v>0.23188405797101452</v>
      </c>
      <c r="G347" s="34">
        <f>IF('Venda-Chave-Troca'!$E347="Gamivo",'Venda-Chave-Troca'!$F347,IF(AND((F347)&lt;'[1]TABELA G2A'!$A$15),F347,IF(AND((F347)&gt;='[1]TABELA G2A'!$A$15,(F347)&lt;'[1]TABELA G2A'!$B$15),(F347)/(1+'[1]TABELA G2A'!$A$16),IF(AND((F347)&gt;='[1]TABELA G2A'!$C$15,(F347)&lt;'[1]TABELA G2A'!$D$15),(F347)/(1+'[1]TABELA G2A'!$C$16),IF(AND((F347)&gt;='[1]TABELA G2A'!$E$15,(F347)&lt;'[1]TABELA G2A'!$F$15),(F347)/(1+'[1]TABELA G2A'!$E$16),IF(AND((F347)&gt;='[1]TABELA G2A'!$G$15,(F347)&lt;'[1]TABELA G2A'!$H$15),(F347)/(1+'[1]TABELA G2A'!$G$16),IF(AND((F347)&gt;='[1]TABELA G2A'!$I$15,(F347)&lt;'[1]TABELA G2A'!$J$15),(F347)/(1+'[1]TABELA G2A'!$I$16),IF(AND((F347)&gt;='[1]TABELA G2A'!$A$17,(F347)&lt;'[1]TABELA G2A'!$B$17),(F347)/(1+'[1]TABELA G2A'!$A$18),IF(AND((F347)&gt;='[1]TABELA G2A'!$C$17,(F347)&lt;'[1]TABELA G2A'!$D$17),(F347)/(1+'[1]TABELA G2A'!$C$18),IF(AND((F347)&gt;='[1]TABELA G2A'!$E$17,(F347)&lt;'[1]TABELA G2A'!$F$17),(F347)/(1+'[1]TABELA G2A'!$E$18),IF(AND((F347)&gt;='[1]TABELA G2A'!$G$17,(F347)&lt;'[1]TABELA G2A'!$H$17),(F347)/(1+'[1]TABELA G2A'!$G$18),IF(AND((F347)&gt;='[1]TABELA G2A'!$I$17,(F347)&lt;'[1]TABELA G2A'!$J$17),(F347)/(1+'[1]TABELA G2A'!$I$18),IF(AND((F347)&gt;='[1]TABELA G2A'!$A$19,(F347)&lt;'[1]TABELA G2A'!$B$19),(F347)/(1+'[1]TABELA G2A'!$A$20),IF(AND((F347)&gt;='[1]TABELA G2A'!$C$19,(F347)&lt;'[1]TABELA G2A'!$D$19),(F347)/(1+'[1]TABELA G2A'!$C$20),IF(AND((F347)&gt;='[1]TABELA G2A'!$E$19,(F347)&lt;'[1]TABELA G2A'!$F$19),(F347)/(1+'[1]TABELA G2A'!$E$20),IF(AND((F347)&gt;='[1]TABELA G2A'!$G$19,(F347)&lt;'[1]TABELA G2A'!$H$19),(F347)/(1+'[1]TABELA G2A'!$G$20),IF(AND((F347)&gt;='[1]TABELA G2A'!$I$19,(F347)&lt;'[1]TABELA G2A'!$J$19),(F347)/(1+'[1]TABELA G2A'!$A$22),IF(AND((F347)&gt;='[1]TABELA G2A'!$A$21,(F347)&lt;'[1]TABELA G2A'!$B$21),(F347)/(1+'[1]TABELA G2A'!$B$22),IF(AND((F347)&gt;='[1]TABELA G2A'!$C$21,(F347)&lt;'[1]TABELA G2A'!$D$21),(F347)/(1+'[1]TABELA G2A'!$C$22),IF((F347)&gt;='[1]TABELA G2A'!$E$21,(F347)/(1+'[1]TABELA G2A'!$C$22),""))))))))))))))))))))</f>
        <v>0.23188405797101452</v>
      </c>
      <c r="H347" s="34">
        <f>IF('Venda-Chave-Troca'!$E347="G2A",G347*0.898-(0.4)-((0.15)*N347/O347),IF('Venda-Chave-Troca'!$E347="Gamivo",IF('Venda-Chave-Troca'!$F347&lt;4,(F347*0.95)-(0.1),(F347*0.901)-(0.45)),""))</f>
        <v>0.12028985507246379</v>
      </c>
      <c r="I347" s="34">
        <f>IF($E347="gamivo",IF($F347&gt;4,'Venda-Chave-Troca'!$G347+(-0.099*'Venda-Chave-Troca'!$G347)-(0.45),'Venda-Chave-Troca'!$G347-(0.05*'Venda-Chave-Troca'!$G347)-(0.1)),G347*0.898-(0.55))</f>
        <v>0.12028985507246379</v>
      </c>
      <c r="J347" s="32"/>
      <c r="K347" s="36" t="s">
        <v>346</v>
      </c>
      <c r="L347" s="34">
        <v>6.3761474617726563E-2</v>
      </c>
      <c r="M347" s="37">
        <v>1</v>
      </c>
      <c r="N347" s="37">
        <v>0</v>
      </c>
      <c r="O347" s="37">
        <v>1</v>
      </c>
      <c r="P347" s="37">
        <v>0</v>
      </c>
      <c r="Q347" s="34">
        <f t="shared" si="10"/>
        <v>5.6528380454737223E-2</v>
      </c>
      <c r="R347" s="27">
        <f t="shared" si="11"/>
        <v>0.88656011790263023</v>
      </c>
      <c r="S347" s="28">
        <v>44845</v>
      </c>
      <c r="T347" s="28">
        <v>44848</v>
      </c>
      <c r="U347" s="28">
        <v>44851</v>
      </c>
      <c r="V347" s="29" t="s">
        <v>157</v>
      </c>
      <c r="W347" s="29" t="s">
        <v>158</v>
      </c>
      <c r="X347" s="30"/>
      <c r="Y347" s="15"/>
    </row>
    <row r="348" spans="1:25" ht="19.350000000000001" customHeight="1">
      <c r="A348" s="17" t="s">
        <v>25</v>
      </c>
      <c r="B348" s="32" t="s">
        <v>960</v>
      </c>
      <c r="C348" s="35" t="s">
        <v>959</v>
      </c>
      <c r="D348" s="32"/>
      <c r="E348" s="61" t="s">
        <v>27</v>
      </c>
      <c r="F348" s="34">
        <v>0.24637681159420294</v>
      </c>
      <c r="G348" s="34">
        <f>IF('Venda-Chave-Troca'!$E348="Gamivo",'Venda-Chave-Troca'!$F348,IF(AND((F348)&lt;'[1]TABELA G2A'!$A$15),F348,IF(AND((F348)&gt;='[1]TABELA G2A'!$A$15,(F348)&lt;'[1]TABELA G2A'!$B$15),(F348)/(1+'[1]TABELA G2A'!$A$16),IF(AND((F348)&gt;='[1]TABELA G2A'!$C$15,(F348)&lt;'[1]TABELA G2A'!$D$15),(F348)/(1+'[1]TABELA G2A'!$C$16),IF(AND((F348)&gt;='[1]TABELA G2A'!$E$15,(F348)&lt;'[1]TABELA G2A'!$F$15),(F348)/(1+'[1]TABELA G2A'!$E$16),IF(AND((F348)&gt;='[1]TABELA G2A'!$G$15,(F348)&lt;'[1]TABELA G2A'!$H$15),(F348)/(1+'[1]TABELA G2A'!$G$16),IF(AND((F348)&gt;='[1]TABELA G2A'!$I$15,(F348)&lt;'[1]TABELA G2A'!$J$15),(F348)/(1+'[1]TABELA G2A'!$I$16),IF(AND((F348)&gt;='[1]TABELA G2A'!$A$17,(F348)&lt;'[1]TABELA G2A'!$B$17),(F348)/(1+'[1]TABELA G2A'!$A$18),IF(AND((F348)&gt;='[1]TABELA G2A'!$C$17,(F348)&lt;'[1]TABELA G2A'!$D$17),(F348)/(1+'[1]TABELA G2A'!$C$18),IF(AND((F348)&gt;='[1]TABELA G2A'!$E$17,(F348)&lt;'[1]TABELA G2A'!$F$17),(F348)/(1+'[1]TABELA G2A'!$E$18),IF(AND((F348)&gt;='[1]TABELA G2A'!$G$17,(F348)&lt;'[1]TABELA G2A'!$H$17),(F348)/(1+'[1]TABELA G2A'!$G$18),IF(AND((F348)&gt;='[1]TABELA G2A'!$I$17,(F348)&lt;'[1]TABELA G2A'!$J$17),(F348)/(1+'[1]TABELA G2A'!$I$18),IF(AND((F348)&gt;='[1]TABELA G2A'!$A$19,(F348)&lt;'[1]TABELA G2A'!$B$19),(F348)/(1+'[1]TABELA G2A'!$A$20),IF(AND((F348)&gt;='[1]TABELA G2A'!$C$19,(F348)&lt;'[1]TABELA G2A'!$D$19),(F348)/(1+'[1]TABELA G2A'!$C$20),IF(AND((F348)&gt;='[1]TABELA G2A'!$E$19,(F348)&lt;'[1]TABELA G2A'!$F$19),(F348)/(1+'[1]TABELA G2A'!$E$20),IF(AND((F348)&gt;='[1]TABELA G2A'!$G$19,(F348)&lt;'[1]TABELA G2A'!$H$19),(F348)/(1+'[1]TABELA G2A'!$G$20),IF(AND((F348)&gt;='[1]TABELA G2A'!$I$19,(F348)&lt;'[1]TABELA G2A'!$J$19),(F348)/(1+'[1]TABELA G2A'!$A$22),IF(AND((F348)&gt;='[1]TABELA G2A'!$A$21,(F348)&lt;'[1]TABELA G2A'!$B$21),(F348)/(1+'[1]TABELA G2A'!$B$22),IF(AND((F348)&gt;='[1]TABELA G2A'!$C$21,(F348)&lt;'[1]TABELA G2A'!$D$21),(F348)/(1+'[1]TABELA G2A'!$C$22),IF((F348)&gt;='[1]TABELA G2A'!$E$21,(F348)/(1+'[1]TABELA G2A'!$C$22),""))))))))))))))))))))</f>
        <v>0.24637681159420294</v>
      </c>
      <c r="H348" s="34">
        <f>IF('Venda-Chave-Troca'!$E348="G2A",G348*0.898-(0.4)-((0.15)*N348/O348),IF('Venda-Chave-Troca'!$E348="Gamivo",IF('Venda-Chave-Troca'!$F348&lt;4,(F348*0.95)-(0.1),(F348*0.901)-(0.45)),""))</f>
        <v>0.13405797101449277</v>
      </c>
      <c r="I348" s="34">
        <f>IF($E348="gamivo",IF($F348&gt;4,'Venda-Chave-Troca'!$G348+(-0.099*'Venda-Chave-Troca'!$G348)-(0.45),'Venda-Chave-Troca'!$G348-(0.05*'Venda-Chave-Troca'!$G348)-(0.1)),G348*0.898-(0.55))</f>
        <v>0.13405797101449279</v>
      </c>
      <c r="J348" s="32"/>
      <c r="K348" s="36" t="s">
        <v>923</v>
      </c>
      <c r="L348" s="34">
        <v>8.1423240914805822E-2</v>
      </c>
      <c r="M348" s="37">
        <v>1</v>
      </c>
      <c r="N348" s="37">
        <v>0</v>
      </c>
      <c r="O348" s="37">
        <v>1</v>
      </c>
      <c r="P348" s="37">
        <v>0</v>
      </c>
      <c r="Q348" s="34">
        <f t="shared" si="10"/>
        <v>5.2634730099686944E-2</v>
      </c>
      <c r="R348" s="27">
        <f t="shared" si="11"/>
        <v>0.64643373941304216</v>
      </c>
      <c r="S348" s="28">
        <v>44859</v>
      </c>
      <c r="T348" s="28">
        <v>44861</v>
      </c>
      <c r="U348" s="28">
        <v>44864</v>
      </c>
      <c r="V348" s="29" t="s">
        <v>157</v>
      </c>
      <c r="W348" s="29" t="s">
        <v>158</v>
      </c>
      <c r="X348" s="30"/>
      <c r="Y348" s="15"/>
    </row>
    <row r="349" spans="1:25" ht="19.350000000000001" customHeight="1">
      <c r="A349" s="17" t="s">
        <v>25</v>
      </c>
      <c r="B349" s="32" t="s">
        <v>961</v>
      </c>
      <c r="C349" s="35" t="s">
        <v>962</v>
      </c>
      <c r="D349" s="32"/>
      <c r="E349" s="21" t="s">
        <v>27</v>
      </c>
      <c r="F349" s="34">
        <v>0.43</v>
      </c>
      <c r="G349" s="34">
        <f>IF('Venda-Chave-Troca'!$E349="Gamivo",'Venda-Chave-Troca'!$F349,IF(AND((F349)&lt;'[1]TABELA G2A'!$A$15),F349,IF(AND((F349)&gt;='[1]TABELA G2A'!$A$15,(F349)&lt;'[1]TABELA G2A'!$B$15),(F349)/(1+'[1]TABELA G2A'!$A$16),IF(AND((F349)&gt;='[1]TABELA G2A'!$C$15,(F349)&lt;'[1]TABELA G2A'!$D$15),(F349)/(1+'[1]TABELA G2A'!$C$16),IF(AND((F349)&gt;='[1]TABELA G2A'!$E$15,(F349)&lt;'[1]TABELA G2A'!$F$15),(F349)/(1+'[1]TABELA G2A'!$E$16),IF(AND((F349)&gt;='[1]TABELA G2A'!$G$15,(F349)&lt;'[1]TABELA G2A'!$H$15),(F349)/(1+'[1]TABELA G2A'!$G$16),IF(AND((F349)&gt;='[1]TABELA G2A'!$I$15,(F349)&lt;'[1]TABELA G2A'!$J$15),(F349)/(1+'[1]TABELA G2A'!$I$16),IF(AND((F349)&gt;='[1]TABELA G2A'!$A$17,(F349)&lt;'[1]TABELA G2A'!$B$17),(F349)/(1+'[1]TABELA G2A'!$A$18),IF(AND((F349)&gt;='[1]TABELA G2A'!$C$17,(F349)&lt;'[1]TABELA G2A'!$D$17),(F349)/(1+'[1]TABELA G2A'!$C$18),IF(AND((F349)&gt;='[1]TABELA G2A'!$E$17,(F349)&lt;'[1]TABELA G2A'!$F$17),(F349)/(1+'[1]TABELA G2A'!$E$18),IF(AND((F349)&gt;='[1]TABELA G2A'!$G$17,(F349)&lt;'[1]TABELA G2A'!$H$17),(F349)/(1+'[1]TABELA G2A'!$G$18),IF(AND((F349)&gt;='[1]TABELA G2A'!$I$17,(F349)&lt;'[1]TABELA G2A'!$J$17),(F349)/(1+'[1]TABELA G2A'!$I$18),IF(AND((F349)&gt;='[1]TABELA G2A'!$A$19,(F349)&lt;'[1]TABELA G2A'!$B$19),(F349)/(1+'[1]TABELA G2A'!$A$20),IF(AND((F349)&gt;='[1]TABELA G2A'!$C$19,(F349)&lt;'[1]TABELA G2A'!$D$19),(F349)/(1+'[1]TABELA G2A'!$C$20),IF(AND((F349)&gt;='[1]TABELA G2A'!$E$19,(F349)&lt;'[1]TABELA G2A'!$F$19),(F349)/(1+'[1]TABELA G2A'!$E$20),IF(AND((F349)&gt;='[1]TABELA G2A'!$G$19,(F349)&lt;'[1]TABELA G2A'!$H$19),(F349)/(1+'[1]TABELA G2A'!$G$20),IF(AND((F349)&gt;='[1]TABELA G2A'!$I$19,(F349)&lt;'[1]TABELA G2A'!$J$19),(F349)/(1+'[1]TABELA G2A'!$A$22),IF(AND((F349)&gt;='[1]TABELA G2A'!$A$21,(F349)&lt;'[1]TABELA G2A'!$B$21),(F349)/(1+'[1]TABELA G2A'!$B$22),IF(AND((F349)&gt;='[1]TABELA G2A'!$C$21,(F349)&lt;'[1]TABELA G2A'!$D$21),(F349)/(1+'[1]TABELA G2A'!$C$22),IF((F349)&gt;='[1]TABELA G2A'!$E$21,(F349)/(1+'[1]TABELA G2A'!$C$22),""))))))))))))))))))))</f>
        <v>0.43</v>
      </c>
      <c r="H349" s="34">
        <f>IF('Venda-Chave-Troca'!$E349="G2A",G349*0.898-(0.4)-((0.15)*N349/O349),IF('Venda-Chave-Troca'!$E349="Gamivo",IF('Venda-Chave-Troca'!$F349&lt;4,(F349*0.95)-(0.1),(F349*0.901)-(0.45)),""))</f>
        <v>0.3085</v>
      </c>
      <c r="I349" s="34">
        <f>IF($E349="gamivo",IF($F349&gt;4,'Venda-Chave-Troca'!$G349+(-0.099*'Venda-Chave-Troca'!$G349)-(0.45),'Venda-Chave-Troca'!$G349-(0.05*'Venda-Chave-Troca'!$G349)-(0.1)),G349*0.898-(0.55))</f>
        <v>0.3085</v>
      </c>
      <c r="J349" s="32"/>
      <c r="K349" s="36" t="s">
        <v>346</v>
      </c>
      <c r="L349" s="34">
        <v>0.17455841749905929</v>
      </c>
      <c r="M349" s="37">
        <v>1</v>
      </c>
      <c r="N349" s="37">
        <v>0</v>
      </c>
      <c r="O349" s="37">
        <v>1</v>
      </c>
      <c r="P349" s="37">
        <v>0</v>
      </c>
      <c r="Q349" s="34">
        <f t="shared" si="10"/>
        <v>0.13394158250094071</v>
      </c>
      <c r="R349" s="27">
        <f t="shared" si="11"/>
        <v>0.76731666349841043</v>
      </c>
      <c r="S349" s="28">
        <v>44845</v>
      </c>
      <c r="T349" s="28">
        <v>44848</v>
      </c>
      <c r="U349" s="28">
        <v>45136</v>
      </c>
      <c r="V349" s="29" t="s">
        <v>157</v>
      </c>
      <c r="W349" s="29" t="s">
        <v>158</v>
      </c>
      <c r="X349" s="30"/>
      <c r="Y349" s="15"/>
    </row>
    <row r="350" spans="1:25" ht="19.350000000000001" customHeight="1">
      <c r="A350" s="17" t="s">
        <v>25</v>
      </c>
      <c r="B350" s="32" t="s">
        <v>963</v>
      </c>
      <c r="C350" s="35" t="s">
        <v>964</v>
      </c>
      <c r="D350" s="32"/>
      <c r="E350" s="21" t="s">
        <v>27</v>
      </c>
      <c r="F350" s="34">
        <v>0.23188405797101452</v>
      </c>
      <c r="G350" s="34">
        <f>IF('Venda-Chave-Troca'!$E350="Gamivo",'Venda-Chave-Troca'!$F350,IF(AND((F350)&lt;'[1]TABELA G2A'!$A$15),F350,IF(AND((F350)&gt;='[1]TABELA G2A'!$A$15,(F350)&lt;'[1]TABELA G2A'!$B$15),(F350)/(1+'[1]TABELA G2A'!$A$16),IF(AND((F350)&gt;='[1]TABELA G2A'!$C$15,(F350)&lt;'[1]TABELA G2A'!$D$15),(F350)/(1+'[1]TABELA G2A'!$C$16),IF(AND((F350)&gt;='[1]TABELA G2A'!$E$15,(F350)&lt;'[1]TABELA G2A'!$F$15),(F350)/(1+'[1]TABELA G2A'!$E$16),IF(AND((F350)&gt;='[1]TABELA G2A'!$G$15,(F350)&lt;'[1]TABELA G2A'!$H$15),(F350)/(1+'[1]TABELA G2A'!$G$16),IF(AND((F350)&gt;='[1]TABELA G2A'!$I$15,(F350)&lt;'[1]TABELA G2A'!$J$15),(F350)/(1+'[1]TABELA G2A'!$I$16),IF(AND((F350)&gt;='[1]TABELA G2A'!$A$17,(F350)&lt;'[1]TABELA G2A'!$B$17),(F350)/(1+'[1]TABELA G2A'!$A$18),IF(AND((F350)&gt;='[1]TABELA G2A'!$C$17,(F350)&lt;'[1]TABELA G2A'!$D$17),(F350)/(1+'[1]TABELA G2A'!$C$18),IF(AND((F350)&gt;='[1]TABELA G2A'!$E$17,(F350)&lt;'[1]TABELA G2A'!$F$17),(F350)/(1+'[1]TABELA G2A'!$E$18),IF(AND((F350)&gt;='[1]TABELA G2A'!$G$17,(F350)&lt;'[1]TABELA G2A'!$H$17),(F350)/(1+'[1]TABELA G2A'!$G$18),IF(AND((F350)&gt;='[1]TABELA G2A'!$I$17,(F350)&lt;'[1]TABELA G2A'!$J$17),(F350)/(1+'[1]TABELA G2A'!$I$18),IF(AND((F350)&gt;='[1]TABELA G2A'!$A$19,(F350)&lt;'[1]TABELA G2A'!$B$19),(F350)/(1+'[1]TABELA G2A'!$A$20),IF(AND((F350)&gt;='[1]TABELA G2A'!$C$19,(F350)&lt;'[1]TABELA G2A'!$D$19),(F350)/(1+'[1]TABELA G2A'!$C$20),IF(AND((F350)&gt;='[1]TABELA G2A'!$E$19,(F350)&lt;'[1]TABELA G2A'!$F$19),(F350)/(1+'[1]TABELA G2A'!$E$20),IF(AND((F350)&gt;='[1]TABELA G2A'!$G$19,(F350)&lt;'[1]TABELA G2A'!$H$19),(F350)/(1+'[1]TABELA G2A'!$G$20),IF(AND((F350)&gt;='[1]TABELA G2A'!$I$19,(F350)&lt;'[1]TABELA G2A'!$J$19),(F350)/(1+'[1]TABELA G2A'!$A$22),IF(AND((F350)&gt;='[1]TABELA G2A'!$A$21,(F350)&lt;'[1]TABELA G2A'!$B$21),(F350)/(1+'[1]TABELA G2A'!$B$22),IF(AND((F350)&gt;='[1]TABELA G2A'!$C$21,(F350)&lt;'[1]TABELA G2A'!$D$21),(F350)/(1+'[1]TABELA G2A'!$C$22),IF((F350)&gt;='[1]TABELA G2A'!$E$21,(F350)/(1+'[1]TABELA G2A'!$C$22),""))))))))))))))))))))</f>
        <v>0.23188405797101452</v>
      </c>
      <c r="H350" s="34">
        <f>IF('Venda-Chave-Troca'!$E350="G2A",G350*0.898-(0.4)-((0.15)*N350/O350),IF('Venda-Chave-Troca'!$E350="Gamivo",IF('Venda-Chave-Troca'!$F350&lt;4,(F350*0.95)-(0.1),(F350*0.901)-(0.45)),""))</f>
        <v>0.12028985507246379</v>
      </c>
      <c r="I350" s="34">
        <f>IF($E350="gamivo",IF($F350&gt;4,'Venda-Chave-Troca'!$G350+(-0.099*'Venda-Chave-Troca'!$G350)-(0.45),'Venda-Chave-Troca'!$G350-(0.05*'Venda-Chave-Troca'!$G350)-(0.1)),G350*0.898-(0.55))</f>
        <v>0.12028985507246379</v>
      </c>
      <c r="J350" s="32"/>
      <c r="K350" s="36" t="s">
        <v>346</v>
      </c>
      <c r="L350" s="34">
        <v>6.7454706047104296E-2</v>
      </c>
      <c r="M350" s="37">
        <v>1</v>
      </c>
      <c r="N350" s="37">
        <v>0</v>
      </c>
      <c r="O350" s="37">
        <v>1</v>
      </c>
      <c r="P350" s="37">
        <v>0</v>
      </c>
      <c r="Q350" s="34">
        <f t="shared" si="10"/>
        <v>5.283514902535949E-2</v>
      </c>
      <c r="R350" s="27">
        <f t="shared" si="11"/>
        <v>0.78326853857259682</v>
      </c>
      <c r="S350" s="28">
        <v>44845</v>
      </c>
      <c r="T350" s="28">
        <v>44848</v>
      </c>
      <c r="U350" s="28">
        <v>44890</v>
      </c>
      <c r="V350" s="29" t="s">
        <v>157</v>
      </c>
      <c r="W350" s="29" t="s">
        <v>158</v>
      </c>
      <c r="X350" s="30"/>
      <c r="Y350" s="15"/>
    </row>
    <row r="351" spans="1:25" ht="19.350000000000001" customHeight="1">
      <c r="A351" s="17" t="s">
        <v>25</v>
      </c>
      <c r="B351" s="18" t="s">
        <v>965</v>
      </c>
      <c r="C351" s="20" t="s">
        <v>966</v>
      </c>
      <c r="D351" s="20"/>
      <c r="E351" s="82" t="s">
        <v>705</v>
      </c>
      <c r="F351" s="22">
        <v>2.79</v>
      </c>
      <c r="G351" s="22">
        <f>IF('Venda-Chave-Troca'!$E351="Gamivo",'Venda-Chave-Troca'!$F351,IF(AND((F351)&lt;'[1]TABELA G2A'!$A$15),F351,IF(AND((F351)&gt;='[1]TABELA G2A'!$A$15,(F351)&lt;'[1]TABELA G2A'!$B$15),(F351)/(1+'[1]TABELA G2A'!$A$16),IF(AND((F351)&gt;='[1]TABELA G2A'!$C$15,(F351)&lt;'[1]TABELA G2A'!$D$15),(F351)/(1+'[1]TABELA G2A'!$C$16),IF(AND((F351)&gt;='[1]TABELA G2A'!$E$15,(F351)&lt;'[1]TABELA G2A'!$F$15),(F351)/(1+'[1]TABELA G2A'!$E$16),IF(AND((F351)&gt;='[1]TABELA G2A'!$G$15,(F351)&lt;'[1]TABELA G2A'!$H$15),(F351)/(1+'[1]TABELA G2A'!$G$16),IF(AND((F351)&gt;='[1]TABELA G2A'!$I$15,(F351)&lt;'[1]TABELA G2A'!$J$15),(F351)/(1+'[1]TABELA G2A'!$I$16),IF(AND((F351)&gt;='[1]TABELA G2A'!$A$17,(F351)&lt;'[1]TABELA G2A'!$B$17),(F351)/(1+'[1]TABELA G2A'!$A$18),IF(AND((F351)&gt;='[1]TABELA G2A'!$C$17,(F351)&lt;'[1]TABELA G2A'!$D$17),(F351)/(1+'[1]TABELA G2A'!$C$18),IF(AND((F351)&gt;='[1]TABELA G2A'!$E$17,(F351)&lt;'[1]TABELA G2A'!$F$17),(F351)/(1+'[1]TABELA G2A'!$E$18),IF(AND((F351)&gt;='[1]TABELA G2A'!$G$17,(F351)&lt;'[1]TABELA G2A'!$H$17),(F351)/(1+'[1]TABELA G2A'!$G$18),IF(AND((F351)&gt;='[1]TABELA G2A'!$I$17,(F351)&lt;'[1]TABELA G2A'!$J$17),(F351)/(1+'[1]TABELA G2A'!$I$18),IF(AND((F351)&gt;='[1]TABELA G2A'!$A$19,(F351)&lt;'[1]TABELA G2A'!$B$19),(F351)/(1+'[1]TABELA G2A'!$A$20),IF(AND((F351)&gt;='[1]TABELA G2A'!$C$19,(F351)&lt;'[1]TABELA G2A'!$D$19),(F351)/(1+'[1]TABELA G2A'!$C$20),IF(AND((F351)&gt;='[1]TABELA G2A'!$E$19,(F351)&lt;'[1]TABELA G2A'!$F$19),(F351)/(1+'[1]TABELA G2A'!$E$20),IF(AND((F351)&gt;='[1]TABELA G2A'!$G$19,(F351)&lt;'[1]TABELA G2A'!$H$19),(F351)/(1+'[1]TABELA G2A'!$G$20),IF(AND((F351)&gt;='[1]TABELA G2A'!$I$19,(F351)&lt;'[1]TABELA G2A'!$J$19),(F351)/(1+'[1]TABELA G2A'!$A$22),IF(AND((F351)&gt;='[1]TABELA G2A'!$A$21,(F351)&lt;'[1]TABELA G2A'!$B$21),(F351)/(1+'[1]TABELA G2A'!$B$22),IF(AND((F351)&gt;='[1]TABELA G2A'!$C$21,(F351)&lt;'[1]TABELA G2A'!$D$21),(F351)/(1+'[1]TABELA G2A'!$C$22),IF((F351)&gt;='[1]TABELA G2A'!$E$21,(F351)/(1+'[1]TABELA G2A'!$C$22),""))))))))))))))))))))</f>
        <v>2.1627906976744184</v>
      </c>
      <c r="H351" s="22" t="str">
        <f>IF('Venda-Chave-Troca'!$E351="G2A",G351*0.898-(0.4)-((0.15)*N351/O351),IF('Venda-Chave-Troca'!$E351="Gamivo",IF('Venda-Chave-Troca'!$F351&lt;4,(F351*0.95)-(0.1),(F351*0.901)-(0.45)),""))</f>
        <v/>
      </c>
      <c r="I351" s="22">
        <f>IF($E351="gamivo",IF($F351&gt;4,'Venda-Chave-Troca'!$G351+(-0.099*'Venda-Chave-Troca'!$G351)-(0.45),'Venda-Chave-Troca'!$G351-(0.05*'Venda-Chave-Troca'!$G351)-(0.1)),G351*0.898-(0.55))</f>
        <v>1.3921860465116278</v>
      </c>
      <c r="J351" s="23"/>
      <c r="K351" s="24" t="s">
        <v>156</v>
      </c>
      <c r="L351" s="22">
        <v>0</v>
      </c>
      <c r="M351" s="25">
        <v>0</v>
      </c>
      <c r="N351" s="25">
        <v>0</v>
      </c>
      <c r="O351" s="25">
        <v>1</v>
      </c>
      <c r="P351" s="25">
        <v>0</v>
      </c>
      <c r="Q351" s="26" t="e">
        <f t="shared" si="10"/>
        <v>#VALUE!</v>
      </c>
      <c r="R351" s="27" t="e">
        <f t="shared" si="11"/>
        <v>#VALUE!</v>
      </c>
      <c r="S351" s="28">
        <v>44873</v>
      </c>
      <c r="T351" s="28">
        <v>45182</v>
      </c>
      <c r="U351" s="28"/>
      <c r="V351" s="29" t="s">
        <v>157</v>
      </c>
      <c r="W351" s="29" t="s">
        <v>158</v>
      </c>
      <c r="X351" s="30"/>
      <c r="Y351" s="15"/>
    </row>
    <row r="352" spans="1:25" ht="19.350000000000001" customHeight="1">
      <c r="A352" s="17" t="s">
        <v>25</v>
      </c>
      <c r="B352" s="32" t="s">
        <v>967</v>
      </c>
      <c r="C352" s="35" t="s">
        <v>968</v>
      </c>
      <c r="D352" s="32"/>
      <c r="E352" s="21" t="s">
        <v>27</v>
      </c>
      <c r="F352" s="34">
        <v>0.27536231884057971</v>
      </c>
      <c r="G352" s="34">
        <f>IF('Venda-Chave-Troca'!$E352="Gamivo",'Venda-Chave-Troca'!$F352,IF(AND((F352)&lt;'[1]TABELA G2A'!$A$15),F352,IF(AND((F352)&gt;='[1]TABELA G2A'!$A$15,(F352)&lt;'[1]TABELA G2A'!$B$15),(F352)/(1+'[1]TABELA G2A'!$A$16),IF(AND((F352)&gt;='[1]TABELA G2A'!$C$15,(F352)&lt;'[1]TABELA G2A'!$D$15),(F352)/(1+'[1]TABELA G2A'!$C$16),IF(AND((F352)&gt;='[1]TABELA G2A'!$E$15,(F352)&lt;'[1]TABELA G2A'!$F$15),(F352)/(1+'[1]TABELA G2A'!$E$16),IF(AND((F352)&gt;='[1]TABELA G2A'!$G$15,(F352)&lt;'[1]TABELA G2A'!$H$15),(F352)/(1+'[1]TABELA G2A'!$G$16),IF(AND((F352)&gt;='[1]TABELA G2A'!$I$15,(F352)&lt;'[1]TABELA G2A'!$J$15),(F352)/(1+'[1]TABELA G2A'!$I$16),IF(AND((F352)&gt;='[1]TABELA G2A'!$A$17,(F352)&lt;'[1]TABELA G2A'!$B$17),(F352)/(1+'[1]TABELA G2A'!$A$18),IF(AND((F352)&gt;='[1]TABELA G2A'!$C$17,(F352)&lt;'[1]TABELA G2A'!$D$17),(F352)/(1+'[1]TABELA G2A'!$C$18),IF(AND((F352)&gt;='[1]TABELA G2A'!$E$17,(F352)&lt;'[1]TABELA G2A'!$F$17),(F352)/(1+'[1]TABELA G2A'!$E$18),IF(AND((F352)&gt;='[1]TABELA G2A'!$G$17,(F352)&lt;'[1]TABELA G2A'!$H$17),(F352)/(1+'[1]TABELA G2A'!$G$18),IF(AND((F352)&gt;='[1]TABELA G2A'!$I$17,(F352)&lt;'[1]TABELA G2A'!$J$17),(F352)/(1+'[1]TABELA G2A'!$I$18),IF(AND((F352)&gt;='[1]TABELA G2A'!$A$19,(F352)&lt;'[1]TABELA G2A'!$B$19),(F352)/(1+'[1]TABELA G2A'!$A$20),IF(AND((F352)&gt;='[1]TABELA G2A'!$C$19,(F352)&lt;'[1]TABELA G2A'!$D$19),(F352)/(1+'[1]TABELA G2A'!$C$20),IF(AND((F352)&gt;='[1]TABELA G2A'!$E$19,(F352)&lt;'[1]TABELA G2A'!$F$19),(F352)/(1+'[1]TABELA G2A'!$E$20),IF(AND((F352)&gt;='[1]TABELA G2A'!$G$19,(F352)&lt;'[1]TABELA G2A'!$H$19),(F352)/(1+'[1]TABELA G2A'!$G$20),IF(AND((F352)&gt;='[1]TABELA G2A'!$I$19,(F352)&lt;'[1]TABELA G2A'!$J$19),(F352)/(1+'[1]TABELA G2A'!$A$22),IF(AND((F352)&gt;='[1]TABELA G2A'!$A$21,(F352)&lt;'[1]TABELA G2A'!$B$21),(F352)/(1+'[1]TABELA G2A'!$B$22),IF(AND((F352)&gt;='[1]TABELA G2A'!$C$21,(F352)&lt;'[1]TABELA G2A'!$D$21),(F352)/(1+'[1]TABELA G2A'!$C$22),IF((F352)&gt;='[1]TABELA G2A'!$E$21,(F352)/(1+'[1]TABELA G2A'!$C$22),""))))))))))))))))))))</f>
        <v>0.27536231884057971</v>
      </c>
      <c r="H352" s="34">
        <f>IF('Venda-Chave-Troca'!$E352="G2A",G352*0.898-(0.4)-((0.15)*N352/O352),IF('Venda-Chave-Troca'!$E352="Gamivo",IF('Venda-Chave-Troca'!$F352&lt;4,(F352*0.95)-(0.1),(F352*0.901)-(0.45)),""))</f>
        <v>0.16159420289855073</v>
      </c>
      <c r="I352" s="34">
        <f>IF($E352="gamivo",IF($F352&gt;4,'Venda-Chave-Troca'!$G352+(-0.099*'Venda-Chave-Troca'!$G352)-(0.45),'Venda-Chave-Troca'!$G352-(0.05*'Venda-Chave-Troca'!$G352)-(0.1)),G352*0.898-(0.55))</f>
        <v>0.16159420289855073</v>
      </c>
      <c r="J352" s="32"/>
      <c r="K352" s="36" t="s">
        <v>346</v>
      </c>
      <c r="L352" s="34">
        <v>6.7454706047104296E-2</v>
      </c>
      <c r="M352" s="37">
        <v>1</v>
      </c>
      <c r="N352" s="37">
        <v>0</v>
      </c>
      <c r="O352" s="37">
        <v>3</v>
      </c>
      <c r="P352" s="37">
        <v>0</v>
      </c>
      <c r="Q352" s="34">
        <f t="shared" si="10"/>
        <v>9.413949685144643E-2</v>
      </c>
      <c r="R352" s="27">
        <f t="shared" si="11"/>
        <v>1.3955956873595725</v>
      </c>
      <c r="S352" s="28">
        <v>44845</v>
      </c>
      <c r="T352" s="28">
        <v>44848</v>
      </c>
      <c r="U352" s="28">
        <v>44995</v>
      </c>
      <c r="V352" s="29" t="s">
        <v>157</v>
      </c>
      <c r="W352" s="29" t="s">
        <v>158</v>
      </c>
      <c r="X352" s="30"/>
      <c r="Y352" s="15"/>
    </row>
    <row r="353" spans="1:25" ht="19.350000000000001" customHeight="1">
      <c r="A353" s="17" t="s">
        <v>25</v>
      </c>
      <c r="B353" s="32" t="s">
        <v>969</v>
      </c>
      <c r="C353" s="35" t="s">
        <v>968</v>
      </c>
      <c r="D353" s="32"/>
      <c r="E353" s="61" t="s">
        <v>27</v>
      </c>
      <c r="F353" s="34">
        <v>0.27536231884057971</v>
      </c>
      <c r="G353" s="34">
        <f>IF('Venda-Chave-Troca'!$E353="Gamivo",'Venda-Chave-Troca'!$F353,IF(AND((F353)&lt;'[1]TABELA G2A'!$A$15),F353,IF(AND((F353)&gt;='[1]TABELA G2A'!$A$15,(F353)&lt;'[1]TABELA G2A'!$B$15),(F353)/(1+'[1]TABELA G2A'!$A$16),IF(AND((F353)&gt;='[1]TABELA G2A'!$C$15,(F353)&lt;'[1]TABELA G2A'!$D$15),(F353)/(1+'[1]TABELA G2A'!$C$16),IF(AND((F353)&gt;='[1]TABELA G2A'!$E$15,(F353)&lt;'[1]TABELA G2A'!$F$15),(F353)/(1+'[1]TABELA G2A'!$E$16),IF(AND((F353)&gt;='[1]TABELA G2A'!$G$15,(F353)&lt;'[1]TABELA G2A'!$H$15),(F353)/(1+'[1]TABELA G2A'!$G$16),IF(AND((F353)&gt;='[1]TABELA G2A'!$I$15,(F353)&lt;'[1]TABELA G2A'!$J$15),(F353)/(1+'[1]TABELA G2A'!$I$16),IF(AND((F353)&gt;='[1]TABELA G2A'!$A$17,(F353)&lt;'[1]TABELA G2A'!$B$17),(F353)/(1+'[1]TABELA G2A'!$A$18),IF(AND((F353)&gt;='[1]TABELA G2A'!$C$17,(F353)&lt;'[1]TABELA G2A'!$D$17),(F353)/(1+'[1]TABELA G2A'!$C$18),IF(AND((F353)&gt;='[1]TABELA G2A'!$E$17,(F353)&lt;'[1]TABELA G2A'!$F$17),(F353)/(1+'[1]TABELA G2A'!$E$18),IF(AND((F353)&gt;='[1]TABELA G2A'!$G$17,(F353)&lt;'[1]TABELA G2A'!$H$17),(F353)/(1+'[1]TABELA G2A'!$G$18),IF(AND((F353)&gt;='[1]TABELA G2A'!$I$17,(F353)&lt;'[1]TABELA G2A'!$J$17),(F353)/(1+'[1]TABELA G2A'!$I$18),IF(AND((F353)&gt;='[1]TABELA G2A'!$A$19,(F353)&lt;'[1]TABELA G2A'!$B$19),(F353)/(1+'[1]TABELA G2A'!$A$20),IF(AND((F353)&gt;='[1]TABELA G2A'!$C$19,(F353)&lt;'[1]TABELA G2A'!$D$19),(F353)/(1+'[1]TABELA G2A'!$C$20),IF(AND((F353)&gt;='[1]TABELA G2A'!$E$19,(F353)&lt;'[1]TABELA G2A'!$F$19),(F353)/(1+'[1]TABELA G2A'!$E$20),IF(AND((F353)&gt;='[1]TABELA G2A'!$G$19,(F353)&lt;'[1]TABELA G2A'!$H$19),(F353)/(1+'[1]TABELA G2A'!$G$20),IF(AND((F353)&gt;='[1]TABELA G2A'!$I$19,(F353)&lt;'[1]TABELA G2A'!$J$19),(F353)/(1+'[1]TABELA G2A'!$A$22),IF(AND((F353)&gt;='[1]TABELA G2A'!$A$21,(F353)&lt;'[1]TABELA G2A'!$B$21),(F353)/(1+'[1]TABELA G2A'!$B$22),IF(AND((F353)&gt;='[1]TABELA G2A'!$C$21,(F353)&lt;'[1]TABELA G2A'!$D$21),(F353)/(1+'[1]TABELA G2A'!$C$22),IF((F353)&gt;='[1]TABELA G2A'!$E$21,(F353)/(1+'[1]TABELA G2A'!$C$22),""))))))))))))))))))))</f>
        <v>0.27536231884057971</v>
      </c>
      <c r="H353" s="34">
        <f>IF('Venda-Chave-Troca'!$E353="G2A",G353*0.898-(0.4)-((0.15)*N353/O353),IF('Venda-Chave-Troca'!$E353="Gamivo",IF('Venda-Chave-Troca'!$F353&lt;4,(F353*0.95)-(0.1),(F353*0.901)-(0.45)),""))</f>
        <v>0.16159420289855073</v>
      </c>
      <c r="I353" s="34">
        <f>IF($E353="gamivo",IF($F353&gt;4,'Venda-Chave-Troca'!$G353+(-0.099*'Venda-Chave-Troca'!$G353)-(0.45),'Venda-Chave-Troca'!$G353-(0.05*'Venda-Chave-Troca'!$G353)-(0.1)),G353*0.898-(0.55))</f>
        <v>0.16159420289855073</v>
      </c>
      <c r="J353" s="32"/>
      <c r="K353" s="36" t="s">
        <v>923</v>
      </c>
      <c r="L353" s="34">
        <v>8.1423240914805822E-2</v>
      </c>
      <c r="M353" s="37">
        <v>1</v>
      </c>
      <c r="N353" s="37">
        <v>0</v>
      </c>
      <c r="O353" s="37">
        <v>3</v>
      </c>
      <c r="P353" s="37">
        <v>0</v>
      </c>
      <c r="Q353" s="34">
        <f t="shared" si="10"/>
        <v>8.0170961983744904E-2</v>
      </c>
      <c r="R353" s="27">
        <f t="shared" si="11"/>
        <v>0.9846201291303156</v>
      </c>
      <c r="S353" s="28">
        <v>44859</v>
      </c>
      <c r="T353" s="28">
        <v>44861</v>
      </c>
      <c r="U353" s="28">
        <v>45015</v>
      </c>
      <c r="V353" s="29" t="s">
        <v>157</v>
      </c>
      <c r="W353" s="29" t="s">
        <v>158</v>
      </c>
      <c r="X353" s="30"/>
      <c r="Y353" s="15"/>
    </row>
    <row r="354" spans="1:25" ht="19.350000000000001" customHeight="1">
      <c r="A354" s="17" t="s">
        <v>25</v>
      </c>
      <c r="B354" s="32" t="s">
        <v>970</v>
      </c>
      <c r="C354" s="35" t="s">
        <v>968</v>
      </c>
      <c r="D354" s="32"/>
      <c r="E354" s="61" t="s">
        <v>27</v>
      </c>
      <c r="F354" s="34">
        <v>0.27536231884057971</v>
      </c>
      <c r="G354" s="34">
        <f>IF('Venda-Chave-Troca'!$E354="Gamivo",'Venda-Chave-Troca'!$F354,IF(AND((F354)&lt;'[1]TABELA G2A'!$A$15),F354,IF(AND((F354)&gt;='[1]TABELA G2A'!$A$15,(F354)&lt;'[1]TABELA G2A'!$B$15),(F354)/(1+'[1]TABELA G2A'!$A$16),IF(AND((F354)&gt;='[1]TABELA G2A'!$C$15,(F354)&lt;'[1]TABELA G2A'!$D$15),(F354)/(1+'[1]TABELA G2A'!$C$16),IF(AND((F354)&gt;='[1]TABELA G2A'!$E$15,(F354)&lt;'[1]TABELA G2A'!$F$15),(F354)/(1+'[1]TABELA G2A'!$E$16),IF(AND((F354)&gt;='[1]TABELA G2A'!$G$15,(F354)&lt;'[1]TABELA G2A'!$H$15),(F354)/(1+'[1]TABELA G2A'!$G$16),IF(AND((F354)&gt;='[1]TABELA G2A'!$I$15,(F354)&lt;'[1]TABELA G2A'!$J$15),(F354)/(1+'[1]TABELA G2A'!$I$16),IF(AND((F354)&gt;='[1]TABELA G2A'!$A$17,(F354)&lt;'[1]TABELA G2A'!$B$17),(F354)/(1+'[1]TABELA G2A'!$A$18),IF(AND((F354)&gt;='[1]TABELA G2A'!$C$17,(F354)&lt;'[1]TABELA G2A'!$D$17),(F354)/(1+'[1]TABELA G2A'!$C$18),IF(AND((F354)&gt;='[1]TABELA G2A'!$E$17,(F354)&lt;'[1]TABELA G2A'!$F$17),(F354)/(1+'[1]TABELA G2A'!$E$18),IF(AND((F354)&gt;='[1]TABELA G2A'!$G$17,(F354)&lt;'[1]TABELA G2A'!$H$17),(F354)/(1+'[1]TABELA G2A'!$G$18),IF(AND((F354)&gt;='[1]TABELA G2A'!$I$17,(F354)&lt;'[1]TABELA G2A'!$J$17),(F354)/(1+'[1]TABELA G2A'!$I$18),IF(AND((F354)&gt;='[1]TABELA G2A'!$A$19,(F354)&lt;'[1]TABELA G2A'!$B$19),(F354)/(1+'[1]TABELA G2A'!$A$20),IF(AND((F354)&gt;='[1]TABELA G2A'!$C$19,(F354)&lt;'[1]TABELA G2A'!$D$19),(F354)/(1+'[1]TABELA G2A'!$C$20),IF(AND((F354)&gt;='[1]TABELA G2A'!$E$19,(F354)&lt;'[1]TABELA G2A'!$F$19),(F354)/(1+'[1]TABELA G2A'!$E$20),IF(AND((F354)&gt;='[1]TABELA G2A'!$G$19,(F354)&lt;'[1]TABELA G2A'!$H$19),(F354)/(1+'[1]TABELA G2A'!$G$20),IF(AND((F354)&gt;='[1]TABELA G2A'!$I$19,(F354)&lt;'[1]TABELA G2A'!$J$19),(F354)/(1+'[1]TABELA G2A'!$A$22),IF(AND((F354)&gt;='[1]TABELA G2A'!$A$21,(F354)&lt;'[1]TABELA G2A'!$B$21),(F354)/(1+'[1]TABELA G2A'!$B$22),IF(AND((F354)&gt;='[1]TABELA G2A'!$C$21,(F354)&lt;'[1]TABELA G2A'!$D$21),(F354)/(1+'[1]TABELA G2A'!$C$22),IF((F354)&gt;='[1]TABELA G2A'!$E$21,(F354)/(1+'[1]TABELA G2A'!$C$22),""))))))))))))))))))))</f>
        <v>0.27536231884057971</v>
      </c>
      <c r="H354" s="34">
        <f>IF('Venda-Chave-Troca'!$E354="G2A",G354*0.898-(0.4)-((0.15)*N354/O354),IF('Venda-Chave-Troca'!$E354="Gamivo",IF('Venda-Chave-Troca'!$F354&lt;4,(F354*0.95)-(0.1),(F354*0.901)-(0.45)),""))</f>
        <v>0.16159420289855073</v>
      </c>
      <c r="I354" s="34">
        <f>IF($E354="gamivo",IF($F354&gt;4,'Venda-Chave-Troca'!$G354+(-0.099*'Venda-Chave-Troca'!$G354)-(0.45),'Venda-Chave-Troca'!$G354-(0.05*'Venda-Chave-Troca'!$G354)-(0.1)),G354*0.898-(0.55))</f>
        <v>0.16159420289855073</v>
      </c>
      <c r="J354" s="32"/>
      <c r="K354" s="36" t="s">
        <v>971</v>
      </c>
      <c r="L354" s="34">
        <v>7.5813003526609066E-2</v>
      </c>
      <c r="M354" s="37">
        <v>1</v>
      </c>
      <c r="N354" s="37">
        <v>0</v>
      </c>
      <c r="O354" s="37">
        <v>3</v>
      </c>
      <c r="P354" s="37">
        <v>0</v>
      </c>
      <c r="Q354" s="34">
        <f t="shared" si="10"/>
        <v>8.578119937194166E-2</v>
      </c>
      <c r="R354" s="27">
        <f t="shared" si="11"/>
        <v>1.1314839853539629</v>
      </c>
      <c r="S354" s="28">
        <v>44860</v>
      </c>
      <c r="T354" s="28">
        <v>44861</v>
      </c>
      <c r="U354" s="28">
        <v>45042</v>
      </c>
      <c r="V354" s="29" t="s">
        <v>34</v>
      </c>
      <c r="W354" s="29" t="s">
        <v>35</v>
      </c>
      <c r="X354" s="30"/>
      <c r="Y354" s="15"/>
    </row>
    <row r="355" spans="1:25" ht="19.350000000000001" customHeight="1">
      <c r="A355" s="17" t="s">
        <v>25</v>
      </c>
      <c r="B355" s="70" t="s">
        <v>972</v>
      </c>
      <c r="C355" s="71" t="s">
        <v>968</v>
      </c>
      <c r="D355" s="20"/>
      <c r="E355" s="21"/>
      <c r="F355" s="22">
        <v>0.27536231884057971</v>
      </c>
      <c r="G355" s="22">
        <f>IF('Venda-Chave-Troca'!$E355="Gamivo",'Venda-Chave-Troca'!$F355,IF(AND((F355)&lt;'[1]TABELA G2A'!$A$15),F355,IF(AND((F355)&gt;='[1]TABELA G2A'!$A$15,(F355)&lt;'[1]TABELA G2A'!$B$15),(F355)/(1+'[1]TABELA G2A'!$A$16),IF(AND((F355)&gt;='[1]TABELA G2A'!$C$15,(F355)&lt;'[1]TABELA G2A'!$D$15),(F355)/(1+'[1]TABELA G2A'!$C$16),IF(AND((F355)&gt;='[1]TABELA G2A'!$E$15,(F355)&lt;'[1]TABELA G2A'!$F$15),(F355)/(1+'[1]TABELA G2A'!$E$16),IF(AND((F355)&gt;='[1]TABELA G2A'!$G$15,(F355)&lt;'[1]TABELA G2A'!$H$15),(F355)/(1+'[1]TABELA G2A'!$G$16),IF(AND((F355)&gt;='[1]TABELA G2A'!$I$15,(F355)&lt;'[1]TABELA G2A'!$J$15),(F355)/(1+'[1]TABELA G2A'!$I$16),IF(AND((F355)&gt;='[1]TABELA G2A'!$A$17,(F355)&lt;'[1]TABELA G2A'!$B$17),(F355)/(1+'[1]TABELA G2A'!$A$18),IF(AND((F355)&gt;='[1]TABELA G2A'!$C$17,(F355)&lt;'[1]TABELA G2A'!$D$17),(F355)/(1+'[1]TABELA G2A'!$C$18),IF(AND((F355)&gt;='[1]TABELA G2A'!$E$17,(F355)&lt;'[1]TABELA G2A'!$F$17),(F355)/(1+'[1]TABELA G2A'!$E$18),IF(AND((F355)&gt;='[1]TABELA G2A'!$G$17,(F355)&lt;'[1]TABELA G2A'!$H$17),(F355)/(1+'[1]TABELA G2A'!$G$18),IF(AND((F355)&gt;='[1]TABELA G2A'!$I$17,(F355)&lt;'[1]TABELA G2A'!$J$17),(F355)/(1+'[1]TABELA G2A'!$I$18),IF(AND((F355)&gt;='[1]TABELA G2A'!$A$19,(F355)&lt;'[1]TABELA G2A'!$B$19),(F355)/(1+'[1]TABELA G2A'!$A$20),IF(AND((F355)&gt;='[1]TABELA G2A'!$C$19,(F355)&lt;'[1]TABELA G2A'!$D$19),(F355)/(1+'[1]TABELA G2A'!$C$20),IF(AND((F355)&gt;='[1]TABELA G2A'!$E$19,(F355)&lt;'[1]TABELA G2A'!$F$19),(F355)/(1+'[1]TABELA G2A'!$E$20),IF(AND((F355)&gt;='[1]TABELA G2A'!$G$19,(F355)&lt;'[1]TABELA G2A'!$H$19),(F355)/(1+'[1]TABELA G2A'!$G$20),IF(AND((F355)&gt;='[1]TABELA G2A'!$I$19,(F355)&lt;'[1]TABELA G2A'!$J$19),(F355)/(1+'[1]TABELA G2A'!$A$22),IF(AND((F355)&gt;='[1]TABELA G2A'!$A$21,(F355)&lt;'[1]TABELA G2A'!$B$21),(F355)/(1+'[1]TABELA G2A'!$B$22),IF(AND((F355)&gt;='[1]TABELA G2A'!$C$21,(F355)&lt;'[1]TABELA G2A'!$D$21),(F355)/(1+'[1]TABELA G2A'!$C$22),IF((F355)&gt;='[1]TABELA G2A'!$E$21,(F355)/(1+'[1]TABELA G2A'!$C$22),""))))))))))))))))))))</f>
        <v>0.21345916189192224</v>
      </c>
      <c r="H355" s="22" t="str">
        <f>IF('Venda-Chave-Troca'!$E355="G2A",G355*0.898-(0.4)-((0.15)*N355/O355),IF('Venda-Chave-Troca'!$E355="Gamivo",IF('Venda-Chave-Troca'!$F355&lt;4,(F355*0.95)-(0.1),(F355*0.901)-(0.45)),""))</f>
        <v/>
      </c>
      <c r="I355" s="22">
        <f>IF($E355="gamivo",IF($F355&gt;4,'Venda-Chave-Troca'!$G355+(-0.099*'Venda-Chave-Troca'!$G355)-(0.45),'Venda-Chave-Troca'!$G355-(0.05*'Venda-Chave-Troca'!$G355)-(0.1)),G355*0.898-(0.55))</f>
        <v>-0.35831367262105385</v>
      </c>
      <c r="J355" s="70"/>
      <c r="K355" s="24" t="s">
        <v>973</v>
      </c>
      <c r="L355" s="22">
        <v>0.34558998378251538</v>
      </c>
      <c r="M355" s="25">
        <v>0</v>
      </c>
      <c r="N355" s="25">
        <v>0</v>
      </c>
      <c r="O355" s="25">
        <v>0</v>
      </c>
      <c r="P355" s="25">
        <v>0</v>
      </c>
      <c r="Q355" s="26" t="e">
        <f t="shared" si="10"/>
        <v>#VALUE!</v>
      </c>
      <c r="R355" s="27" t="e">
        <f t="shared" si="11"/>
        <v>#VALUE!</v>
      </c>
      <c r="S355" s="28">
        <v>44799</v>
      </c>
      <c r="T355" s="28"/>
      <c r="U355" s="28"/>
      <c r="V355" s="29" t="s">
        <v>206</v>
      </c>
      <c r="W355" s="29" t="s">
        <v>158</v>
      </c>
      <c r="X355" s="30"/>
      <c r="Y355" s="15"/>
    </row>
    <row r="356" spans="1:25" ht="19.350000000000001" customHeight="1">
      <c r="A356" s="17" t="s">
        <v>48</v>
      </c>
      <c r="B356" s="83"/>
      <c r="C356" s="137" t="s">
        <v>974</v>
      </c>
      <c r="D356" s="137"/>
      <c r="E356" s="61"/>
      <c r="F356" s="138">
        <v>224</v>
      </c>
      <c r="G356" s="138">
        <f>IF('Venda-Chave-Troca'!$E356="Gamivo",'Venda-Chave-Troca'!$F356,IF(AND((F356)&lt;'[1]TABELA G2A'!$A$15),F356,IF(AND((F356)&gt;='[1]TABELA G2A'!$A$15,(F356)&lt;'[1]TABELA G2A'!$B$15),(F356)/(1+'[1]TABELA G2A'!$A$16),IF(AND((F356)&gt;='[1]TABELA G2A'!$C$15,(F356)&lt;'[1]TABELA G2A'!$D$15),(F356)/(1+'[1]TABELA G2A'!$C$16),IF(AND((F356)&gt;='[1]TABELA G2A'!$E$15,(F356)&lt;'[1]TABELA G2A'!$F$15),(F356)/(1+'[1]TABELA G2A'!$E$16),IF(AND((F356)&gt;='[1]TABELA G2A'!$G$15,(F356)&lt;'[1]TABELA G2A'!$H$15),(F356)/(1+'[1]TABELA G2A'!$G$16),IF(AND((F356)&gt;='[1]TABELA G2A'!$I$15,(F356)&lt;'[1]TABELA G2A'!$J$15),(F356)/(1+'[1]TABELA G2A'!$I$16),IF(AND((F356)&gt;='[1]TABELA G2A'!$A$17,(F356)&lt;'[1]TABELA G2A'!$B$17),(F356)/(1+'[1]TABELA G2A'!$A$18),IF(AND((F356)&gt;='[1]TABELA G2A'!$C$17,(F356)&lt;'[1]TABELA G2A'!$D$17),(F356)/(1+'[1]TABELA G2A'!$C$18),IF(AND((F356)&gt;='[1]TABELA G2A'!$E$17,(F356)&lt;'[1]TABELA G2A'!$F$17),(F356)/(1+'[1]TABELA G2A'!$E$18),IF(AND((F356)&gt;='[1]TABELA G2A'!$G$17,(F356)&lt;'[1]TABELA G2A'!$H$17),(F356)/(1+'[1]TABELA G2A'!$G$18),IF(AND((F356)&gt;='[1]TABELA G2A'!$I$17,(F356)&lt;'[1]TABELA G2A'!$J$17),(F356)/(1+'[1]TABELA G2A'!$I$18),IF(AND((F356)&gt;='[1]TABELA G2A'!$A$19,(F356)&lt;'[1]TABELA G2A'!$B$19),(F356)/(1+'[1]TABELA G2A'!$A$20),IF(AND((F356)&gt;='[1]TABELA G2A'!$C$19,(F356)&lt;'[1]TABELA G2A'!$D$19),(F356)/(1+'[1]TABELA G2A'!$C$20),IF(AND((F356)&gt;='[1]TABELA G2A'!$E$19,(F356)&lt;'[1]TABELA G2A'!$F$19),(F356)/(1+'[1]TABELA G2A'!$E$20),IF(AND((F356)&gt;='[1]TABELA G2A'!$G$19,(F356)&lt;'[1]TABELA G2A'!$H$19),(F356)/(1+'[1]TABELA G2A'!$G$20),IF(AND((F356)&gt;='[1]TABELA G2A'!$I$19,(F356)&lt;'[1]TABELA G2A'!$J$19),(F356)/(1+'[1]TABELA G2A'!$A$22),IF(AND((F356)&gt;='[1]TABELA G2A'!$A$21,(F356)&lt;'[1]TABELA G2A'!$B$21),(F356)/(1+'[1]TABELA G2A'!$B$22),IF(AND((F356)&gt;='[1]TABELA G2A'!$C$21,(F356)&lt;'[1]TABELA G2A'!$D$21),(F356)/(1+'[1]TABELA G2A'!$C$22),IF((F356)&gt;='[1]TABELA G2A'!$E$21,(F356)/(1+'[1]TABELA G2A'!$C$22),""))))))))))))))))))))</f>
        <v>211.72022684310019</v>
      </c>
      <c r="H356" s="138" t="str">
        <f>IF('Venda-Chave-Troca'!$E356="G2A",G356*0.898-(0.4)-((0.15)*N356/O356),IF('Venda-Chave-Troca'!$E356="Gamivo",IF('Venda-Chave-Troca'!$F356&lt;4,(F356*0.95)-(0.1),(F356*0.901)-(0.45)),""))</f>
        <v/>
      </c>
      <c r="I356" s="138">
        <f>IF($E356="gamivo",IF($F356&gt;4,'Venda-Chave-Troca'!$G356+(-0.099*'Venda-Chave-Troca'!$G356)-(0.45),'Venda-Chave-Troca'!$G356-(0.05*'Venda-Chave-Troca'!$G356)-(0.1)),G356*0.898-(0.55))</f>
        <v>189.57476370510398</v>
      </c>
      <c r="J356" s="139"/>
      <c r="K356" s="140" t="s">
        <v>975</v>
      </c>
      <c r="L356" s="138">
        <v>230.24107142857142</v>
      </c>
      <c r="M356" s="141">
        <v>0</v>
      </c>
      <c r="N356" s="141">
        <v>0</v>
      </c>
      <c r="O356" s="141">
        <v>0</v>
      </c>
      <c r="P356" s="141">
        <v>0</v>
      </c>
      <c r="Q356" s="138" t="e">
        <f t="shared" si="10"/>
        <v>#VALUE!</v>
      </c>
      <c r="R356" s="27" t="e">
        <f t="shared" si="11"/>
        <v>#VALUE!</v>
      </c>
      <c r="S356" s="28">
        <v>44950</v>
      </c>
      <c r="T356" s="28"/>
      <c r="U356" s="28"/>
      <c r="V356" s="29" t="s">
        <v>976</v>
      </c>
      <c r="W356" s="29"/>
      <c r="X356" s="30"/>
      <c r="Y356" s="15"/>
    </row>
    <row r="357" spans="1:25" ht="19.350000000000001" customHeight="1">
      <c r="A357" s="17" t="s">
        <v>48</v>
      </c>
      <c r="B357" s="45"/>
      <c r="C357" s="45" t="s">
        <v>977</v>
      </c>
      <c r="D357" s="45"/>
      <c r="E357" s="46"/>
      <c r="F357" s="47">
        <v>21.96</v>
      </c>
      <c r="G357" s="47">
        <f>IF('Venda-Chave-Troca'!$E357="Gamivo",'Venda-Chave-Troca'!$F357,IF(AND((F357)&lt;'[1]TABELA G2A'!$A$15),F357,IF(AND((F357)&gt;='[1]TABELA G2A'!$A$15,(F357)&lt;'[1]TABELA G2A'!$B$15),(F357)/(1+'[1]TABELA G2A'!$A$16),IF(AND((F357)&gt;='[1]TABELA G2A'!$C$15,(F357)&lt;'[1]TABELA G2A'!$D$15),(F357)/(1+'[1]TABELA G2A'!$C$16),IF(AND((F357)&gt;='[1]TABELA G2A'!$E$15,(F357)&lt;'[1]TABELA G2A'!$F$15),(F357)/(1+'[1]TABELA G2A'!$E$16),IF(AND((F357)&gt;='[1]TABELA G2A'!$G$15,(F357)&lt;'[1]TABELA G2A'!$H$15),(F357)/(1+'[1]TABELA G2A'!$G$16),IF(AND((F357)&gt;='[1]TABELA G2A'!$I$15,(F357)&lt;'[1]TABELA G2A'!$J$15),(F357)/(1+'[1]TABELA G2A'!$I$16),IF(AND((F357)&gt;='[1]TABELA G2A'!$A$17,(F357)&lt;'[1]TABELA G2A'!$B$17),(F357)/(1+'[1]TABELA G2A'!$A$18),IF(AND((F357)&gt;='[1]TABELA G2A'!$C$17,(F357)&lt;'[1]TABELA G2A'!$D$17),(F357)/(1+'[1]TABELA G2A'!$C$18),IF(AND((F357)&gt;='[1]TABELA G2A'!$E$17,(F357)&lt;'[1]TABELA G2A'!$F$17),(F357)/(1+'[1]TABELA G2A'!$E$18),IF(AND((F357)&gt;='[1]TABELA G2A'!$G$17,(F357)&lt;'[1]TABELA G2A'!$H$17),(F357)/(1+'[1]TABELA G2A'!$G$18),IF(AND((F357)&gt;='[1]TABELA G2A'!$I$17,(F357)&lt;'[1]TABELA G2A'!$J$17),(F357)/(1+'[1]TABELA G2A'!$I$18),IF(AND((F357)&gt;='[1]TABELA G2A'!$A$19,(F357)&lt;'[1]TABELA G2A'!$B$19),(F357)/(1+'[1]TABELA G2A'!$A$20),IF(AND((F357)&gt;='[1]TABELA G2A'!$C$19,(F357)&lt;'[1]TABELA G2A'!$D$19),(F357)/(1+'[1]TABELA G2A'!$C$20),IF(AND((F357)&gt;='[1]TABELA G2A'!$E$19,(F357)&lt;'[1]TABELA G2A'!$F$19),(F357)/(1+'[1]TABELA G2A'!$E$20),IF(AND((F357)&gt;='[1]TABELA G2A'!$G$19,(F357)&lt;'[1]TABELA G2A'!$H$19),(F357)/(1+'[1]TABELA G2A'!$G$20),IF(AND((F357)&gt;='[1]TABELA G2A'!$I$19,(F357)&lt;'[1]TABELA G2A'!$J$19),(F357)/(1+'[1]TABELA G2A'!$A$22),IF(AND((F357)&gt;='[1]TABELA G2A'!$A$21,(F357)&lt;'[1]TABELA G2A'!$B$21),(F357)/(1+'[1]TABELA G2A'!$B$22),IF(AND((F357)&gt;='[1]TABELA G2A'!$C$21,(F357)&lt;'[1]TABELA G2A'!$D$21),(F357)/(1+'[1]TABELA G2A'!$C$22),IF((F357)&gt;='[1]TABELA G2A'!$E$21,(F357)/(1+'[1]TABELA G2A'!$C$22),""))))))))))))))))))))</f>
        <v>19.677419354838708</v>
      </c>
      <c r="H357" s="47" t="str">
        <f>IF('Venda-Chave-Troca'!$E357="G2A",G357*0.898-(0.4)-((0.15)*N357/O357),IF('Venda-Chave-Troca'!$E357="Gamivo",IF('Venda-Chave-Troca'!$F357&lt;4,(F357*0.95)-(0.1),(F357*0.901)-(0.45)),""))</f>
        <v/>
      </c>
      <c r="I357" s="47">
        <f>IF($E357="gamivo",IF($F357&gt;4,'Venda-Chave-Troca'!$G357+(-0.099*'Venda-Chave-Troca'!$G357)-(0.45),'Venda-Chave-Troca'!$G357-(0.05*'Venda-Chave-Troca'!$G357)-(0.1)),G357*0.898-(0.55))</f>
        <v>17.120322580645158</v>
      </c>
      <c r="J357" s="48" t="s">
        <v>978</v>
      </c>
      <c r="K357" s="49" t="s">
        <v>979</v>
      </c>
      <c r="L357" s="47">
        <v>19</v>
      </c>
      <c r="M357" s="50">
        <v>0</v>
      </c>
      <c r="N357" s="50">
        <v>0</v>
      </c>
      <c r="O357" s="50">
        <v>0</v>
      </c>
      <c r="P357" s="50">
        <v>0</v>
      </c>
      <c r="Q357" s="47" t="e">
        <f t="shared" si="10"/>
        <v>#VALUE!</v>
      </c>
      <c r="R357" s="27" t="e">
        <f t="shared" si="11"/>
        <v>#VALUE!</v>
      </c>
      <c r="S357" s="28">
        <v>45012</v>
      </c>
      <c r="T357" s="28"/>
      <c r="U357" s="28"/>
      <c r="V357" s="29" t="s">
        <v>272</v>
      </c>
      <c r="W357" s="29"/>
      <c r="X357" s="30"/>
      <c r="Y357" s="15"/>
    </row>
    <row r="358" spans="1:25" ht="19.350000000000001" customHeight="1">
      <c r="A358" s="17" t="s">
        <v>48</v>
      </c>
      <c r="B358" s="45"/>
      <c r="C358" s="137" t="s">
        <v>977</v>
      </c>
      <c r="D358" s="137"/>
      <c r="E358" s="61"/>
      <c r="F358" s="138">
        <v>21.6</v>
      </c>
      <c r="G358" s="138">
        <f>IF('Venda-Chave-Troca'!$E358="Gamivo",'Venda-Chave-Troca'!$F358,IF(AND((F358)&lt;'[1]TABELA G2A'!$A$15),F358,IF(AND((F358)&gt;='[1]TABELA G2A'!$A$15,(F358)&lt;'[1]TABELA G2A'!$B$15),(F358)/(1+'[1]TABELA G2A'!$A$16),IF(AND((F358)&gt;='[1]TABELA G2A'!$C$15,(F358)&lt;'[1]TABELA G2A'!$D$15),(F358)/(1+'[1]TABELA G2A'!$C$16),IF(AND((F358)&gt;='[1]TABELA G2A'!$E$15,(F358)&lt;'[1]TABELA G2A'!$F$15),(F358)/(1+'[1]TABELA G2A'!$E$16),IF(AND((F358)&gt;='[1]TABELA G2A'!$G$15,(F358)&lt;'[1]TABELA G2A'!$H$15),(F358)/(1+'[1]TABELA G2A'!$G$16),IF(AND((F358)&gt;='[1]TABELA G2A'!$I$15,(F358)&lt;'[1]TABELA G2A'!$J$15),(F358)/(1+'[1]TABELA G2A'!$I$16),IF(AND((F358)&gt;='[1]TABELA G2A'!$A$17,(F358)&lt;'[1]TABELA G2A'!$B$17),(F358)/(1+'[1]TABELA G2A'!$A$18),IF(AND((F358)&gt;='[1]TABELA G2A'!$C$17,(F358)&lt;'[1]TABELA G2A'!$D$17),(F358)/(1+'[1]TABELA G2A'!$C$18),IF(AND((F358)&gt;='[1]TABELA G2A'!$E$17,(F358)&lt;'[1]TABELA G2A'!$F$17),(F358)/(1+'[1]TABELA G2A'!$E$18),IF(AND((F358)&gt;='[1]TABELA G2A'!$G$17,(F358)&lt;'[1]TABELA G2A'!$H$17),(F358)/(1+'[1]TABELA G2A'!$G$18),IF(AND((F358)&gt;='[1]TABELA G2A'!$I$17,(F358)&lt;'[1]TABELA G2A'!$J$17),(F358)/(1+'[1]TABELA G2A'!$I$18),IF(AND((F358)&gt;='[1]TABELA G2A'!$A$19,(F358)&lt;'[1]TABELA G2A'!$B$19),(F358)/(1+'[1]TABELA G2A'!$A$20),IF(AND((F358)&gt;='[1]TABELA G2A'!$C$19,(F358)&lt;'[1]TABELA G2A'!$D$19),(F358)/(1+'[1]TABELA G2A'!$C$20),IF(AND((F358)&gt;='[1]TABELA G2A'!$E$19,(F358)&lt;'[1]TABELA G2A'!$F$19),(F358)/(1+'[1]TABELA G2A'!$E$20),IF(AND((F358)&gt;='[1]TABELA G2A'!$G$19,(F358)&lt;'[1]TABELA G2A'!$H$19),(F358)/(1+'[1]TABELA G2A'!$G$20),IF(AND((F358)&gt;='[1]TABELA G2A'!$I$19,(F358)&lt;'[1]TABELA G2A'!$J$19),(F358)/(1+'[1]TABELA G2A'!$A$22),IF(AND((F358)&gt;='[1]TABELA G2A'!$A$21,(F358)&lt;'[1]TABELA G2A'!$B$21),(F358)/(1+'[1]TABELA G2A'!$B$22),IF(AND((F358)&gt;='[1]TABELA G2A'!$C$21,(F358)&lt;'[1]TABELA G2A'!$D$21),(F358)/(1+'[1]TABELA G2A'!$C$22),IF((F358)&gt;='[1]TABELA G2A'!$E$21,(F358)/(1+'[1]TABELA G2A'!$C$22),""))))))))))))))))))))</f>
        <v>19.35483870967742</v>
      </c>
      <c r="H358" s="138" t="str">
        <f>IF('Venda-Chave-Troca'!$E358="G2A",G358*0.898-(0.4)-((0.15)*N358/O358),IF('Venda-Chave-Troca'!$E358="Gamivo",IF('Venda-Chave-Troca'!$F358&lt;4,(F358*0.95)-(0.1),(F358*0.901)-(0.45)),""))</f>
        <v/>
      </c>
      <c r="I358" s="138">
        <f>IF($E358="gamivo",IF($F358&gt;4,'Venda-Chave-Troca'!$G358+(-0.099*'Venda-Chave-Troca'!$G358)-(0.45),'Venda-Chave-Troca'!$G358-(0.05*'Venda-Chave-Troca'!$G358)-(0.1)),G358*0.898-(0.55))</f>
        <v>16.830645161290324</v>
      </c>
      <c r="J358" s="139"/>
      <c r="K358" s="140" t="s">
        <v>980</v>
      </c>
      <c r="L358" s="138">
        <v>20.766200000000001</v>
      </c>
      <c r="M358" s="141">
        <v>0</v>
      </c>
      <c r="N358" s="141">
        <v>0</v>
      </c>
      <c r="O358" s="141">
        <v>0</v>
      </c>
      <c r="P358" s="141">
        <v>0</v>
      </c>
      <c r="Q358" s="138" t="e">
        <f t="shared" si="10"/>
        <v>#VALUE!</v>
      </c>
      <c r="R358" s="27" t="e">
        <f t="shared" si="11"/>
        <v>#VALUE!</v>
      </c>
      <c r="S358" s="28">
        <v>44953</v>
      </c>
      <c r="T358" s="28"/>
      <c r="U358" s="28"/>
      <c r="V358" s="29" t="s">
        <v>143</v>
      </c>
      <c r="W358" s="29"/>
      <c r="X358" s="30"/>
      <c r="Y358" s="15"/>
    </row>
    <row r="359" spans="1:25" ht="19.350000000000001" customHeight="1">
      <c r="A359" s="17" t="s">
        <v>48</v>
      </c>
      <c r="B359" s="45"/>
      <c r="C359" s="48" t="s">
        <v>977</v>
      </c>
      <c r="D359" s="45"/>
      <c r="E359" s="21"/>
      <c r="F359" s="47">
        <v>1.5157004830917873</v>
      </c>
      <c r="G359" s="47">
        <f>IF('Venda-Chave-Troca'!$E359="Gamivo",'Venda-Chave-Troca'!$F359,IF(AND((F359)&lt;'[1]TABELA G2A'!$A$15),F359,IF(AND((F359)&gt;='[1]TABELA G2A'!$A$15,(F359)&lt;'[1]TABELA G2A'!$B$15),(F359)/(1+'[1]TABELA G2A'!$A$16),IF(AND((F359)&gt;='[1]TABELA G2A'!$C$15,(F359)&lt;'[1]TABELA G2A'!$D$15),(F359)/(1+'[1]TABELA G2A'!$C$16),IF(AND((F359)&gt;='[1]TABELA G2A'!$E$15,(F359)&lt;'[1]TABELA G2A'!$F$15),(F359)/(1+'[1]TABELA G2A'!$E$16),IF(AND((F359)&gt;='[1]TABELA G2A'!$G$15,(F359)&lt;'[1]TABELA G2A'!$H$15),(F359)/(1+'[1]TABELA G2A'!$G$16),IF(AND((F359)&gt;='[1]TABELA G2A'!$I$15,(F359)&lt;'[1]TABELA G2A'!$J$15),(F359)/(1+'[1]TABELA G2A'!$I$16),IF(AND((F359)&gt;='[1]TABELA G2A'!$A$17,(F359)&lt;'[1]TABELA G2A'!$B$17),(F359)/(1+'[1]TABELA G2A'!$A$18),IF(AND((F359)&gt;='[1]TABELA G2A'!$C$17,(F359)&lt;'[1]TABELA G2A'!$D$17),(F359)/(1+'[1]TABELA G2A'!$C$18),IF(AND((F359)&gt;='[1]TABELA G2A'!$E$17,(F359)&lt;'[1]TABELA G2A'!$F$17),(F359)/(1+'[1]TABELA G2A'!$E$18),IF(AND((F359)&gt;='[1]TABELA G2A'!$G$17,(F359)&lt;'[1]TABELA G2A'!$H$17),(F359)/(1+'[1]TABELA G2A'!$G$18),IF(AND((F359)&gt;='[1]TABELA G2A'!$I$17,(F359)&lt;'[1]TABELA G2A'!$J$17),(F359)/(1+'[1]TABELA G2A'!$I$18),IF(AND((F359)&gt;='[1]TABELA G2A'!$A$19,(F359)&lt;'[1]TABELA G2A'!$B$19),(F359)/(1+'[1]TABELA G2A'!$A$20),IF(AND((F359)&gt;='[1]TABELA G2A'!$C$19,(F359)&lt;'[1]TABELA G2A'!$D$19),(F359)/(1+'[1]TABELA G2A'!$C$20),IF(AND((F359)&gt;='[1]TABELA G2A'!$E$19,(F359)&lt;'[1]TABELA G2A'!$F$19),(F359)/(1+'[1]TABELA G2A'!$E$20),IF(AND((F359)&gt;='[1]TABELA G2A'!$G$19,(F359)&lt;'[1]TABELA G2A'!$H$19),(F359)/(1+'[1]TABELA G2A'!$G$20),IF(AND((F359)&gt;='[1]TABELA G2A'!$I$19,(F359)&lt;'[1]TABELA G2A'!$J$19),(F359)/(1+'[1]TABELA G2A'!$A$22),IF(AND((F359)&gt;='[1]TABELA G2A'!$A$21,(F359)&lt;'[1]TABELA G2A'!$B$21),(F359)/(1+'[1]TABELA G2A'!$B$22),IF(AND((F359)&gt;='[1]TABELA G2A'!$C$21,(F359)&lt;'[1]TABELA G2A'!$D$21),(F359)/(1+'[1]TABELA G2A'!$C$22),IF((F359)&gt;='[1]TABELA G2A'!$E$21,(F359)/(1+'[1]TABELA G2A'!$C$22),""))))))))))))))))))))</f>
        <v>1.174961614799835</v>
      </c>
      <c r="H359" s="47" t="str">
        <f>IF('Venda-Chave-Troca'!$E359="G2A",G359*0.898-(0.4)-((0.15)*N359/O359),IF('Venda-Chave-Troca'!$E359="Gamivo",IF('Venda-Chave-Troca'!$F359&lt;4,(F359*0.95)-(0.1),(F359*0.901)-(0.45)),""))</f>
        <v/>
      </c>
      <c r="I359" s="47">
        <f>IF($E359="gamivo",IF($F359&gt;4,'Venda-Chave-Troca'!$G359+(-0.099*'Venda-Chave-Troca'!$G359)-(0.45),'Venda-Chave-Troca'!$G359-(0.05*'Venda-Chave-Troca'!$G359)-(0.1)),G359*0.898-(0.55))</f>
        <v>0.50511553009025167</v>
      </c>
      <c r="J359" s="45" t="s">
        <v>981</v>
      </c>
      <c r="K359" s="49" t="s">
        <v>982</v>
      </c>
      <c r="L359" s="47">
        <v>18.188405797101449</v>
      </c>
      <c r="M359" s="50">
        <v>0</v>
      </c>
      <c r="N359" s="50">
        <v>0</v>
      </c>
      <c r="O359" s="50">
        <v>0</v>
      </c>
      <c r="P359" s="50">
        <v>0</v>
      </c>
      <c r="Q359" s="47" t="e">
        <f t="shared" si="10"/>
        <v>#VALUE!</v>
      </c>
      <c r="R359" s="27" t="e">
        <f t="shared" si="11"/>
        <v>#VALUE!</v>
      </c>
      <c r="S359" s="28">
        <v>44802</v>
      </c>
      <c r="T359" s="28"/>
      <c r="U359" s="28"/>
      <c r="V359" s="29" t="s">
        <v>983</v>
      </c>
      <c r="W359" s="29"/>
      <c r="X359" s="30"/>
      <c r="Y359" s="15"/>
    </row>
    <row r="360" spans="1:25" ht="19.350000000000001" customHeight="1">
      <c r="A360" s="17" t="s">
        <v>48</v>
      </c>
      <c r="B360" s="45"/>
      <c r="C360" s="48" t="s">
        <v>977</v>
      </c>
      <c r="D360" s="45"/>
      <c r="E360" s="21"/>
      <c r="F360" s="47">
        <v>1.3683574879227054</v>
      </c>
      <c r="G360" s="47">
        <f>IF('Venda-Chave-Troca'!$E360="Gamivo",'Venda-Chave-Troca'!$F360,IF(AND((F360)&lt;'[1]TABELA G2A'!$A$15),F360,IF(AND((F360)&gt;='[1]TABELA G2A'!$A$15,(F360)&lt;'[1]TABELA G2A'!$B$15),(F360)/(1+'[1]TABELA G2A'!$A$16),IF(AND((F360)&gt;='[1]TABELA G2A'!$C$15,(F360)&lt;'[1]TABELA G2A'!$D$15),(F360)/(1+'[1]TABELA G2A'!$C$16),IF(AND((F360)&gt;='[1]TABELA G2A'!$E$15,(F360)&lt;'[1]TABELA G2A'!$F$15),(F360)/(1+'[1]TABELA G2A'!$E$16),IF(AND((F360)&gt;='[1]TABELA G2A'!$G$15,(F360)&lt;'[1]TABELA G2A'!$H$15),(F360)/(1+'[1]TABELA G2A'!$G$16),IF(AND((F360)&gt;='[1]TABELA G2A'!$I$15,(F360)&lt;'[1]TABELA G2A'!$J$15),(F360)/(1+'[1]TABELA G2A'!$I$16),IF(AND((F360)&gt;='[1]TABELA G2A'!$A$17,(F360)&lt;'[1]TABELA G2A'!$B$17),(F360)/(1+'[1]TABELA G2A'!$A$18),IF(AND((F360)&gt;='[1]TABELA G2A'!$C$17,(F360)&lt;'[1]TABELA G2A'!$D$17),(F360)/(1+'[1]TABELA G2A'!$C$18),IF(AND((F360)&gt;='[1]TABELA G2A'!$E$17,(F360)&lt;'[1]TABELA G2A'!$F$17),(F360)/(1+'[1]TABELA G2A'!$E$18),IF(AND((F360)&gt;='[1]TABELA G2A'!$G$17,(F360)&lt;'[1]TABELA G2A'!$H$17),(F360)/(1+'[1]TABELA G2A'!$G$18),IF(AND((F360)&gt;='[1]TABELA G2A'!$I$17,(F360)&lt;'[1]TABELA G2A'!$J$17),(F360)/(1+'[1]TABELA G2A'!$I$18),IF(AND((F360)&gt;='[1]TABELA G2A'!$A$19,(F360)&lt;'[1]TABELA G2A'!$B$19),(F360)/(1+'[1]TABELA G2A'!$A$20),IF(AND((F360)&gt;='[1]TABELA G2A'!$C$19,(F360)&lt;'[1]TABELA G2A'!$D$19),(F360)/(1+'[1]TABELA G2A'!$C$20),IF(AND((F360)&gt;='[1]TABELA G2A'!$E$19,(F360)&lt;'[1]TABELA G2A'!$F$19),(F360)/(1+'[1]TABELA G2A'!$E$20),IF(AND((F360)&gt;='[1]TABELA G2A'!$G$19,(F360)&lt;'[1]TABELA G2A'!$H$19),(F360)/(1+'[1]TABELA G2A'!$G$20),IF(AND((F360)&gt;='[1]TABELA G2A'!$I$19,(F360)&lt;'[1]TABELA G2A'!$J$19),(F360)/(1+'[1]TABELA G2A'!$A$22),IF(AND((F360)&gt;='[1]TABELA G2A'!$A$21,(F360)&lt;'[1]TABELA G2A'!$B$21),(F360)/(1+'[1]TABELA G2A'!$B$22),IF(AND((F360)&gt;='[1]TABELA G2A'!$C$21,(F360)&lt;'[1]TABELA G2A'!$D$21),(F360)/(1+'[1]TABELA G2A'!$C$22),IF((F360)&gt;='[1]TABELA G2A'!$E$21,(F360)/(1+'[1]TABELA G2A'!$C$22),""))))))))))))))))))))</f>
        <v>1.0607422386997716</v>
      </c>
      <c r="H360" s="47" t="str">
        <f>IF('Venda-Chave-Troca'!$E360="G2A",G360*0.898-(0.4)-((0.15)*N360/O360),IF('Venda-Chave-Troca'!$E360="Gamivo",IF('Venda-Chave-Troca'!$F360&lt;4,(F360*0.95)-(0.1),(F360*0.901)-(0.45)),""))</f>
        <v/>
      </c>
      <c r="I360" s="47">
        <f>IF($E360="gamivo",IF($F360&gt;4,'Venda-Chave-Troca'!$G360+(-0.099*'Venda-Chave-Troca'!$G360)-(0.45),'Venda-Chave-Troca'!$G360-(0.05*'Venda-Chave-Troca'!$G360)-(0.1)),G360*0.898-(0.55))</f>
        <v>0.40254653035239485</v>
      </c>
      <c r="J360" s="45" t="s">
        <v>984</v>
      </c>
      <c r="K360" s="49" t="s">
        <v>985</v>
      </c>
      <c r="L360" s="47">
        <v>16.420289855072465</v>
      </c>
      <c r="M360" s="50">
        <v>0</v>
      </c>
      <c r="N360" s="50">
        <v>0</v>
      </c>
      <c r="O360" s="50">
        <v>0</v>
      </c>
      <c r="P360" s="50">
        <v>0</v>
      </c>
      <c r="Q360" s="47" t="e">
        <f t="shared" si="10"/>
        <v>#VALUE!</v>
      </c>
      <c r="R360" s="27" t="e">
        <f t="shared" si="11"/>
        <v>#VALUE!</v>
      </c>
      <c r="S360" s="28">
        <v>44637</v>
      </c>
      <c r="T360" s="28"/>
      <c r="U360" s="28"/>
      <c r="V360" s="29" t="s">
        <v>272</v>
      </c>
      <c r="W360" s="29"/>
      <c r="X360" s="30"/>
      <c r="Y360" s="15"/>
    </row>
    <row r="361" spans="1:25" ht="19.350000000000001" customHeight="1">
      <c r="A361" s="17" t="s">
        <v>48</v>
      </c>
      <c r="B361" s="45"/>
      <c r="C361" s="48" t="s">
        <v>986</v>
      </c>
      <c r="D361" s="45"/>
      <c r="E361" s="61"/>
      <c r="F361" s="47">
        <v>22.108695652173914</v>
      </c>
      <c r="G361" s="47">
        <f>IF('Venda-Chave-Troca'!$E361="Gamivo",'Venda-Chave-Troca'!$F361,IF(AND((F361)&lt;'[1]TABELA G2A'!$A$15),F361,IF(AND((F361)&gt;='[1]TABELA G2A'!$A$15,(F361)&lt;'[1]TABELA G2A'!$B$15),(F361)/(1+'[1]TABELA G2A'!$A$16),IF(AND((F361)&gt;='[1]TABELA G2A'!$C$15,(F361)&lt;'[1]TABELA G2A'!$D$15),(F361)/(1+'[1]TABELA G2A'!$C$16),IF(AND((F361)&gt;='[1]TABELA G2A'!$E$15,(F361)&lt;'[1]TABELA G2A'!$F$15),(F361)/(1+'[1]TABELA G2A'!$E$16),IF(AND((F361)&gt;='[1]TABELA G2A'!$G$15,(F361)&lt;'[1]TABELA G2A'!$H$15),(F361)/(1+'[1]TABELA G2A'!$G$16),IF(AND((F361)&gt;='[1]TABELA G2A'!$I$15,(F361)&lt;'[1]TABELA G2A'!$J$15),(F361)/(1+'[1]TABELA G2A'!$I$16),IF(AND((F361)&gt;='[1]TABELA G2A'!$A$17,(F361)&lt;'[1]TABELA G2A'!$B$17),(F361)/(1+'[1]TABELA G2A'!$A$18),IF(AND((F361)&gt;='[1]TABELA G2A'!$C$17,(F361)&lt;'[1]TABELA G2A'!$D$17),(F361)/(1+'[1]TABELA G2A'!$C$18),IF(AND((F361)&gt;='[1]TABELA G2A'!$E$17,(F361)&lt;'[1]TABELA G2A'!$F$17),(F361)/(1+'[1]TABELA G2A'!$E$18),IF(AND((F361)&gt;='[1]TABELA G2A'!$G$17,(F361)&lt;'[1]TABELA G2A'!$H$17),(F361)/(1+'[1]TABELA G2A'!$G$18),IF(AND((F361)&gt;='[1]TABELA G2A'!$I$17,(F361)&lt;'[1]TABELA G2A'!$J$17),(F361)/(1+'[1]TABELA G2A'!$I$18),IF(AND((F361)&gt;='[1]TABELA G2A'!$A$19,(F361)&lt;'[1]TABELA G2A'!$B$19),(F361)/(1+'[1]TABELA G2A'!$A$20),IF(AND((F361)&gt;='[1]TABELA G2A'!$C$19,(F361)&lt;'[1]TABELA G2A'!$D$19),(F361)/(1+'[1]TABELA G2A'!$C$20),IF(AND((F361)&gt;='[1]TABELA G2A'!$E$19,(F361)&lt;'[1]TABELA G2A'!$F$19),(F361)/(1+'[1]TABELA G2A'!$E$20),IF(AND((F361)&gt;='[1]TABELA G2A'!$G$19,(F361)&lt;'[1]TABELA G2A'!$H$19),(F361)/(1+'[1]TABELA G2A'!$G$20),IF(AND((F361)&gt;='[1]TABELA G2A'!$I$19,(F361)&lt;'[1]TABELA G2A'!$J$19),(F361)/(1+'[1]TABELA G2A'!$A$22),IF(AND((F361)&gt;='[1]TABELA G2A'!$A$21,(F361)&lt;'[1]TABELA G2A'!$B$21),(F361)/(1+'[1]TABELA G2A'!$B$22),IF(AND((F361)&gt;='[1]TABELA G2A'!$C$21,(F361)&lt;'[1]TABELA G2A'!$D$21),(F361)/(1+'[1]TABELA G2A'!$C$22),IF((F361)&gt;='[1]TABELA G2A'!$E$21,(F361)/(1+'[1]TABELA G2A'!$C$22),""))))))))))))))))))))</f>
        <v>20.025992438563325</v>
      </c>
      <c r="H361" s="47" t="str">
        <f>IF('Venda-Chave-Troca'!$E361="G2A",G361*0.898-(0.4)-((0.15)*N361/O361),IF('Venda-Chave-Troca'!$E361="Gamivo",IF('Venda-Chave-Troca'!$F361&lt;4,(F361*0.95)-(0.1),(F361*0.901)-(0.45)),""))</f>
        <v/>
      </c>
      <c r="I361" s="47">
        <f>IF($E361="gamivo",IF($F361&gt;4,'Venda-Chave-Troca'!$G361+(-0.099*'Venda-Chave-Troca'!$G361)-(0.45),'Venda-Chave-Troca'!$G361-(0.05*'Venda-Chave-Troca'!$G361)-(0.1)),G361*0.898-(0.55))</f>
        <v>17.433341209829866</v>
      </c>
      <c r="J361" s="45" t="s">
        <v>987</v>
      </c>
      <c r="K361" s="49" t="s">
        <v>988</v>
      </c>
      <c r="L361" s="47">
        <v>19.072083333333335</v>
      </c>
      <c r="M361" s="50">
        <v>0</v>
      </c>
      <c r="N361" s="50">
        <v>0</v>
      </c>
      <c r="O361" s="50">
        <v>0</v>
      </c>
      <c r="P361" s="50">
        <v>0</v>
      </c>
      <c r="Q361" s="47" t="e">
        <f t="shared" si="10"/>
        <v>#VALUE!</v>
      </c>
      <c r="R361" s="27" t="e">
        <f t="shared" si="11"/>
        <v>#VALUE!</v>
      </c>
      <c r="S361" s="28">
        <v>44827</v>
      </c>
      <c r="T361" s="28"/>
      <c r="U361" s="28"/>
      <c r="V361" s="29" t="s">
        <v>989</v>
      </c>
      <c r="W361" s="29"/>
      <c r="X361" s="30"/>
      <c r="Y361" s="15"/>
    </row>
    <row r="362" spans="1:25" ht="19.350000000000001" customHeight="1">
      <c r="A362" s="97" t="s">
        <v>48</v>
      </c>
      <c r="B362" s="77"/>
      <c r="C362" s="78" t="s">
        <v>986</v>
      </c>
      <c r="D362" s="98"/>
      <c r="E362" s="21"/>
      <c r="F362" s="47">
        <v>1.4836956521739131</v>
      </c>
      <c r="G362" s="47">
        <f>IF('Venda-Chave-Troca'!$E362="Gamivo",'Venda-Chave-Troca'!$F362,IF(AND((F362)&lt;'[1]TABELA G2A'!$A$15),F362,IF(AND((F362)&gt;='[1]TABELA G2A'!$A$15,(F362)&lt;'[1]TABELA G2A'!$B$15),(F362)/(1+'[1]TABELA G2A'!$A$16),IF(AND((F362)&gt;='[1]TABELA G2A'!$C$15,(F362)&lt;'[1]TABELA G2A'!$D$15),(F362)/(1+'[1]TABELA G2A'!$C$16),IF(AND((F362)&gt;='[1]TABELA G2A'!$E$15,(F362)&lt;'[1]TABELA G2A'!$F$15),(F362)/(1+'[1]TABELA G2A'!$E$16),IF(AND((F362)&gt;='[1]TABELA G2A'!$G$15,(F362)&lt;'[1]TABELA G2A'!$H$15),(F362)/(1+'[1]TABELA G2A'!$G$16),IF(AND((F362)&gt;='[1]TABELA G2A'!$I$15,(F362)&lt;'[1]TABELA G2A'!$J$15),(F362)/(1+'[1]TABELA G2A'!$I$16),IF(AND((F362)&gt;='[1]TABELA G2A'!$A$17,(F362)&lt;'[1]TABELA G2A'!$B$17),(F362)/(1+'[1]TABELA G2A'!$A$18),IF(AND((F362)&gt;='[1]TABELA G2A'!$C$17,(F362)&lt;'[1]TABELA G2A'!$D$17),(F362)/(1+'[1]TABELA G2A'!$C$18),IF(AND((F362)&gt;='[1]TABELA G2A'!$E$17,(F362)&lt;'[1]TABELA G2A'!$F$17),(F362)/(1+'[1]TABELA G2A'!$E$18),IF(AND((F362)&gt;='[1]TABELA G2A'!$G$17,(F362)&lt;'[1]TABELA G2A'!$H$17),(F362)/(1+'[1]TABELA G2A'!$G$18),IF(AND((F362)&gt;='[1]TABELA G2A'!$I$17,(F362)&lt;'[1]TABELA G2A'!$J$17),(F362)/(1+'[1]TABELA G2A'!$I$18),IF(AND((F362)&gt;='[1]TABELA G2A'!$A$19,(F362)&lt;'[1]TABELA G2A'!$B$19),(F362)/(1+'[1]TABELA G2A'!$A$20),IF(AND((F362)&gt;='[1]TABELA G2A'!$C$19,(F362)&lt;'[1]TABELA G2A'!$D$19),(F362)/(1+'[1]TABELA G2A'!$C$20),IF(AND((F362)&gt;='[1]TABELA G2A'!$E$19,(F362)&lt;'[1]TABELA G2A'!$F$19),(F362)/(1+'[1]TABELA G2A'!$E$20),IF(AND((F362)&gt;='[1]TABELA G2A'!$G$19,(F362)&lt;'[1]TABELA G2A'!$H$19),(F362)/(1+'[1]TABELA G2A'!$G$20),IF(AND((F362)&gt;='[1]TABELA G2A'!$I$19,(F362)&lt;'[1]TABELA G2A'!$J$19),(F362)/(1+'[1]TABELA G2A'!$A$22),IF(AND((F362)&gt;='[1]TABELA G2A'!$A$21,(F362)&lt;'[1]TABELA G2A'!$B$21),(F362)/(1+'[1]TABELA G2A'!$B$22),IF(AND((F362)&gt;='[1]TABELA G2A'!$C$21,(F362)&lt;'[1]TABELA G2A'!$D$21),(F362)/(1+'[1]TABELA G2A'!$C$22),IF((F362)&gt;='[1]TABELA G2A'!$E$21,(F362)/(1+'[1]TABELA G2A'!$C$22),""))))))))))))))))))))</f>
        <v>1.1501516683518707</v>
      </c>
      <c r="H362" s="47" t="str">
        <f>IF('Venda-Chave-Troca'!$E362="G2A",G362*0.898-(0.4)-((0.15)*N362/O362),IF('Venda-Chave-Troca'!$E362="Gamivo",IF('Venda-Chave-Troca'!$F362&lt;4,(F362*0.95)-(0.1),(F362*0.901)-(0.45)),""))</f>
        <v/>
      </c>
      <c r="I362" s="47">
        <f>IF($E362="gamivo",IF($F362&gt;4,'Venda-Chave-Troca'!$G362+(-0.099*'Venda-Chave-Troca'!$G362)-(0.45),'Venda-Chave-Troca'!$G362-(0.05*'Venda-Chave-Troca'!$G362)-(0.1)),G362*0.898-(0.55))</f>
        <v>0.4828361981799798</v>
      </c>
      <c r="J362" s="49" t="s">
        <v>990</v>
      </c>
      <c r="K362" s="49" t="s">
        <v>991</v>
      </c>
      <c r="L362" s="47">
        <v>20.036231884057973</v>
      </c>
      <c r="M362" s="50">
        <v>0</v>
      </c>
      <c r="N362" s="50">
        <v>0</v>
      </c>
      <c r="O362" s="50">
        <v>0</v>
      </c>
      <c r="P362" s="50">
        <v>0</v>
      </c>
      <c r="Q362" s="47" t="e">
        <f t="shared" si="10"/>
        <v>#VALUE!</v>
      </c>
      <c r="R362" s="27" t="e">
        <f t="shared" si="11"/>
        <v>#VALUE!</v>
      </c>
      <c r="S362" s="52">
        <v>44627</v>
      </c>
      <c r="T362" s="28"/>
      <c r="U362" s="28"/>
      <c r="V362" s="29" t="s">
        <v>52</v>
      </c>
      <c r="W362" s="29"/>
      <c r="X362" s="30"/>
      <c r="Y362" s="15"/>
    </row>
    <row r="363" spans="1:25" ht="19.350000000000001" customHeight="1">
      <c r="A363" s="17" t="s">
        <v>48</v>
      </c>
      <c r="B363" s="45"/>
      <c r="C363" s="48" t="s">
        <v>986</v>
      </c>
      <c r="D363" s="45"/>
      <c r="E363" s="21"/>
      <c r="F363" s="47">
        <v>1.38768115942029</v>
      </c>
      <c r="G363" s="47">
        <f>IF('Venda-Chave-Troca'!$E363="Gamivo",'Venda-Chave-Troca'!$F363,IF(AND((F363)&lt;'[1]TABELA G2A'!$A$15),F363,IF(AND((F363)&gt;='[1]TABELA G2A'!$A$15,(F363)&lt;'[1]TABELA G2A'!$B$15),(F363)/(1+'[1]TABELA G2A'!$A$16),IF(AND((F363)&gt;='[1]TABELA G2A'!$C$15,(F363)&lt;'[1]TABELA G2A'!$D$15),(F363)/(1+'[1]TABELA G2A'!$C$16),IF(AND((F363)&gt;='[1]TABELA G2A'!$E$15,(F363)&lt;'[1]TABELA G2A'!$F$15),(F363)/(1+'[1]TABELA G2A'!$E$16),IF(AND((F363)&gt;='[1]TABELA G2A'!$G$15,(F363)&lt;'[1]TABELA G2A'!$H$15),(F363)/(1+'[1]TABELA G2A'!$G$16),IF(AND((F363)&gt;='[1]TABELA G2A'!$I$15,(F363)&lt;'[1]TABELA G2A'!$J$15),(F363)/(1+'[1]TABELA G2A'!$I$16),IF(AND((F363)&gt;='[1]TABELA G2A'!$A$17,(F363)&lt;'[1]TABELA G2A'!$B$17),(F363)/(1+'[1]TABELA G2A'!$A$18),IF(AND((F363)&gt;='[1]TABELA G2A'!$C$17,(F363)&lt;'[1]TABELA G2A'!$D$17),(F363)/(1+'[1]TABELA G2A'!$C$18),IF(AND((F363)&gt;='[1]TABELA G2A'!$E$17,(F363)&lt;'[1]TABELA G2A'!$F$17),(F363)/(1+'[1]TABELA G2A'!$E$18),IF(AND((F363)&gt;='[1]TABELA G2A'!$G$17,(F363)&lt;'[1]TABELA G2A'!$H$17),(F363)/(1+'[1]TABELA G2A'!$G$18),IF(AND((F363)&gt;='[1]TABELA G2A'!$I$17,(F363)&lt;'[1]TABELA G2A'!$J$17),(F363)/(1+'[1]TABELA G2A'!$I$18),IF(AND((F363)&gt;='[1]TABELA G2A'!$A$19,(F363)&lt;'[1]TABELA G2A'!$B$19),(F363)/(1+'[1]TABELA G2A'!$A$20),IF(AND((F363)&gt;='[1]TABELA G2A'!$C$19,(F363)&lt;'[1]TABELA G2A'!$D$19),(F363)/(1+'[1]TABELA G2A'!$C$20),IF(AND((F363)&gt;='[1]TABELA G2A'!$E$19,(F363)&lt;'[1]TABELA G2A'!$F$19),(F363)/(1+'[1]TABELA G2A'!$E$20),IF(AND((F363)&gt;='[1]TABELA G2A'!$G$19,(F363)&lt;'[1]TABELA G2A'!$H$19),(F363)/(1+'[1]TABELA G2A'!$G$20),IF(AND((F363)&gt;='[1]TABELA G2A'!$I$19,(F363)&lt;'[1]TABELA G2A'!$J$19),(F363)/(1+'[1]TABELA G2A'!$A$22),IF(AND((F363)&gt;='[1]TABELA G2A'!$A$21,(F363)&lt;'[1]TABELA G2A'!$B$21),(F363)/(1+'[1]TABELA G2A'!$B$22),IF(AND((F363)&gt;='[1]TABELA G2A'!$C$21,(F363)&lt;'[1]TABELA G2A'!$D$21),(F363)/(1+'[1]TABELA G2A'!$C$22),IF((F363)&gt;='[1]TABELA G2A'!$E$21,(F363)/(1+'[1]TABELA G2A'!$C$22),""))))))))))))))))))))</f>
        <v>1.0757218290079766</v>
      </c>
      <c r="H363" s="47" t="str">
        <f>IF('Venda-Chave-Troca'!$E363="G2A",G363*0.898-(0.4)-((0.15)*N363/O363),IF('Venda-Chave-Troca'!$E363="Gamivo",IF('Venda-Chave-Troca'!$F363&lt;4,(F363*0.95)-(0.1),(F363*0.901)-(0.45)),""))</f>
        <v/>
      </c>
      <c r="I363" s="47">
        <f>IF($E363="gamivo",IF($F363&gt;4,'Venda-Chave-Troca'!$G363+(-0.099*'Venda-Chave-Troca'!$G363)-(0.45),'Venda-Chave-Troca'!$G363-(0.05*'Venda-Chave-Troca'!$G363)-(0.1)),G363*0.898-(0.55))</f>
        <v>0.41599820244916297</v>
      </c>
      <c r="J363" s="45" t="s">
        <v>992</v>
      </c>
      <c r="K363" s="49" t="s">
        <v>993</v>
      </c>
      <c r="L363" s="47">
        <v>18.724637681159422</v>
      </c>
      <c r="M363" s="50">
        <v>0</v>
      </c>
      <c r="N363" s="50">
        <v>0</v>
      </c>
      <c r="O363" s="50">
        <v>0</v>
      </c>
      <c r="P363" s="50">
        <v>0</v>
      </c>
      <c r="Q363" s="47" t="e">
        <f t="shared" si="10"/>
        <v>#VALUE!</v>
      </c>
      <c r="R363" s="27" t="e">
        <f t="shared" si="11"/>
        <v>#VALUE!</v>
      </c>
      <c r="S363" s="28">
        <v>44642</v>
      </c>
      <c r="T363" s="28"/>
      <c r="U363" s="28"/>
      <c r="V363" s="29" t="s">
        <v>176</v>
      </c>
      <c r="W363" s="29"/>
      <c r="X363" s="30"/>
      <c r="Y363" s="15"/>
    </row>
    <row r="364" spans="1:25" ht="19.350000000000001" customHeight="1">
      <c r="A364" s="97" t="s">
        <v>48</v>
      </c>
      <c r="B364" s="77"/>
      <c r="C364" s="78" t="s">
        <v>986</v>
      </c>
      <c r="D364" s="98"/>
      <c r="E364" s="21" t="s">
        <v>27</v>
      </c>
      <c r="F364" s="47">
        <v>1.2681159420289856</v>
      </c>
      <c r="G364" s="47">
        <f>IF('Venda-Chave-Troca'!$E364="Gamivo",'Venda-Chave-Troca'!$F364,IF(AND((F364)&lt;'[1]TABELA G2A'!$A$15),F364,IF(AND((F364)&gt;='[1]TABELA G2A'!$A$15,(F364)&lt;'[1]TABELA G2A'!$B$15),(F364)/(1+'[1]TABELA G2A'!$A$16),IF(AND((F364)&gt;='[1]TABELA G2A'!$C$15,(F364)&lt;'[1]TABELA G2A'!$D$15),(F364)/(1+'[1]TABELA G2A'!$C$16),IF(AND((F364)&gt;='[1]TABELA G2A'!$E$15,(F364)&lt;'[1]TABELA G2A'!$F$15),(F364)/(1+'[1]TABELA G2A'!$E$16),IF(AND((F364)&gt;='[1]TABELA G2A'!$G$15,(F364)&lt;'[1]TABELA G2A'!$H$15),(F364)/(1+'[1]TABELA G2A'!$G$16),IF(AND((F364)&gt;='[1]TABELA G2A'!$I$15,(F364)&lt;'[1]TABELA G2A'!$J$15),(F364)/(1+'[1]TABELA G2A'!$I$16),IF(AND((F364)&gt;='[1]TABELA G2A'!$A$17,(F364)&lt;'[1]TABELA G2A'!$B$17),(F364)/(1+'[1]TABELA G2A'!$A$18),IF(AND((F364)&gt;='[1]TABELA G2A'!$C$17,(F364)&lt;'[1]TABELA G2A'!$D$17),(F364)/(1+'[1]TABELA G2A'!$C$18),IF(AND((F364)&gt;='[1]TABELA G2A'!$E$17,(F364)&lt;'[1]TABELA G2A'!$F$17),(F364)/(1+'[1]TABELA G2A'!$E$18),IF(AND((F364)&gt;='[1]TABELA G2A'!$G$17,(F364)&lt;'[1]TABELA G2A'!$H$17),(F364)/(1+'[1]TABELA G2A'!$G$18),IF(AND((F364)&gt;='[1]TABELA G2A'!$I$17,(F364)&lt;'[1]TABELA G2A'!$J$17),(F364)/(1+'[1]TABELA G2A'!$I$18),IF(AND((F364)&gt;='[1]TABELA G2A'!$A$19,(F364)&lt;'[1]TABELA G2A'!$B$19),(F364)/(1+'[1]TABELA G2A'!$A$20),IF(AND((F364)&gt;='[1]TABELA G2A'!$C$19,(F364)&lt;'[1]TABELA G2A'!$D$19),(F364)/(1+'[1]TABELA G2A'!$C$20),IF(AND((F364)&gt;='[1]TABELA G2A'!$E$19,(F364)&lt;'[1]TABELA G2A'!$F$19),(F364)/(1+'[1]TABELA G2A'!$E$20),IF(AND((F364)&gt;='[1]TABELA G2A'!$G$19,(F364)&lt;'[1]TABELA G2A'!$H$19),(F364)/(1+'[1]TABELA G2A'!$G$20),IF(AND((F364)&gt;='[1]TABELA G2A'!$I$19,(F364)&lt;'[1]TABELA G2A'!$J$19),(F364)/(1+'[1]TABELA G2A'!$A$22),IF(AND((F364)&gt;='[1]TABELA G2A'!$A$21,(F364)&lt;'[1]TABELA G2A'!$B$21),(F364)/(1+'[1]TABELA G2A'!$B$22),IF(AND((F364)&gt;='[1]TABELA G2A'!$C$21,(F364)&lt;'[1]TABELA G2A'!$D$21),(F364)/(1+'[1]TABELA G2A'!$C$22),IF((F364)&gt;='[1]TABELA G2A'!$E$21,(F364)/(1+'[1]TABELA G2A'!$C$22),""))))))))))))))))))))</f>
        <v>1.2681159420289856</v>
      </c>
      <c r="H364" s="47">
        <f>IF('Venda-Chave-Troca'!$E364="G2A",G364*0.898-(0.4)-((0.15)*N364/O364),IF('Venda-Chave-Troca'!$E364="Gamivo",IF('Venda-Chave-Troca'!$F364&lt;4,(F364*0.95)-(0.1),(F364*0.901)-(0.45)),""))</f>
        <v>1.1047101449275361</v>
      </c>
      <c r="I364" s="47">
        <f>IF($E364="gamivo",IF($F364&gt;4,'Venda-Chave-Troca'!$G364+(-0.099*'Venda-Chave-Troca'!$G364)-(0.45),'Venda-Chave-Troca'!$G364-(0.05*'Venda-Chave-Troca'!$G364)-(0.1)),G364*0.898-(0.55))</f>
        <v>1.1047101449275363</v>
      </c>
      <c r="J364" s="49" t="s">
        <v>994</v>
      </c>
      <c r="K364" s="49" t="s">
        <v>995</v>
      </c>
      <c r="L364" s="47">
        <v>17.117753623188406</v>
      </c>
      <c r="M364" s="50">
        <v>0</v>
      </c>
      <c r="N364" s="50">
        <v>0</v>
      </c>
      <c r="O364" s="50">
        <v>0</v>
      </c>
      <c r="P364" s="50">
        <v>0</v>
      </c>
      <c r="Q364" s="47">
        <f t="shared" si="10"/>
        <v>-17.117753623188406</v>
      </c>
      <c r="R364" s="27">
        <f t="shared" si="11"/>
        <v>-1</v>
      </c>
      <c r="S364" s="52">
        <v>44705</v>
      </c>
      <c r="T364" s="28"/>
      <c r="U364" s="28"/>
      <c r="V364" s="29" t="s">
        <v>176</v>
      </c>
      <c r="W364" s="29"/>
      <c r="X364" s="30"/>
      <c r="Y364" s="15"/>
    </row>
    <row r="365" spans="1:25" ht="19.350000000000001" customHeight="1">
      <c r="A365" s="17" t="s">
        <v>48</v>
      </c>
      <c r="B365" s="45"/>
      <c r="C365" s="45" t="s">
        <v>996</v>
      </c>
      <c r="D365" s="45"/>
      <c r="E365" s="46"/>
      <c r="F365" s="47">
        <v>218.4</v>
      </c>
      <c r="G365" s="47">
        <f>IF('Venda-Chave-Troca'!$E365="Gamivo",'Venda-Chave-Troca'!$F365,IF(AND((F365)&lt;'[1]TABELA G2A'!$A$15),F365,IF(AND((F365)&gt;='[1]TABELA G2A'!$A$15,(F365)&lt;'[1]TABELA G2A'!$B$15),(F365)/(1+'[1]TABELA G2A'!$A$16),IF(AND((F365)&gt;='[1]TABELA G2A'!$C$15,(F365)&lt;'[1]TABELA G2A'!$D$15),(F365)/(1+'[1]TABELA G2A'!$C$16),IF(AND((F365)&gt;='[1]TABELA G2A'!$E$15,(F365)&lt;'[1]TABELA G2A'!$F$15),(F365)/(1+'[1]TABELA G2A'!$E$16),IF(AND((F365)&gt;='[1]TABELA G2A'!$G$15,(F365)&lt;'[1]TABELA G2A'!$H$15),(F365)/(1+'[1]TABELA G2A'!$G$16),IF(AND((F365)&gt;='[1]TABELA G2A'!$I$15,(F365)&lt;'[1]TABELA G2A'!$J$15),(F365)/(1+'[1]TABELA G2A'!$I$16),IF(AND((F365)&gt;='[1]TABELA G2A'!$A$17,(F365)&lt;'[1]TABELA G2A'!$B$17),(F365)/(1+'[1]TABELA G2A'!$A$18),IF(AND((F365)&gt;='[1]TABELA G2A'!$C$17,(F365)&lt;'[1]TABELA G2A'!$D$17),(F365)/(1+'[1]TABELA G2A'!$C$18),IF(AND((F365)&gt;='[1]TABELA G2A'!$E$17,(F365)&lt;'[1]TABELA G2A'!$F$17),(F365)/(1+'[1]TABELA G2A'!$E$18),IF(AND((F365)&gt;='[1]TABELA G2A'!$G$17,(F365)&lt;'[1]TABELA G2A'!$H$17),(F365)/(1+'[1]TABELA G2A'!$G$18),IF(AND((F365)&gt;='[1]TABELA G2A'!$I$17,(F365)&lt;'[1]TABELA G2A'!$J$17),(F365)/(1+'[1]TABELA G2A'!$I$18),IF(AND((F365)&gt;='[1]TABELA G2A'!$A$19,(F365)&lt;'[1]TABELA G2A'!$B$19),(F365)/(1+'[1]TABELA G2A'!$A$20),IF(AND((F365)&gt;='[1]TABELA G2A'!$C$19,(F365)&lt;'[1]TABELA G2A'!$D$19),(F365)/(1+'[1]TABELA G2A'!$C$20),IF(AND((F365)&gt;='[1]TABELA G2A'!$E$19,(F365)&lt;'[1]TABELA G2A'!$F$19),(F365)/(1+'[1]TABELA G2A'!$E$20),IF(AND((F365)&gt;='[1]TABELA G2A'!$G$19,(F365)&lt;'[1]TABELA G2A'!$H$19),(F365)/(1+'[1]TABELA G2A'!$G$20),IF(AND((F365)&gt;='[1]TABELA G2A'!$I$19,(F365)&lt;'[1]TABELA G2A'!$J$19),(F365)/(1+'[1]TABELA G2A'!$A$22),IF(AND((F365)&gt;='[1]TABELA G2A'!$A$21,(F365)&lt;'[1]TABELA G2A'!$B$21),(F365)/(1+'[1]TABELA G2A'!$B$22),IF(AND((F365)&gt;='[1]TABELA G2A'!$C$21,(F365)&lt;'[1]TABELA G2A'!$D$21),(F365)/(1+'[1]TABELA G2A'!$C$22),IF((F365)&gt;='[1]TABELA G2A'!$E$21,(F365)/(1+'[1]TABELA G2A'!$C$22),""))))))))))))))))))))</f>
        <v>206.42722117202268</v>
      </c>
      <c r="H365" s="47" t="str">
        <f>IF('Venda-Chave-Troca'!$E365="G2A",G365*0.898-(0.4)-((0.15)*N365/O365),IF('Venda-Chave-Troca'!$E365="Gamivo",IF('Venda-Chave-Troca'!$F365&lt;4,(F365*0.95)-(0.1),(F365*0.901)-(0.45)),""))</f>
        <v/>
      </c>
      <c r="I365" s="47">
        <f>IF($E365="gamivo",IF($F365&gt;4,'Venda-Chave-Troca'!$G365+(-0.099*'Venda-Chave-Troca'!$G365)-(0.45),'Venda-Chave-Troca'!$G365-(0.05*'Venda-Chave-Troca'!$G365)-(0.1)),G365*0.898-(0.55))</f>
        <v>184.82164461247638</v>
      </c>
      <c r="J365" s="48"/>
      <c r="K365" s="49" t="s">
        <v>997</v>
      </c>
      <c r="L365" s="47">
        <v>223.7</v>
      </c>
      <c r="M365" s="50">
        <v>0</v>
      </c>
      <c r="N365" s="50">
        <v>0</v>
      </c>
      <c r="O365" s="50">
        <v>0</v>
      </c>
      <c r="P365" s="50">
        <v>0</v>
      </c>
      <c r="Q365" s="47" t="e">
        <f t="shared" si="10"/>
        <v>#VALUE!</v>
      </c>
      <c r="R365" s="27" t="e">
        <f t="shared" si="11"/>
        <v>#VALUE!</v>
      </c>
      <c r="S365" s="28">
        <v>45068</v>
      </c>
      <c r="T365" s="28"/>
      <c r="U365" s="28"/>
      <c r="V365" s="29" t="s">
        <v>998</v>
      </c>
      <c r="W365" s="29"/>
      <c r="X365" s="30"/>
      <c r="Y365" s="15"/>
    </row>
    <row r="366" spans="1:25" ht="19.350000000000001" customHeight="1">
      <c r="A366" s="17" t="s">
        <v>48</v>
      </c>
      <c r="B366" s="45"/>
      <c r="C366" s="48" t="s">
        <v>999</v>
      </c>
      <c r="D366" s="45"/>
      <c r="E366" s="121"/>
      <c r="F366" s="47">
        <v>1.3007246376811594</v>
      </c>
      <c r="G366" s="47">
        <f>IF('Venda-Chave-Troca'!$E366="Gamivo",'Venda-Chave-Troca'!$F366,IF(AND((F366)&lt;'[1]TABELA G2A'!$A$15),F366,IF(AND((F366)&gt;='[1]TABELA G2A'!$A$15,(F366)&lt;'[1]TABELA G2A'!$B$15),(F366)/(1+'[1]TABELA G2A'!$A$16),IF(AND((F366)&gt;='[1]TABELA G2A'!$C$15,(F366)&lt;'[1]TABELA G2A'!$D$15),(F366)/(1+'[1]TABELA G2A'!$C$16),IF(AND((F366)&gt;='[1]TABELA G2A'!$E$15,(F366)&lt;'[1]TABELA G2A'!$F$15),(F366)/(1+'[1]TABELA G2A'!$E$16),IF(AND((F366)&gt;='[1]TABELA G2A'!$G$15,(F366)&lt;'[1]TABELA G2A'!$H$15),(F366)/(1+'[1]TABELA G2A'!$G$16),IF(AND((F366)&gt;='[1]TABELA G2A'!$I$15,(F366)&lt;'[1]TABELA G2A'!$J$15),(F366)/(1+'[1]TABELA G2A'!$I$16),IF(AND((F366)&gt;='[1]TABELA G2A'!$A$17,(F366)&lt;'[1]TABELA G2A'!$B$17),(F366)/(1+'[1]TABELA G2A'!$A$18),IF(AND((F366)&gt;='[1]TABELA G2A'!$C$17,(F366)&lt;'[1]TABELA G2A'!$D$17),(F366)/(1+'[1]TABELA G2A'!$C$18),IF(AND((F366)&gt;='[1]TABELA G2A'!$E$17,(F366)&lt;'[1]TABELA G2A'!$F$17),(F366)/(1+'[1]TABELA G2A'!$E$18),IF(AND((F366)&gt;='[1]TABELA G2A'!$G$17,(F366)&lt;'[1]TABELA G2A'!$H$17),(F366)/(1+'[1]TABELA G2A'!$G$18),IF(AND((F366)&gt;='[1]TABELA G2A'!$I$17,(F366)&lt;'[1]TABELA G2A'!$J$17),(F366)/(1+'[1]TABELA G2A'!$I$18),IF(AND((F366)&gt;='[1]TABELA G2A'!$A$19,(F366)&lt;'[1]TABELA G2A'!$B$19),(F366)/(1+'[1]TABELA G2A'!$A$20),IF(AND((F366)&gt;='[1]TABELA G2A'!$C$19,(F366)&lt;'[1]TABELA G2A'!$D$19),(F366)/(1+'[1]TABELA G2A'!$C$20),IF(AND((F366)&gt;='[1]TABELA G2A'!$E$19,(F366)&lt;'[1]TABELA G2A'!$F$19),(F366)/(1+'[1]TABELA G2A'!$E$20),IF(AND((F366)&gt;='[1]TABELA G2A'!$G$19,(F366)&lt;'[1]TABELA G2A'!$H$19),(F366)/(1+'[1]TABELA G2A'!$G$20),IF(AND((F366)&gt;='[1]TABELA G2A'!$I$19,(F366)&lt;'[1]TABELA G2A'!$J$19),(F366)/(1+'[1]TABELA G2A'!$A$22),IF(AND((F366)&gt;='[1]TABELA G2A'!$A$21,(F366)&lt;'[1]TABELA G2A'!$B$21),(F366)/(1+'[1]TABELA G2A'!$B$22),IF(AND((F366)&gt;='[1]TABELA G2A'!$C$21,(F366)&lt;'[1]TABELA G2A'!$D$21),(F366)/(1+'[1]TABELA G2A'!$C$22),IF((F366)&gt;='[1]TABELA G2A'!$E$21,(F366)/(1+'[1]TABELA G2A'!$C$22),""))))))))))))))))))))</f>
        <v>1.0083136726210538</v>
      </c>
      <c r="H366" s="47" t="str">
        <f>IF('Venda-Chave-Troca'!$E366="G2A",G366*0.898-(0.4)-((0.15)*N366/O366),IF('Venda-Chave-Troca'!$E366="Gamivo",IF('Venda-Chave-Troca'!$F366&lt;4,(F366*0.95)-(0.1),(F366*0.901)-(0.45)),""))</f>
        <v/>
      </c>
      <c r="I366" s="47">
        <f>IF($E366="gamivo",IF($F366&gt;4,'Venda-Chave-Troca'!$G366+(-0.099*'Venda-Chave-Troca'!$G366)-(0.45),'Venda-Chave-Troca'!$G366-(0.05*'Venda-Chave-Troca'!$G366)-(0.1)),G366*0.898-(0.55))</f>
        <v>0.35546567801370621</v>
      </c>
      <c r="J366" s="45" t="s">
        <v>1000</v>
      </c>
      <c r="K366" s="49" t="s">
        <v>1001</v>
      </c>
      <c r="L366" s="47">
        <v>16.918478260869566</v>
      </c>
      <c r="M366" s="50">
        <v>0</v>
      </c>
      <c r="N366" s="50">
        <v>0</v>
      </c>
      <c r="O366" s="50">
        <v>0</v>
      </c>
      <c r="P366" s="50">
        <v>0</v>
      </c>
      <c r="Q366" s="47" t="e">
        <f t="shared" si="10"/>
        <v>#VALUE!</v>
      </c>
      <c r="R366" s="27" t="e">
        <f t="shared" si="11"/>
        <v>#VALUE!</v>
      </c>
      <c r="S366" s="28">
        <v>44723</v>
      </c>
      <c r="T366" s="28"/>
      <c r="U366" s="28"/>
      <c r="V366" s="29" t="s">
        <v>1002</v>
      </c>
      <c r="W366" s="29"/>
      <c r="X366" s="30"/>
      <c r="Y366" s="15"/>
    </row>
    <row r="367" spans="1:25" ht="19.350000000000001" customHeight="1">
      <c r="A367" s="17" t="s">
        <v>48</v>
      </c>
      <c r="B367" s="45"/>
      <c r="C367" s="45" t="s">
        <v>1003</v>
      </c>
      <c r="D367" s="45"/>
      <c r="E367" s="142"/>
      <c r="F367" s="47">
        <v>25.565217391304351</v>
      </c>
      <c r="G367" s="47">
        <f>IF('Venda-Chave-Troca'!$E367="Gamivo",'Venda-Chave-Troca'!$F367,IF(AND((F367)&lt;'[1]TABELA G2A'!$A$15),F367,IF(AND((F367)&gt;='[1]TABELA G2A'!$A$15,(F367)&lt;'[1]TABELA G2A'!$B$15),(F367)/(1+'[1]TABELA G2A'!$A$16),IF(AND((F367)&gt;='[1]TABELA G2A'!$C$15,(F367)&lt;'[1]TABELA G2A'!$D$15),(F367)/(1+'[1]TABELA G2A'!$C$16),IF(AND((F367)&gt;='[1]TABELA G2A'!$E$15,(F367)&lt;'[1]TABELA G2A'!$F$15),(F367)/(1+'[1]TABELA G2A'!$E$16),IF(AND((F367)&gt;='[1]TABELA G2A'!$G$15,(F367)&lt;'[1]TABELA G2A'!$H$15),(F367)/(1+'[1]TABELA G2A'!$G$16),IF(AND((F367)&gt;='[1]TABELA G2A'!$I$15,(F367)&lt;'[1]TABELA G2A'!$J$15),(F367)/(1+'[1]TABELA G2A'!$I$16),IF(AND((F367)&gt;='[1]TABELA G2A'!$A$17,(F367)&lt;'[1]TABELA G2A'!$B$17),(F367)/(1+'[1]TABELA G2A'!$A$18),IF(AND((F367)&gt;='[1]TABELA G2A'!$C$17,(F367)&lt;'[1]TABELA G2A'!$D$17),(F367)/(1+'[1]TABELA G2A'!$C$18),IF(AND((F367)&gt;='[1]TABELA G2A'!$E$17,(F367)&lt;'[1]TABELA G2A'!$F$17),(F367)/(1+'[1]TABELA G2A'!$E$18),IF(AND((F367)&gt;='[1]TABELA G2A'!$G$17,(F367)&lt;'[1]TABELA G2A'!$H$17),(F367)/(1+'[1]TABELA G2A'!$G$18),IF(AND((F367)&gt;='[1]TABELA G2A'!$I$17,(F367)&lt;'[1]TABELA G2A'!$J$17),(F367)/(1+'[1]TABELA G2A'!$I$18),IF(AND((F367)&gt;='[1]TABELA G2A'!$A$19,(F367)&lt;'[1]TABELA G2A'!$B$19),(F367)/(1+'[1]TABELA G2A'!$A$20),IF(AND((F367)&gt;='[1]TABELA G2A'!$C$19,(F367)&lt;'[1]TABELA G2A'!$D$19),(F367)/(1+'[1]TABELA G2A'!$C$20),IF(AND((F367)&gt;='[1]TABELA G2A'!$E$19,(F367)&lt;'[1]TABELA G2A'!$F$19),(F367)/(1+'[1]TABELA G2A'!$E$20),IF(AND((F367)&gt;='[1]TABELA G2A'!$G$19,(F367)&lt;'[1]TABELA G2A'!$H$19),(F367)/(1+'[1]TABELA G2A'!$G$20),IF(AND((F367)&gt;='[1]TABELA G2A'!$I$19,(F367)&lt;'[1]TABELA G2A'!$J$19),(F367)/(1+'[1]TABELA G2A'!$A$22),IF(AND((F367)&gt;='[1]TABELA G2A'!$A$21,(F367)&lt;'[1]TABELA G2A'!$B$21),(F367)/(1+'[1]TABELA G2A'!$B$22),IF(AND((F367)&gt;='[1]TABELA G2A'!$C$21,(F367)&lt;'[1]TABELA G2A'!$D$21),(F367)/(1+'[1]TABELA G2A'!$C$22),IF((F367)&gt;='[1]TABELA G2A'!$E$21,(F367)/(1+'[1]TABELA G2A'!$C$22),""))))))))))))))))))))</f>
        <v>24.163721541875567</v>
      </c>
      <c r="H367" s="47" t="str">
        <f>IF('Venda-Chave-Troca'!$E367="G2A",G367*0.898-(0.4)-((0.15)*N367/O367),IF('Venda-Chave-Troca'!$E367="Gamivo",IF('Venda-Chave-Troca'!$F367&lt;4,(F367*0.95)-(0.1),(F367*0.901)-(0.45)),""))</f>
        <v/>
      </c>
      <c r="I367" s="47">
        <f>IF($E367="gamivo",IF($F367&gt;4,'Venda-Chave-Troca'!$G367+(-0.099*'Venda-Chave-Troca'!$G367)-(0.45),'Venda-Chave-Troca'!$G367-(0.05*'Venda-Chave-Troca'!$G367)-(0.1)),G367*0.898-(0.55))</f>
        <v>21.149021944604261</v>
      </c>
      <c r="J367" s="48" t="s">
        <v>1004</v>
      </c>
      <c r="K367" s="49" t="s">
        <v>1005</v>
      </c>
      <c r="L367" s="47">
        <v>24.591304347826085</v>
      </c>
      <c r="M367" s="50">
        <v>0</v>
      </c>
      <c r="N367" s="50">
        <v>0</v>
      </c>
      <c r="O367" s="50">
        <v>0</v>
      </c>
      <c r="P367" s="50">
        <v>0</v>
      </c>
      <c r="Q367" s="47" t="e">
        <f t="shared" si="10"/>
        <v>#VALUE!</v>
      </c>
      <c r="R367" s="27" t="e">
        <f t="shared" si="11"/>
        <v>#VALUE!</v>
      </c>
      <c r="S367" s="28">
        <v>44937</v>
      </c>
      <c r="T367" s="28"/>
      <c r="U367" s="28"/>
      <c r="V367" s="29" t="s">
        <v>1006</v>
      </c>
      <c r="W367" s="29"/>
      <c r="X367" s="30"/>
      <c r="Y367" s="15"/>
    </row>
    <row r="368" spans="1:25" ht="19.350000000000001" customHeight="1">
      <c r="A368" s="17" t="s">
        <v>48</v>
      </c>
      <c r="B368" s="45"/>
      <c r="C368" s="48" t="s">
        <v>1007</v>
      </c>
      <c r="D368" s="45"/>
      <c r="E368" s="21"/>
      <c r="F368" s="47">
        <v>1.231009495252374</v>
      </c>
      <c r="G368" s="47">
        <f>IF('Venda-Chave-Troca'!$E368="Gamivo",'Venda-Chave-Troca'!$F368,IF(AND((F368)&lt;'[1]TABELA G2A'!$A$15),F368,IF(AND((F368)&gt;='[1]TABELA G2A'!$A$15,(F368)&lt;'[1]TABELA G2A'!$B$15),(F368)/(1+'[1]TABELA G2A'!$A$16),IF(AND((F368)&gt;='[1]TABELA G2A'!$C$15,(F368)&lt;'[1]TABELA G2A'!$D$15),(F368)/(1+'[1]TABELA G2A'!$C$16),IF(AND((F368)&gt;='[1]TABELA G2A'!$E$15,(F368)&lt;'[1]TABELA G2A'!$F$15),(F368)/(1+'[1]TABELA G2A'!$E$16),IF(AND((F368)&gt;='[1]TABELA G2A'!$G$15,(F368)&lt;'[1]TABELA G2A'!$H$15),(F368)/(1+'[1]TABELA G2A'!$G$16),IF(AND((F368)&gt;='[1]TABELA G2A'!$I$15,(F368)&lt;'[1]TABELA G2A'!$J$15),(F368)/(1+'[1]TABELA G2A'!$I$16),IF(AND((F368)&gt;='[1]TABELA G2A'!$A$17,(F368)&lt;'[1]TABELA G2A'!$B$17),(F368)/(1+'[1]TABELA G2A'!$A$18),IF(AND((F368)&gt;='[1]TABELA G2A'!$C$17,(F368)&lt;'[1]TABELA G2A'!$D$17),(F368)/(1+'[1]TABELA G2A'!$C$18),IF(AND((F368)&gt;='[1]TABELA G2A'!$E$17,(F368)&lt;'[1]TABELA G2A'!$F$17),(F368)/(1+'[1]TABELA G2A'!$E$18),IF(AND((F368)&gt;='[1]TABELA G2A'!$G$17,(F368)&lt;'[1]TABELA G2A'!$H$17),(F368)/(1+'[1]TABELA G2A'!$G$18),IF(AND((F368)&gt;='[1]TABELA G2A'!$I$17,(F368)&lt;'[1]TABELA G2A'!$J$17),(F368)/(1+'[1]TABELA G2A'!$I$18),IF(AND((F368)&gt;='[1]TABELA G2A'!$A$19,(F368)&lt;'[1]TABELA G2A'!$B$19),(F368)/(1+'[1]TABELA G2A'!$A$20),IF(AND((F368)&gt;='[1]TABELA G2A'!$C$19,(F368)&lt;'[1]TABELA G2A'!$D$19),(F368)/(1+'[1]TABELA G2A'!$C$20),IF(AND((F368)&gt;='[1]TABELA G2A'!$E$19,(F368)&lt;'[1]TABELA G2A'!$F$19),(F368)/(1+'[1]TABELA G2A'!$E$20),IF(AND((F368)&gt;='[1]TABELA G2A'!$G$19,(F368)&lt;'[1]TABELA G2A'!$H$19),(F368)/(1+'[1]TABELA G2A'!$G$20),IF(AND((F368)&gt;='[1]TABELA G2A'!$I$19,(F368)&lt;'[1]TABELA G2A'!$J$19),(F368)/(1+'[1]TABELA G2A'!$A$22),IF(AND((F368)&gt;='[1]TABELA G2A'!$A$21,(F368)&lt;'[1]TABELA G2A'!$B$21),(F368)/(1+'[1]TABELA G2A'!$B$22),IF(AND((F368)&gt;='[1]TABELA G2A'!$C$21,(F368)&lt;'[1]TABELA G2A'!$D$21),(F368)/(1+'[1]TABELA G2A'!$C$22),IF((F368)&gt;='[1]TABELA G2A'!$E$21,(F368)/(1+'[1]TABELA G2A'!$C$22),""))))))))))))))))))))</f>
        <v>0.95427092655222789</v>
      </c>
      <c r="H368" s="47" t="str">
        <f>IF('Venda-Chave-Troca'!$E368="G2A",G368*0.898-(0.4)-((0.15)*N368/O368),IF('Venda-Chave-Troca'!$E368="Gamivo",IF('Venda-Chave-Troca'!$F368&lt;4,(F368*0.95)-(0.1),(F368*0.901)-(0.45)),""))</f>
        <v/>
      </c>
      <c r="I368" s="47">
        <f>IF($E368="gamivo",IF($F368&gt;4,'Venda-Chave-Troca'!$G368+(-0.099*'Venda-Chave-Troca'!$G368)-(0.45),'Venda-Chave-Troca'!$G368-(0.05*'Venda-Chave-Troca'!$G368)-(0.1)),G368*0.898-(0.55))</f>
        <v>0.30693529204390058</v>
      </c>
      <c r="J368" s="45" t="s">
        <v>1008</v>
      </c>
      <c r="K368" s="49" t="s">
        <v>1009</v>
      </c>
      <c r="L368" s="47">
        <v>17.849637681159422</v>
      </c>
      <c r="M368" s="50">
        <v>0</v>
      </c>
      <c r="N368" s="50">
        <v>0</v>
      </c>
      <c r="O368" s="50">
        <v>0</v>
      </c>
      <c r="P368" s="50">
        <v>0</v>
      </c>
      <c r="Q368" s="47" t="e">
        <f t="shared" si="10"/>
        <v>#VALUE!</v>
      </c>
      <c r="R368" s="27" t="e">
        <f t="shared" si="11"/>
        <v>#VALUE!</v>
      </c>
      <c r="S368" s="28">
        <v>44699</v>
      </c>
      <c r="T368" s="28"/>
      <c r="U368" s="28"/>
      <c r="V368" s="29" t="s">
        <v>176</v>
      </c>
      <c r="W368" s="29"/>
      <c r="X368" s="30"/>
      <c r="Y368" s="15"/>
    </row>
    <row r="369" spans="1:25" ht="19.350000000000001" customHeight="1">
      <c r="A369" s="17" t="s">
        <v>48</v>
      </c>
      <c r="B369" s="45"/>
      <c r="C369" s="45" t="s">
        <v>1010</v>
      </c>
      <c r="D369" s="45"/>
      <c r="E369" s="46"/>
      <c r="F369" s="47">
        <v>26.349999999999998</v>
      </c>
      <c r="G369" s="47">
        <f>IF('Venda-Chave-Troca'!$E369="Gamivo",'Venda-Chave-Troca'!$F369,IF(AND((F369)&lt;'[1]TABELA G2A'!$A$15),F369,IF(AND((F369)&gt;='[1]TABELA G2A'!$A$15,(F369)&lt;'[1]TABELA G2A'!$B$15),(F369)/(1+'[1]TABELA G2A'!$A$16),IF(AND((F369)&gt;='[1]TABELA G2A'!$C$15,(F369)&lt;'[1]TABELA G2A'!$D$15),(F369)/(1+'[1]TABELA G2A'!$C$16),IF(AND((F369)&gt;='[1]TABELA G2A'!$E$15,(F369)&lt;'[1]TABELA G2A'!$F$15),(F369)/(1+'[1]TABELA G2A'!$E$16),IF(AND((F369)&gt;='[1]TABELA G2A'!$G$15,(F369)&lt;'[1]TABELA G2A'!$H$15),(F369)/(1+'[1]TABELA G2A'!$G$16),IF(AND((F369)&gt;='[1]TABELA G2A'!$I$15,(F369)&lt;'[1]TABELA G2A'!$J$15),(F369)/(1+'[1]TABELA G2A'!$I$16),IF(AND((F369)&gt;='[1]TABELA G2A'!$A$17,(F369)&lt;'[1]TABELA G2A'!$B$17),(F369)/(1+'[1]TABELA G2A'!$A$18),IF(AND((F369)&gt;='[1]TABELA G2A'!$C$17,(F369)&lt;'[1]TABELA G2A'!$D$17),(F369)/(1+'[1]TABELA G2A'!$C$18),IF(AND((F369)&gt;='[1]TABELA G2A'!$E$17,(F369)&lt;'[1]TABELA G2A'!$F$17),(F369)/(1+'[1]TABELA G2A'!$E$18),IF(AND((F369)&gt;='[1]TABELA G2A'!$G$17,(F369)&lt;'[1]TABELA G2A'!$H$17),(F369)/(1+'[1]TABELA G2A'!$G$18),IF(AND((F369)&gt;='[1]TABELA G2A'!$I$17,(F369)&lt;'[1]TABELA G2A'!$J$17),(F369)/(1+'[1]TABELA G2A'!$I$18),IF(AND((F369)&gt;='[1]TABELA G2A'!$A$19,(F369)&lt;'[1]TABELA G2A'!$B$19),(F369)/(1+'[1]TABELA G2A'!$A$20),IF(AND((F369)&gt;='[1]TABELA G2A'!$C$19,(F369)&lt;'[1]TABELA G2A'!$D$19),(F369)/(1+'[1]TABELA G2A'!$C$20),IF(AND((F369)&gt;='[1]TABELA G2A'!$E$19,(F369)&lt;'[1]TABELA G2A'!$F$19),(F369)/(1+'[1]TABELA G2A'!$E$20),IF(AND((F369)&gt;='[1]TABELA G2A'!$G$19,(F369)&lt;'[1]TABELA G2A'!$H$19),(F369)/(1+'[1]TABELA G2A'!$G$20),IF(AND((F369)&gt;='[1]TABELA G2A'!$I$19,(F369)&lt;'[1]TABELA G2A'!$J$19),(F369)/(1+'[1]TABELA G2A'!$A$22),IF(AND((F369)&gt;='[1]TABELA G2A'!$A$21,(F369)&lt;'[1]TABELA G2A'!$B$21),(F369)/(1+'[1]TABELA G2A'!$B$22),IF(AND((F369)&gt;='[1]TABELA G2A'!$C$21,(F369)&lt;'[1]TABELA G2A'!$D$21),(F369)/(1+'[1]TABELA G2A'!$C$22),IF((F369)&gt;='[1]TABELA G2A'!$E$21,(F369)/(1+'[1]TABELA G2A'!$C$22),""))))))))))))))))))))</f>
        <v>24.905482041587899</v>
      </c>
      <c r="H369" s="47" t="str">
        <f>IF('Venda-Chave-Troca'!$E369="G2A",G369*0.898-(0.4)-((0.15)*N369/O369),IF('Venda-Chave-Troca'!$E369="Gamivo",IF('Venda-Chave-Troca'!$F369&lt;4,(F369*0.95)-(0.1),(F369*0.901)-(0.45)),""))</f>
        <v/>
      </c>
      <c r="I369" s="47">
        <f>IF($E369="gamivo",IF($F369&gt;4,'Venda-Chave-Troca'!$G369+(-0.099*'Venda-Chave-Troca'!$G369)-(0.45),'Venda-Chave-Troca'!$G369-(0.05*'Venda-Chave-Troca'!$G369)-(0.1)),G369*0.898-(0.55))</f>
        <v>21.815122873345931</v>
      </c>
      <c r="J369" s="48" t="s">
        <v>1011</v>
      </c>
      <c r="K369" s="49" t="s">
        <v>1012</v>
      </c>
      <c r="L369" s="47">
        <v>25.49</v>
      </c>
      <c r="M369" s="50">
        <v>0</v>
      </c>
      <c r="N369" s="50">
        <v>0</v>
      </c>
      <c r="O369" s="50">
        <v>0</v>
      </c>
      <c r="P369" s="50">
        <v>0</v>
      </c>
      <c r="Q369" s="47" t="e">
        <f t="shared" si="10"/>
        <v>#VALUE!</v>
      </c>
      <c r="R369" s="27" t="e">
        <f t="shared" si="11"/>
        <v>#VALUE!</v>
      </c>
      <c r="S369" s="28">
        <v>45044</v>
      </c>
      <c r="T369" s="28"/>
      <c r="U369" s="28"/>
      <c r="V369" s="29" t="s">
        <v>52</v>
      </c>
      <c r="W369" s="29"/>
      <c r="X369" s="30"/>
      <c r="Y369" s="15"/>
    </row>
    <row r="370" spans="1:25" ht="19.350000000000001" customHeight="1">
      <c r="A370" s="17" t="s">
        <v>48</v>
      </c>
      <c r="B370" s="45"/>
      <c r="C370" s="45" t="s">
        <v>1013</v>
      </c>
      <c r="D370" s="45"/>
      <c r="E370" s="46"/>
      <c r="F370" s="47">
        <v>250.5</v>
      </c>
      <c r="G370" s="47">
        <f>IF('Venda-Chave-Troca'!$E370="Gamivo",'Venda-Chave-Troca'!$F370,IF(AND((F370)&lt;'[1]TABELA G2A'!$A$15),F370,IF(AND((F370)&gt;='[1]TABELA G2A'!$A$15,(F370)&lt;'[1]TABELA G2A'!$B$15),(F370)/(1+'[1]TABELA G2A'!$A$16),IF(AND((F370)&gt;='[1]TABELA G2A'!$C$15,(F370)&lt;'[1]TABELA G2A'!$D$15),(F370)/(1+'[1]TABELA G2A'!$C$16),IF(AND((F370)&gt;='[1]TABELA G2A'!$E$15,(F370)&lt;'[1]TABELA G2A'!$F$15),(F370)/(1+'[1]TABELA G2A'!$E$16),IF(AND((F370)&gt;='[1]TABELA G2A'!$G$15,(F370)&lt;'[1]TABELA G2A'!$H$15),(F370)/(1+'[1]TABELA G2A'!$G$16),IF(AND((F370)&gt;='[1]TABELA G2A'!$I$15,(F370)&lt;'[1]TABELA G2A'!$J$15),(F370)/(1+'[1]TABELA G2A'!$I$16),IF(AND((F370)&gt;='[1]TABELA G2A'!$A$17,(F370)&lt;'[1]TABELA G2A'!$B$17),(F370)/(1+'[1]TABELA G2A'!$A$18),IF(AND((F370)&gt;='[1]TABELA G2A'!$C$17,(F370)&lt;'[1]TABELA G2A'!$D$17),(F370)/(1+'[1]TABELA G2A'!$C$18),IF(AND((F370)&gt;='[1]TABELA G2A'!$E$17,(F370)&lt;'[1]TABELA G2A'!$F$17),(F370)/(1+'[1]TABELA G2A'!$E$18),IF(AND((F370)&gt;='[1]TABELA G2A'!$G$17,(F370)&lt;'[1]TABELA G2A'!$H$17),(F370)/(1+'[1]TABELA G2A'!$G$18),IF(AND((F370)&gt;='[1]TABELA G2A'!$I$17,(F370)&lt;'[1]TABELA G2A'!$J$17),(F370)/(1+'[1]TABELA G2A'!$I$18),IF(AND((F370)&gt;='[1]TABELA G2A'!$A$19,(F370)&lt;'[1]TABELA G2A'!$B$19),(F370)/(1+'[1]TABELA G2A'!$A$20),IF(AND((F370)&gt;='[1]TABELA G2A'!$C$19,(F370)&lt;'[1]TABELA G2A'!$D$19),(F370)/(1+'[1]TABELA G2A'!$C$20),IF(AND((F370)&gt;='[1]TABELA G2A'!$E$19,(F370)&lt;'[1]TABELA G2A'!$F$19),(F370)/(1+'[1]TABELA G2A'!$E$20),IF(AND((F370)&gt;='[1]TABELA G2A'!$G$19,(F370)&lt;'[1]TABELA G2A'!$H$19),(F370)/(1+'[1]TABELA G2A'!$G$20),IF(AND((F370)&gt;='[1]TABELA G2A'!$I$19,(F370)&lt;'[1]TABELA G2A'!$J$19),(F370)/(1+'[1]TABELA G2A'!$A$22),IF(AND((F370)&gt;='[1]TABELA G2A'!$A$21,(F370)&lt;'[1]TABELA G2A'!$B$21),(F370)/(1+'[1]TABELA G2A'!$B$22),IF(AND((F370)&gt;='[1]TABELA G2A'!$C$21,(F370)&lt;'[1]TABELA G2A'!$D$21),(F370)/(1+'[1]TABELA G2A'!$C$22),IF((F370)&gt;='[1]TABELA G2A'!$E$21,(F370)/(1+'[1]TABELA G2A'!$C$22),""))))))))))))))))))))</f>
        <v>236.76748582230621</v>
      </c>
      <c r="H370" s="47" t="str">
        <f>IF('Venda-Chave-Troca'!$E370="G2A",G370*0.898-(0.4)-((0.15)*N370/O370),IF('Venda-Chave-Troca'!$E370="Gamivo",IF('Venda-Chave-Troca'!$F370&lt;4,(F370*0.95)-(0.1),(F370*0.901)-(0.45)),""))</f>
        <v/>
      </c>
      <c r="I370" s="47">
        <f>IF($E370="gamivo",IF($F370&gt;4,'Venda-Chave-Troca'!$G370+(-0.099*'Venda-Chave-Troca'!$G370)-(0.45),'Venda-Chave-Troca'!$G370-(0.05*'Venda-Chave-Troca'!$G370)-(0.1)),G370*0.898-(0.55))</f>
        <v>212.06720226843098</v>
      </c>
      <c r="J370" s="48"/>
      <c r="K370" s="49" t="s">
        <v>1014</v>
      </c>
      <c r="L370" s="47">
        <v>250.29</v>
      </c>
      <c r="M370" s="50">
        <v>0</v>
      </c>
      <c r="N370" s="50">
        <v>0</v>
      </c>
      <c r="O370" s="50">
        <v>0</v>
      </c>
      <c r="P370" s="50">
        <v>0</v>
      </c>
      <c r="Q370" s="47" t="e">
        <f t="shared" si="10"/>
        <v>#VALUE!</v>
      </c>
      <c r="R370" s="27" t="e">
        <f t="shared" si="11"/>
        <v>#VALUE!</v>
      </c>
      <c r="S370" s="28">
        <v>45161</v>
      </c>
      <c r="T370" s="28"/>
      <c r="U370" s="28"/>
      <c r="V370" s="29" t="s">
        <v>1015</v>
      </c>
      <c r="W370" s="29"/>
      <c r="X370" s="30"/>
      <c r="Y370" s="15"/>
    </row>
    <row r="371" spans="1:25" ht="19.350000000000001" customHeight="1">
      <c r="A371" s="17" t="s">
        <v>48</v>
      </c>
      <c r="B371" s="45"/>
      <c r="C371" s="45" t="s">
        <v>1016</v>
      </c>
      <c r="D371" s="45"/>
      <c r="E371" s="46"/>
      <c r="F371" s="47">
        <v>25.049999999999997</v>
      </c>
      <c r="G371" s="47">
        <f>IF('Venda-Chave-Troca'!$E371="Gamivo",'Venda-Chave-Troca'!$F371,IF(AND((F371)&lt;'[1]TABELA G2A'!$A$15),F371,IF(AND((F371)&gt;='[1]TABELA G2A'!$A$15,(F371)&lt;'[1]TABELA G2A'!$B$15),(F371)/(1+'[1]TABELA G2A'!$A$16),IF(AND((F371)&gt;='[1]TABELA G2A'!$C$15,(F371)&lt;'[1]TABELA G2A'!$D$15),(F371)/(1+'[1]TABELA G2A'!$C$16),IF(AND((F371)&gt;='[1]TABELA G2A'!$E$15,(F371)&lt;'[1]TABELA G2A'!$F$15),(F371)/(1+'[1]TABELA G2A'!$E$16),IF(AND((F371)&gt;='[1]TABELA G2A'!$G$15,(F371)&lt;'[1]TABELA G2A'!$H$15),(F371)/(1+'[1]TABELA G2A'!$G$16),IF(AND((F371)&gt;='[1]TABELA G2A'!$I$15,(F371)&lt;'[1]TABELA G2A'!$J$15),(F371)/(1+'[1]TABELA G2A'!$I$16),IF(AND((F371)&gt;='[1]TABELA G2A'!$A$17,(F371)&lt;'[1]TABELA G2A'!$B$17),(F371)/(1+'[1]TABELA G2A'!$A$18),IF(AND((F371)&gt;='[1]TABELA G2A'!$C$17,(F371)&lt;'[1]TABELA G2A'!$D$17),(F371)/(1+'[1]TABELA G2A'!$C$18),IF(AND((F371)&gt;='[1]TABELA G2A'!$E$17,(F371)&lt;'[1]TABELA G2A'!$F$17),(F371)/(1+'[1]TABELA G2A'!$E$18),IF(AND((F371)&gt;='[1]TABELA G2A'!$G$17,(F371)&lt;'[1]TABELA G2A'!$H$17),(F371)/(1+'[1]TABELA G2A'!$G$18),IF(AND((F371)&gt;='[1]TABELA G2A'!$I$17,(F371)&lt;'[1]TABELA G2A'!$J$17),(F371)/(1+'[1]TABELA G2A'!$I$18),IF(AND((F371)&gt;='[1]TABELA G2A'!$A$19,(F371)&lt;'[1]TABELA G2A'!$B$19),(F371)/(1+'[1]TABELA G2A'!$A$20),IF(AND((F371)&gt;='[1]TABELA G2A'!$C$19,(F371)&lt;'[1]TABELA G2A'!$D$19),(F371)/(1+'[1]TABELA G2A'!$C$20),IF(AND((F371)&gt;='[1]TABELA G2A'!$E$19,(F371)&lt;'[1]TABELA G2A'!$F$19),(F371)/(1+'[1]TABELA G2A'!$E$20),IF(AND((F371)&gt;='[1]TABELA G2A'!$G$19,(F371)&lt;'[1]TABELA G2A'!$H$19),(F371)/(1+'[1]TABELA G2A'!$G$20),IF(AND((F371)&gt;='[1]TABELA G2A'!$I$19,(F371)&lt;'[1]TABELA G2A'!$J$19),(F371)/(1+'[1]TABELA G2A'!$A$22),IF(AND((F371)&gt;='[1]TABELA G2A'!$A$21,(F371)&lt;'[1]TABELA G2A'!$B$21),(F371)/(1+'[1]TABELA G2A'!$B$22),IF(AND((F371)&gt;='[1]TABELA G2A'!$C$21,(F371)&lt;'[1]TABELA G2A'!$D$21),(F371)/(1+'[1]TABELA G2A'!$C$22),IF((F371)&gt;='[1]TABELA G2A'!$E$21,(F371)/(1+'[1]TABELA G2A'!$C$22),""))))))))))))))))))))</f>
        <v>23.676748582230619</v>
      </c>
      <c r="H371" s="47" t="str">
        <f>IF('Venda-Chave-Troca'!$E371="G2A",G371*0.898-(0.4)-((0.15)*N371/O371),IF('Venda-Chave-Troca'!$E371="Gamivo",IF('Venda-Chave-Troca'!$F371&lt;4,(F371*0.95)-(0.1),(F371*0.901)-(0.45)),""))</f>
        <v/>
      </c>
      <c r="I371" s="47">
        <f>IF($E371="gamivo",IF($F371&gt;4,'Venda-Chave-Troca'!$G371+(-0.099*'Venda-Chave-Troca'!$G371)-(0.45),'Venda-Chave-Troca'!$G371-(0.05*'Venda-Chave-Troca'!$G371)-(0.1)),G371*0.898-(0.55))</f>
        <v>20.711720226843095</v>
      </c>
      <c r="J371" s="48" t="s">
        <v>1017</v>
      </c>
      <c r="K371" s="49" t="s">
        <v>1018</v>
      </c>
      <c r="L371" s="47">
        <v>23.88</v>
      </c>
      <c r="M371" s="50">
        <v>0</v>
      </c>
      <c r="N371" s="50">
        <v>0</v>
      </c>
      <c r="O371" s="50">
        <v>0</v>
      </c>
      <c r="P371" s="50">
        <v>0</v>
      </c>
      <c r="Q371" s="47" t="e">
        <f t="shared" si="10"/>
        <v>#VALUE!</v>
      </c>
      <c r="R371" s="27" t="e">
        <f t="shared" si="11"/>
        <v>#VALUE!</v>
      </c>
      <c r="S371" s="28">
        <v>45179</v>
      </c>
      <c r="T371" s="28"/>
      <c r="U371" s="28"/>
      <c r="V371" s="29" t="s">
        <v>1019</v>
      </c>
      <c r="W371" s="29"/>
      <c r="X371" s="30"/>
      <c r="Y371" s="15"/>
    </row>
    <row r="372" spans="1:25" ht="19.350000000000001" customHeight="1">
      <c r="A372" s="17" t="s">
        <v>48</v>
      </c>
      <c r="B372" s="45"/>
      <c r="C372" s="48" t="s">
        <v>1020</v>
      </c>
      <c r="D372" s="45"/>
      <c r="E372" s="21"/>
      <c r="F372" s="47">
        <v>1.5108695652173914</v>
      </c>
      <c r="G372" s="47">
        <f>IF('Venda-Chave-Troca'!$E372="Gamivo",'Venda-Chave-Troca'!$F372,IF(AND((F372)&lt;'[1]TABELA G2A'!$A$15),F372,IF(AND((F372)&gt;='[1]TABELA G2A'!$A$15,(F372)&lt;'[1]TABELA G2A'!$B$15),(F372)/(1+'[1]TABELA G2A'!$A$16),IF(AND((F372)&gt;='[1]TABELA G2A'!$C$15,(F372)&lt;'[1]TABELA G2A'!$D$15),(F372)/(1+'[1]TABELA G2A'!$C$16),IF(AND((F372)&gt;='[1]TABELA G2A'!$E$15,(F372)&lt;'[1]TABELA G2A'!$F$15),(F372)/(1+'[1]TABELA G2A'!$E$16),IF(AND((F372)&gt;='[1]TABELA G2A'!$G$15,(F372)&lt;'[1]TABELA G2A'!$H$15),(F372)/(1+'[1]TABELA G2A'!$G$16),IF(AND((F372)&gt;='[1]TABELA G2A'!$I$15,(F372)&lt;'[1]TABELA G2A'!$J$15),(F372)/(1+'[1]TABELA G2A'!$I$16),IF(AND((F372)&gt;='[1]TABELA G2A'!$A$17,(F372)&lt;'[1]TABELA G2A'!$B$17),(F372)/(1+'[1]TABELA G2A'!$A$18),IF(AND((F372)&gt;='[1]TABELA G2A'!$C$17,(F372)&lt;'[1]TABELA G2A'!$D$17),(F372)/(1+'[1]TABELA G2A'!$C$18),IF(AND((F372)&gt;='[1]TABELA G2A'!$E$17,(F372)&lt;'[1]TABELA G2A'!$F$17),(F372)/(1+'[1]TABELA G2A'!$E$18),IF(AND((F372)&gt;='[1]TABELA G2A'!$G$17,(F372)&lt;'[1]TABELA G2A'!$H$17),(F372)/(1+'[1]TABELA G2A'!$G$18),IF(AND((F372)&gt;='[1]TABELA G2A'!$I$17,(F372)&lt;'[1]TABELA G2A'!$J$17),(F372)/(1+'[1]TABELA G2A'!$I$18),IF(AND((F372)&gt;='[1]TABELA G2A'!$A$19,(F372)&lt;'[1]TABELA G2A'!$B$19),(F372)/(1+'[1]TABELA G2A'!$A$20),IF(AND((F372)&gt;='[1]TABELA G2A'!$C$19,(F372)&lt;'[1]TABELA G2A'!$D$19),(F372)/(1+'[1]TABELA G2A'!$C$20),IF(AND((F372)&gt;='[1]TABELA G2A'!$E$19,(F372)&lt;'[1]TABELA G2A'!$F$19),(F372)/(1+'[1]TABELA G2A'!$E$20),IF(AND((F372)&gt;='[1]TABELA G2A'!$G$19,(F372)&lt;'[1]TABELA G2A'!$H$19),(F372)/(1+'[1]TABELA G2A'!$G$20),IF(AND((F372)&gt;='[1]TABELA G2A'!$I$19,(F372)&lt;'[1]TABELA G2A'!$J$19),(F372)/(1+'[1]TABELA G2A'!$A$22),IF(AND((F372)&gt;='[1]TABELA G2A'!$A$21,(F372)&lt;'[1]TABELA G2A'!$B$21),(F372)/(1+'[1]TABELA G2A'!$B$22),IF(AND((F372)&gt;='[1]TABELA G2A'!$C$21,(F372)&lt;'[1]TABELA G2A'!$D$21),(F372)/(1+'[1]TABELA G2A'!$C$22),IF((F372)&gt;='[1]TABELA G2A'!$E$21,(F372)/(1+'[1]TABELA G2A'!$C$22),""))))))))))))))))))))</f>
        <v>1.1712167172227839</v>
      </c>
      <c r="H372" s="47" t="str">
        <f>IF('Venda-Chave-Troca'!$E372="G2A",G372*0.898-(0.4)-((0.15)*N372/O372),IF('Venda-Chave-Troca'!$E372="Gamivo",IF('Venda-Chave-Troca'!$F372&lt;4,(F372*0.95)-(0.1),(F372*0.901)-(0.45)),""))</f>
        <v/>
      </c>
      <c r="I372" s="47">
        <f>IF($E372="gamivo",IF($F372&gt;4,'Venda-Chave-Troca'!$G372+(-0.099*'Venda-Chave-Troca'!$G372)-(0.45),'Venda-Chave-Troca'!$G372-(0.05*'Venda-Chave-Troca'!$G372)-(0.1)),G372*0.898-(0.55))</f>
        <v>0.50175261206605981</v>
      </c>
      <c r="J372" s="45" t="s">
        <v>1021</v>
      </c>
      <c r="K372" s="49" t="s">
        <v>1022</v>
      </c>
      <c r="L372" s="47">
        <v>24.94202898550725</v>
      </c>
      <c r="M372" s="50">
        <v>0</v>
      </c>
      <c r="N372" s="50">
        <v>0</v>
      </c>
      <c r="O372" s="50">
        <v>0</v>
      </c>
      <c r="P372" s="50">
        <v>0</v>
      </c>
      <c r="Q372" s="47" t="e">
        <f t="shared" si="10"/>
        <v>#VALUE!</v>
      </c>
      <c r="R372" s="27" t="e">
        <f t="shared" si="11"/>
        <v>#VALUE!</v>
      </c>
      <c r="S372" s="28">
        <v>44616</v>
      </c>
      <c r="T372" s="28"/>
      <c r="U372" s="28"/>
      <c r="V372" s="29" t="s">
        <v>272</v>
      </c>
      <c r="W372" s="29"/>
      <c r="X372" s="30"/>
      <c r="Y372" s="15"/>
    </row>
    <row r="373" spans="1:25" ht="19.350000000000001" customHeight="1">
      <c r="A373" s="17" t="s">
        <v>25</v>
      </c>
      <c r="B373" s="32" t="s">
        <v>1023</v>
      </c>
      <c r="C373" s="35" t="s">
        <v>1024</v>
      </c>
      <c r="D373" s="32"/>
      <c r="E373" s="61" t="s">
        <v>27</v>
      </c>
      <c r="F373" s="34">
        <v>0.18659420289855075</v>
      </c>
      <c r="G373" s="34">
        <f>IF('Venda-Chave-Troca'!$E373="Gamivo",'Venda-Chave-Troca'!$F373,IF(AND((F373)&lt;'[1]TABELA G2A'!$A$15),F373,IF(AND((F373)&gt;='[1]TABELA G2A'!$A$15,(F373)&lt;'[1]TABELA G2A'!$B$15),(F373)/(1+'[1]TABELA G2A'!$A$16),IF(AND((F373)&gt;='[1]TABELA G2A'!$C$15,(F373)&lt;'[1]TABELA G2A'!$D$15),(F373)/(1+'[1]TABELA G2A'!$C$16),IF(AND((F373)&gt;='[1]TABELA G2A'!$E$15,(F373)&lt;'[1]TABELA G2A'!$F$15),(F373)/(1+'[1]TABELA G2A'!$E$16),IF(AND((F373)&gt;='[1]TABELA G2A'!$G$15,(F373)&lt;'[1]TABELA G2A'!$H$15),(F373)/(1+'[1]TABELA G2A'!$G$16),IF(AND((F373)&gt;='[1]TABELA G2A'!$I$15,(F373)&lt;'[1]TABELA G2A'!$J$15),(F373)/(1+'[1]TABELA G2A'!$I$16),IF(AND((F373)&gt;='[1]TABELA G2A'!$A$17,(F373)&lt;'[1]TABELA G2A'!$B$17),(F373)/(1+'[1]TABELA G2A'!$A$18),IF(AND((F373)&gt;='[1]TABELA G2A'!$C$17,(F373)&lt;'[1]TABELA G2A'!$D$17),(F373)/(1+'[1]TABELA G2A'!$C$18),IF(AND((F373)&gt;='[1]TABELA G2A'!$E$17,(F373)&lt;'[1]TABELA G2A'!$F$17),(F373)/(1+'[1]TABELA G2A'!$E$18),IF(AND((F373)&gt;='[1]TABELA G2A'!$G$17,(F373)&lt;'[1]TABELA G2A'!$H$17),(F373)/(1+'[1]TABELA G2A'!$G$18),IF(AND((F373)&gt;='[1]TABELA G2A'!$I$17,(F373)&lt;'[1]TABELA G2A'!$J$17),(F373)/(1+'[1]TABELA G2A'!$I$18),IF(AND((F373)&gt;='[1]TABELA G2A'!$A$19,(F373)&lt;'[1]TABELA G2A'!$B$19),(F373)/(1+'[1]TABELA G2A'!$A$20),IF(AND((F373)&gt;='[1]TABELA G2A'!$C$19,(F373)&lt;'[1]TABELA G2A'!$D$19),(F373)/(1+'[1]TABELA G2A'!$C$20),IF(AND((F373)&gt;='[1]TABELA G2A'!$E$19,(F373)&lt;'[1]TABELA G2A'!$F$19),(F373)/(1+'[1]TABELA G2A'!$E$20),IF(AND((F373)&gt;='[1]TABELA G2A'!$G$19,(F373)&lt;'[1]TABELA G2A'!$H$19),(F373)/(1+'[1]TABELA G2A'!$G$20),IF(AND((F373)&gt;='[1]TABELA G2A'!$I$19,(F373)&lt;'[1]TABELA G2A'!$J$19),(F373)/(1+'[1]TABELA G2A'!$A$22),IF(AND((F373)&gt;='[1]TABELA G2A'!$A$21,(F373)&lt;'[1]TABELA G2A'!$B$21),(F373)/(1+'[1]TABELA G2A'!$B$22),IF(AND((F373)&gt;='[1]TABELA G2A'!$C$21,(F373)&lt;'[1]TABELA G2A'!$D$21),(F373)/(1+'[1]TABELA G2A'!$C$22),IF((F373)&gt;='[1]TABELA G2A'!$E$21,(F373)/(1+'[1]TABELA G2A'!$C$22),""))))))))))))))))))))</f>
        <v>0.18659420289855075</v>
      </c>
      <c r="H373" s="34">
        <f>IF('Venda-Chave-Troca'!$E373="G2A",G373*0.898-(0.4)-((0.15)*N373/O373),IF('Venda-Chave-Troca'!$E373="Gamivo",IF('Venda-Chave-Troca'!$F373&lt;4,(F373*0.95)-(0.1),(F373*0.901)-(0.45)),""))</f>
        <v>7.726449275362321E-2</v>
      </c>
      <c r="I373" s="34">
        <f>IF($E373="gamivo",IF($F373&gt;4,'Venda-Chave-Troca'!$G373+(-0.099*'Venda-Chave-Troca'!$G373)-(0.45),'Venda-Chave-Troca'!$G373-(0.05*'Venda-Chave-Troca'!$G373)-(0.1)),G373*0.898-(0.55))</f>
        <v>7.726449275362321E-2</v>
      </c>
      <c r="J373" s="32"/>
      <c r="K373" s="36" t="s">
        <v>971</v>
      </c>
      <c r="L373" s="34">
        <v>4.5160473947540948E-2</v>
      </c>
      <c r="M373" s="37">
        <v>1</v>
      </c>
      <c r="N373" s="37">
        <v>0</v>
      </c>
      <c r="O373" s="37">
        <v>1</v>
      </c>
      <c r="P373" s="37">
        <v>0</v>
      </c>
      <c r="Q373" s="34">
        <f t="shared" si="10"/>
        <v>3.2104018806082261E-2</v>
      </c>
      <c r="R373" s="27">
        <f t="shared" si="11"/>
        <v>0.71088755276073379</v>
      </c>
      <c r="S373" s="28">
        <v>44860</v>
      </c>
      <c r="T373" s="28">
        <v>44861</v>
      </c>
      <c r="U373" s="28">
        <v>44867</v>
      </c>
      <c r="V373" s="29" t="s">
        <v>34</v>
      </c>
      <c r="W373" s="29" t="s">
        <v>35</v>
      </c>
      <c r="X373" s="30"/>
      <c r="Y373" s="15"/>
    </row>
    <row r="374" spans="1:25" ht="19.350000000000001" customHeight="1">
      <c r="A374" s="17" t="s">
        <v>25</v>
      </c>
      <c r="B374" s="32" t="s">
        <v>1025</v>
      </c>
      <c r="C374" s="35" t="s">
        <v>1026</v>
      </c>
      <c r="D374" s="32"/>
      <c r="E374" s="21" t="s">
        <v>27</v>
      </c>
      <c r="F374" s="34">
        <v>0.17572463768115942</v>
      </c>
      <c r="G374" s="34">
        <f>IF('Venda-Chave-Troca'!$E374="Gamivo",'Venda-Chave-Troca'!$F374,IF(AND((F374)&lt;'[1]TABELA G2A'!$A$15),F374,IF(AND((F374)&gt;='[1]TABELA G2A'!$A$15,(F374)&lt;'[1]TABELA G2A'!$B$15),(F374)/(1+'[1]TABELA G2A'!$A$16),IF(AND((F374)&gt;='[1]TABELA G2A'!$C$15,(F374)&lt;'[1]TABELA G2A'!$D$15),(F374)/(1+'[1]TABELA G2A'!$C$16),IF(AND((F374)&gt;='[1]TABELA G2A'!$E$15,(F374)&lt;'[1]TABELA G2A'!$F$15),(F374)/(1+'[1]TABELA G2A'!$E$16),IF(AND((F374)&gt;='[1]TABELA G2A'!$G$15,(F374)&lt;'[1]TABELA G2A'!$H$15),(F374)/(1+'[1]TABELA G2A'!$G$16),IF(AND((F374)&gt;='[1]TABELA G2A'!$I$15,(F374)&lt;'[1]TABELA G2A'!$J$15),(F374)/(1+'[1]TABELA G2A'!$I$16),IF(AND((F374)&gt;='[1]TABELA G2A'!$A$17,(F374)&lt;'[1]TABELA G2A'!$B$17),(F374)/(1+'[1]TABELA G2A'!$A$18),IF(AND((F374)&gt;='[1]TABELA G2A'!$C$17,(F374)&lt;'[1]TABELA G2A'!$D$17),(F374)/(1+'[1]TABELA G2A'!$C$18),IF(AND((F374)&gt;='[1]TABELA G2A'!$E$17,(F374)&lt;'[1]TABELA G2A'!$F$17),(F374)/(1+'[1]TABELA G2A'!$E$18),IF(AND((F374)&gt;='[1]TABELA G2A'!$G$17,(F374)&lt;'[1]TABELA G2A'!$H$17),(F374)/(1+'[1]TABELA G2A'!$G$18),IF(AND((F374)&gt;='[1]TABELA G2A'!$I$17,(F374)&lt;'[1]TABELA G2A'!$J$17),(F374)/(1+'[1]TABELA G2A'!$I$18),IF(AND((F374)&gt;='[1]TABELA G2A'!$A$19,(F374)&lt;'[1]TABELA G2A'!$B$19),(F374)/(1+'[1]TABELA G2A'!$A$20),IF(AND((F374)&gt;='[1]TABELA G2A'!$C$19,(F374)&lt;'[1]TABELA G2A'!$D$19),(F374)/(1+'[1]TABELA G2A'!$C$20),IF(AND((F374)&gt;='[1]TABELA G2A'!$E$19,(F374)&lt;'[1]TABELA G2A'!$F$19),(F374)/(1+'[1]TABELA G2A'!$E$20),IF(AND((F374)&gt;='[1]TABELA G2A'!$G$19,(F374)&lt;'[1]TABELA G2A'!$H$19),(F374)/(1+'[1]TABELA G2A'!$G$20),IF(AND((F374)&gt;='[1]TABELA G2A'!$I$19,(F374)&lt;'[1]TABELA G2A'!$J$19),(F374)/(1+'[1]TABELA G2A'!$A$22),IF(AND((F374)&gt;='[1]TABELA G2A'!$A$21,(F374)&lt;'[1]TABELA G2A'!$B$21),(F374)/(1+'[1]TABELA G2A'!$B$22),IF(AND((F374)&gt;='[1]TABELA G2A'!$C$21,(F374)&lt;'[1]TABELA G2A'!$D$21),(F374)/(1+'[1]TABELA G2A'!$C$22),IF((F374)&gt;='[1]TABELA G2A'!$E$21,(F374)/(1+'[1]TABELA G2A'!$C$22),""))))))))))))))))))))</f>
        <v>0.17572463768115942</v>
      </c>
      <c r="H374" s="34">
        <f>IF('Venda-Chave-Troca'!$E374="G2A",G374*0.898-(0.4)-((0.15)*N374/O374),IF('Venda-Chave-Troca'!$E374="Gamivo",IF('Venda-Chave-Troca'!$F374&lt;4,(F374*0.95)-(0.1),(F374*0.901)-(0.45)),""))</f>
        <v>6.6938405797101447E-2</v>
      </c>
      <c r="I374" s="34">
        <f>IF($E374="gamivo",IF($F374&gt;4,'Venda-Chave-Troca'!$G374+(-0.099*'Venda-Chave-Troca'!$G374)-(0.45),'Venda-Chave-Troca'!$G374-(0.05*'Venda-Chave-Troca'!$G374)-(0.1)),G374*0.898-(0.55))</f>
        <v>6.6938405797101447E-2</v>
      </c>
      <c r="J374" s="32"/>
      <c r="K374" s="36" t="s">
        <v>346</v>
      </c>
      <c r="L374" s="34">
        <v>3.7908854612082238E-2</v>
      </c>
      <c r="M374" s="37">
        <v>1</v>
      </c>
      <c r="N374" s="37">
        <v>0</v>
      </c>
      <c r="O374" s="37">
        <v>1</v>
      </c>
      <c r="P374" s="37">
        <v>0</v>
      </c>
      <c r="Q374" s="34">
        <f t="shared" si="10"/>
        <v>2.9029551185019209E-2</v>
      </c>
      <c r="R374" s="27">
        <f t="shared" si="11"/>
        <v>0.76577231050834671</v>
      </c>
      <c r="S374" s="28">
        <v>44845</v>
      </c>
      <c r="T374" s="28">
        <v>44848</v>
      </c>
      <c r="U374" s="28">
        <v>44854</v>
      </c>
      <c r="V374" s="29" t="s">
        <v>157</v>
      </c>
      <c r="W374" s="29" t="s">
        <v>158</v>
      </c>
      <c r="X374" s="30"/>
      <c r="Y374" s="15"/>
    </row>
    <row r="375" spans="1:25" ht="19.350000000000001" customHeight="1">
      <c r="A375" s="17" t="s">
        <v>48</v>
      </c>
      <c r="B375" s="45"/>
      <c r="C375" s="45" t="s">
        <v>1027</v>
      </c>
      <c r="D375" s="45"/>
      <c r="E375" s="46"/>
      <c r="F375" s="47">
        <v>29.92</v>
      </c>
      <c r="G375" s="47">
        <f>IF('Venda-Chave-Troca'!$E375="Gamivo",'Venda-Chave-Troca'!$F375,IF(AND((F375)&lt;'[1]TABELA G2A'!$A$15),F375,IF(AND((F375)&gt;='[1]TABELA G2A'!$A$15,(F375)&lt;'[1]TABELA G2A'!$B$15),(F375)/(1+'[1]TABELA G2A'!$A$16),IF(AND((F375)&gt;='[1]TABELA G2A'!$C$15,(F375)&lt;'[1]TABELA G2A'!$D$15),(F375)/(1+'[1]TABELA G2A'!$C$16),IF(AND((F375)&gt;='[1]TABELA G2A'!$E$15,(F375)&lt;'[1]TABELA G2A'!$F$15),(F375)/(1+'[1]TABELA G2A'!$E$16),IF(AND((F375)&gt;='[1]TABELA G2A'!$G$15,(F375)&lt;'[1]TABELA G2A'!$H$15),(F375)/(1+'[1]TABELA G2A'!$G$16),IF(AND((F375)&gt;='[1]TABELA G2A'!$I$15,(F375)&lt;'[1]TABELA G2A'!$J$15),(F375)/(1+'[1]TABELA G2A'!$I$16),IF(AND((F375)&gt;='[1]TABELA G2A'!$A$17,(F375)&lt;'[1]TABELA G2A'!$B$17),(F375)/(1+'[1]TABELA G2A'!$A$18),IF(AND((F375)&gt;='[1]TABELA G2A'!$C$17,(F375)&lt;'[1]TABELA G2A'!$D$17),(F375)/(1+'[1]TABELA G2A'!$C$18),IF(AND((F375)&gt;='[1]TABELA G2A'!$E$17,(F375)&lt;'[1]TABELA G2A'!$F$17),(F375)/(1+'[1]TABELA G2A'!$E$18),IF(AND((F375)&gt;='[1]TABELA G2A'!$G$17,(F375)&lt;'[1]TABELA G2A'!$H$17),(F375)/(1+'[1]TABELA G2A'!$G$18),IF(AND((F375)&gt;='[1]TABELA G2A'!$I$17,(F375)&lt;'[1]TABELA G2A'!$J$17),(F375)/(1+'[1]TABELA G2A'!$I$18),IF(AND((F375)&gt;='[1]TABELA G2A'!$A$19,(F375)&lt;'[1]TABELA G2A'!$B$19),(F375)/(1+'[1]TABELA G2A'!$A$20),IF(AND((F375)&gt;='[1]TABELA G2A'!$C$19,(F375)&lt;'[1]TABELA G2A'!$D$19),(F375)/(1+'[1]TABELA G2A'!$C$20),IF(AND((F375)&gt;='[1]TABELA G2A'!$E$19,(F375)&lt;'[1]TABELA G2A'!$F$19),(F375)/(1+'[1]TABELA G2A'!$E$20),IF(AND((F375)&gt;='[1]TABELA G2A'!$G$19,(F375)&lt;'[1]TABELA G2A'!$H$19),(F375)/(1+'[1]TABELA G2A'!$G$20),IF(AND((F375)&gt;='[1]TABELA G2A'!$I$19,(F375)&lt;'[1]TABELA G2A'!$J$19),(F375)/(1+'[1]TABELA G2A'!$A$22),IF(AND((F375)&gt;='[1]TABELA G2A'!$A$21,(F375)&lt;'[1]TABELA G2A'!$B$21),(F375)/(1+'[1]TABELA G2A'!$B$22),IF(AND((F375)&gt;='[1]TABELA G2A'!$C$21,(F375)&lt;'[1]TABELA G2A'!$D$21),(F375)/(1+'[1]TABELA G2A'!$C$22),IF((F375)&gt;='[1]TABELA G2A'!$E$21,(F375)/(1+'[1]TABELA G2A'!$C$22),""))))))))))))))))))))</f>
        <v>28.279773156899811</v>
      </c>
      <c r="H375" s="47" t="str">
        <f>IF('Venda-Chave-Troca'!$E375="G2A",G375*0.898-(0.4)-((0.15)*N375/O375),IF('Venda-Chave-Troca'!$E375="Gamivo",IF('Venda-Chave-Troca'!$F375&lt;4,(F375*0.95)-(0.1),(F375*0.901)-(0.45)),""))</f>
        <v/>
      </c>
      <c r="I375" s="47">
        <f>IF($E375="gamivo",IF($F375&gt;4,'Venda-Chave-Troca'!$G375+(-0.099*'Venda-Chave-Troca'!$G375)-(0.45),'Venda-Chave-Troca'!$G375-(0.05*'Venda-Chave-Troca'!$G375)-(0.1)),G375*0.898-(0.55))</f>
        <v>24.845236294896029</v>
      </c>
      <c r="J375" s="48" t="s">
        <v>1028</v>
      </c>
      <c r="K375" s="49" t="s">
        <v>1029</v>
      </c>
      <c r="L375" s="47">
        <v>29.08</v>
      </c>
      <c r="M375" s="50">
        <v>0</v>
      </c>
      <c r="N375" s="50">
        <v>0</v>
      </c>
      <c r="O375" s="50">
        <v>0</v>
      </c>
      <c r="P375" s="50">
        <v>0</v>
      </c>
      <c r="Q375" s="47" t="e">
        <f t="shared" si="10"/>
        <v>#VALUE!</v>
      </c>
      <c r="R375" s="27" t="e">
        <f t="shared" si="11"/>
        <v>#VALUE!</v>
      </c>
      <c r="S375" s="28">
        <v>45014</v>
      </c>
      <c r="T375" s="28"/>
      <c r="U375" s="28"/>
      <c r="V375" s="29" t="s">
        <v>1002</v>
      </c>
      <c r="W375" s="29"/>
      <c r="X375" s="30"/>
      <c r="Y375" s="15"/>
    </row>
    <row r="376" spans="1:25" ht="19.350000000000001" customHeight="1">
      <c r="A376" s="17" t="s">
        <v>48</v>
      </c>
      <c r="B376" s="45"/>
      <c r="C376" s="45" t="s">
        <v>1027</v>
      </c>
      <c r="D376" s="45"/>
      <c r="E376" s="46"/>
      <c r="F376" s="47">
        <v>27.52</v>
      </c>
      <c r="G376" s="47">
        <f>IF('Venda-Chave-Troca'!$E376="Gamivo",'Venda-Chave-Troca'!$F376,IF(AND((F376)&lt;'[1]TABELA G2A'!$A$15),F376,IF(AND((F376)&gt;='[1]TABELA G2A'!$A$15,(F376)&lt;'[1]TABELA G2A'!$B$15),(F376)/(1+'[1]TABELA G2A'!$A$16),IF(AND((F376)&gt;='[1]TABELA G2A'!$C$15,(F376)&lt;'[1]TABELA G2A'!$D$15),(F376)/(1+'[1]TABELA G2A'!$C$16),IF(AND((F376)&gt;='[1]TABELA G2A'!$E$15,(F376)&lt;'[1]TABELA G2A'!$F$15),(F376)/(1+'[1]TABELA G2A'!$E$16),IF(AND((F376)&gt;='[1]TABELA G2A'!$G$15,(F376)&lt;'[1]TABELA G2A'!$H$15),(F376)/(1+'[1]TABELA G2A'!$G$16),IF(AND((F376)&gt;='[1]TABELA G2A'!$I$15,(F376)&lt;'[1]TABELA G2A'!$J$15),(F376)/(1+'[1]TABELA G2A'!$I$16),IF(AND((F376)&gt;='[1]TABELA G2A'!$A$17,(F376)&lt;'[1]TABELA G2A'!$B$17),(F376)/(1+'[1]TABELA G2A'!$A$18),IF(AND((F376)&gt;='[1]TABELA G2A'!$C$17,(F376)&lt;'[1]TABELA G2A'!$D$17),(F376)/(1+'[1]TABELA G2A'!$C$18),IF(AND((F376)&gt;='[1]TABELA G2A'!$E$17,(F376)&lt;'[1]TABELA G2A'!$F$17),(F376)/(1+'[1]TABELA G2A'!$E$18),IF(AND((F376)&gt;='[1]TABELA G2A'!$G$17,(F376)&lt;'[1]TABELA G2A'!$H$17),(F376)/(1+'[1]TABELA G2A'!$G$18),IF(AND((F376)&gt;='[1]TABELA G2A'!$I$17,(F376)&lt;'[1]TABELA G2A'!$J$17),(F376)/(1+'[1]TABELA G2A'!$I$18),IF(AND((F376)&gt;='[1]TABELA G2A'!$A$19,(F376)&lt;'[1]TABELA G2A'!$B$19),(F376)/(1+'[1]TABELA G2A'!$A$20),IF(AND((F376)&gt;='[1]TABELA G2A'!$C$19,(F376)&lt;'[1]TABELA G2A'!$D$19),(F376)/(1+'[1]TABELA G2A'!$C$20),IF(AND((F376)&gt;='[1]TABELA G2A'!$E$19,(F376)&lt;'[1]TABELA G2A'!$F$19),(F376)/(1+'[1]TABELA G2A'!$E$20),IF(AND((F376)&gt;='[1]TABELA G2A'!$G$19,(F376)&lt;'[1]TABELA G2A'!$H$19),(F376)/(1+'[1]TABELA G2A'!$G$20),IF(AND((F376)&gt;='[1]TABELA G2A'!$I$19,(F376)&lt;'[1]TABELA G2A'!$J$19),(F376)/(1+'[1]TABELA G2A'!$A$22),IF(AND((F376)&gt;='[1]TABELA G2A'!$A$21,(F376)&lt;'[1]TABELA G2A'!$B$21),(F376)/(1+'[1]TABELA G2A'!$B$22),IF(AND((F376)&gt;='[1]TABELA G2A'!$C$21,(F376)&lt;'[1]TABELA G2A'!$D$21),(F376)/(1+'[1]TABELA G2A'!$C$22),IF((F376)&gt;='[1]TABELA G2A'!$E$21,(F376)/(1+'[1]TABELA G2A'!$C$22),""))))))))))))))))))))</f>
        <v>26.011342155009451</v>
      </c>
      <c r="H376" s="47" t="str">
        <f>IF('Venda-Chave-Troca'!$E376="G2A",G376*0.898-(0.4)-((0.15)*N376/O376),IF('Venda-Chave-Troca'!$E376="Gamivo",IF('Venda-Chave-Troca'!$F376&lt;4,(F376*0.95)-(0.1),(F376*0.901)-(0.45)),""))</f>
        <v/>
      </c>
      <c r="I376" s="47">
        <f>IF($E376="gamivo",IF($F376&gt;4,'Venda-Chave-Troca'!$G376+(-0.099*'Venda-Chave-Troca'!$G376)-(0.45),'Venda-Chave-Troca'!$G376-(0.05*'Venda-Chave-Troca'!$G376)-(0.1)),G376*0.898-(0.55))</f>
        <v>22.808185255198488</v>
      </c>
      <c r="J376" s="48" t="s">
        <v>1030</v>
      </c>
      <c r="K376" s="49" t="s">
        <v>1031</v>
      </c>
      <c r="L376" s="47">
        <v>26.2</v>
      </c>
      <c r="M376" s="50">
        <v>0</v>
      </c>
      <c r="N376" s="50">
        <v>0</v>
      </c>
      <c r="O376" s="50">
        <v>0</v>
      </c>
      <c r="P376" s="50">
        <v>0</v>
      </c>
      <c r="Q376" s="47" t="e">
        <f t="shared" si="10"/>
        <v>#VALUE!</v>
      </c>
      <c r="R376" s="27" t="e">
        <f t="shared" si="11"/>
        <v>#VALUE!</v>
      </c>
      <c r="S376" s="28">
        <v>45076</v>
      </c>
      <c r="T376" s="28"/>
      <c r="U376" s="28"/>
      <c r="V376" s="29" t="s">
        <v>1019</v>
      </c>
      <c r="W376" s="29"/>
      <c r="X376" s="30"/>
      <c r="Y376" s="15"/>
    </row>
    <row r="377" spans="1:25" ht="19.350000000000001" customHeight="1">
      <c r="A377" s="17" t="s">
        <v>48</v>
      </c>
      <c r="B377" s="45"/>
      <c r="C377" s="48" t="s">
        <v>1027</v>
      </c>
      <c r="D377" s="45"/>
      <c r="E377" s="61"/>
      <c r="F377" s="47">
        <v>1.7409420289855073</v>
      </c>
      <c r="G377" s="47">
        <f>IF('Venda-Chave-Troca'!$E377="Gamivo",'Venda-Chave-Troca'!$F377,IF(AND((F377)&lt;'[1]TABELA G2A'!$A$15),F377,IF(AND((F377)&gt;='[1]TABELA G2A'!$A$15,(F377)&lt;'[1]TABELA G2A'!$B$15),(F377)/(1+'[1]TABELA G2A'!$A$16),IF(AND((F377)&gt;='[1]TABELA G2A'!$C$15,(F377)&lt;'[1]TABELA G2A'!$D$15),(F377)/(1+'[1]TABELA G2A'!$C$16),IF(AND((F377)&gt;='[1]TABELA G2A'!$E$15,(F377)&lt;'[1]TABELA G2A'!$F$15),(F377)/(1+'[1]TABELA G2A'!$E$16),IF(AND((F377)&gt;='[1]TABELA G2A'!$G$15,(F377)&lt;'[1]TABELA G2A'!$H$15),(F377)/(1+'[1]TABELA G2A'!$G$16),IF(AND((F377)&gt;='[1]TABELA G2A'!$I$15,(F377)&lt;'[1]TABELA G2A'!$J$15),(F377)/(1+'[1]TABELA G2A'!$I$16),IF(AND((F377)&gt;='[1]TABELA G2A'!$A$17,(F377)&lt;'[1]TABELA G2A'!$B$17),(F377)/(1+'[1]TABELA G2A'!$A$18),IF(AND((F377)&gt;='[1]TABELA G2A'!$C$17,(F377)&lt;'[1]TABELA G2A'!$D$17),(F377)/(1+'[1]TABELA G2A'!$C$18),IF(AND((F377)&gt;='[1]TABELA G2A'!$E$17,(F377)&lt;'[1]TABELA G2A'!$F$17),(F377)/(1+'[1]TABELA G2A'!$E$18),IF(AND((F377)&gt;='[1]TABELA G2A'!$G$17,(F377)&lt;'[1]TABELA G2A'!$H$17),(F377)/(1+'[1]TABELA G2A'!$G$18),IF(AND((F377)&gt;='[1]TABELA G2A'!$I$17,(F377)&lt;'[1]TABELA G2A'!$J$17),(F377)/(1+'[1]TABELA G2A'!$I$18),IF(AND((F377)&gt;='[1]TABELA G2A'!$A$19,(F377)&lt;'[1]TABELA G2A'!$B$19),(F377)/(1+'[1]TABELA G2A'!$A$20),IF(AND((F377)&gt;='[1]TABELA G2A'!$C$19,(F377)&lt;'[1]TABELA G2A'!$D$19),(F377)/(1+'[1]TABELA G2A'!$C$20),IF(AND((F377)&gt;='[1]TABELA G2A'!$E$19,(F377)&lt;'[1]TABELA G2A'!$F$19),(F377)/(1+'[1]TABELA G2A'!$E$20),IF(AND((F377)&gt;='[1]TABELA G2A'!$G$19,(F377)&lt;'[1]TABELA G2A'!$H$19),(F377)/(1+'[1]TABELA G2A'!$G$20),IF(AND((F377)&gt;='[1]TABELA G2A'!$I$19,(F377)&lt;'[1]TABELA G2A'!$J$19),(F377)/(1+'[1]TABELA G2A'!$A$22),IF(AND((F377)&gt;='[1]TABELA G2A'!$A$21,(F377)&lt;'[1]TABELA G2A'!$B$21),(F377)/(1+'[1]TABELA G2A'!$B$22),IF(AND((F377)&gt;='[1]TABELA G2A'!$C$21,(F377)&lt;'[1]TABELA G2A'!$D$21),(F377)/(1+'[1]TABELA G2A'!$C$22),IF((F377)&gt;='[1]TABELA G2A'!$E$21,(F377)/(1+'[1]TABELA G2A'!$C$22),""))))))))))))))))))))</f>
        <v>1.3495674643298505</v>
      </c>
      <c r="H377" s="47" t="str">
        <f>IF('Venda-Chave-Troca'!$E377="G2A",G377*0.898-(0.4)-((0.15)*N377/O377),IF('Venda-Chave-Troca'!$E377="Gamivo",IF('Venda-Chave-Troca'!$F377&lt;4,(F377*0.95)-(0.1),(F377*0.901)-(0.45)),""))</f>
        <v/>
      </c>
      <c r="I377" s="47">
        <f>IF($E377="gamivo",IF($F377&gt;4,'Venda-Chave-Troca'!$G377+(-0.099*'Venda-Chave-Troca'!$G377)-(0.45),'Venda-Chave-Troca'!$G377-(0.05*'Venda-Chave-Troca'!$G377)-(0.1)),G377*0.898-(0.55))</f>
        <v>0.66191158296820585</v>
      </c>
      <c r="J377" s="45" t="s">
        <v>1032</v>
      </c>
      <c r="K377" s="49" t="s">
        <v>1033</v>
      </c>
      <c r="L377" s="47">
        <v>27.865942028985508</v>
      </c>
      <c r="M377" s="50">
        <v>0</v>
      </c>
      <c r="N377" s="50">
        <v>0</v>
      </c>
      <c r="O377" s="50">
        <v>0</v>
      </c>
      <c r="P377" s="50">
        <v>0</v>
      </c>
      <c r="Q377" s="47" t="e">
        <f t="shared" si="10"/>
        <v>#VALUE!</v>
      </c>
      <c r="R377" s="27" t="e">
        <f t="shared" si="11"/>
        <v>#VALUE!</v>
      </c>
      <c r="S377" s="28">
        <v>44842</v>
      </c>
      <c r="T377" s="28"/>
      <c r="U377" s="28"/>
      <c r="V377" s="29" t="s">
        <v>176</v>
      </c>
      <c r="W377" s="29"/>
      <c r="X377" s="30"/>
      <c r="Y377" s="15"/>
    </row>
    <row r="378" spans="1:25" ht="19.350000000000001" customHeight="1">
      <c r="A378" s="17" t="s">
        <v>48</v>
      </c>
      <c r="B378" s="45"/>
      <c r="C378" s="45" t="s">
        <v>1034</v>
      </c>
      <c r="D378" s="45"/>
      <c r="E378" s="46"/>
      <c r="F378" s="47">
        <v>295.75</v>
      </c>
      <c r="G378" s="47">
        <f>IF('Venda-Chave-Troca'!$E378="Gamivo",'Venda-Chave-Troca'!$F378,IF(AND((F378)&lt;'[1]TABELA G2A'!$A$15),F378,IF(AND((F378)&gt;='[1]TABELA G2A'!$A$15,(F378)&lt;'[1]TABELA G2A'!$B$15),(F378)/(1+'[1]TABELA G2A'!$A$16),IF(AND((F378)&gt;='[1]TABELA G2A'!$C$15,(F378)&lt;'[1]TABELA G2A'!$D$15),(F378)/(1+'[1]TABELA G2A'!$C$16),IF(AND((F378)&gt;='[1]TABELA G2A'!$E$15,(F378)&lt;'[1]TABELA G2A'!$F$15),(F378)/(1+'[1]TABELA G2A'!$E$16),IF(AND((F378)&gt;='[1]TABELA G2A'!$G$15,(F378)&lt;'[1]TABELA G2A'!$H$15),(F378)/(1+'[1]TABELA G2A'!$G$16),IF(AND((F378)&gt;='[1]TABELA G2A'!$I$15,(F378)&lt;'[1]TABELA G2A'!$J$15),(F378)/(1+'[1]TABELA G2A'!$I$16),IF(AND((F378)&gt;='[1]TABELA G2A'!$A$17,(F378)&lt;'[1]TABELA G2A'!$B$17),(F378)/(1+'[1]TABELA G2A'!$A$18),IF(AND((F378)&gt;='[1]TABELA G2A'!$C$17,(F378)&lt;'[1]TABELA G2A'!$D$17),(F378)/(1+'[1]TABELA G2A'!$C$18),IF(AND((F378)&gt;='[1]TABELA G2A'!$E$17,(F378)&lt;'[1]TABELA G2A'!$F$17),(F378)/(1+'[1]TABELA G2A'!$E$18),IF(AND((F378)&gt;='[1]TABELA G2A'!$G$17,(F378)&lt;'[1]TABELA G2A'!$H$17),(F378)/(1+'[1]TABELA G2A'!$G$18),IF(AND((F378)&gt;='[1]TABELA G2A'!$I$17,(F378)&lt;'[1]TABELA G2A'!$J$17),(F378)/(1+'[1]TABELA G2A'!$I$18),IF(AND((F378)&gt;='[1]TABELA G2A'!$A$19,(F378)&lt;'[1]TABELA G2A'!$B$19),(F378)/(1+'[1]TABELA G2A'!$A$20),IF(AND((F378)&gt;='[1]TABELA G2A'!$C$19,(F378)&lt;'[1]TABELA G2A'!$D$19),(F378)/(1+'[1]TABELA G2A'!$C$20),IF(AND((F378)&gt;='[1]TABELA G2A'!$E$19,(F378)&lt;'[1]TABELA G2A'!$F$19),(F378)/(1+'[1]TABELA G2A'!$E$20),IF(AND((F378)&gt;='[1]TABELA G2A'!$G$19,(F378)&lt;'[1]TABELA G2A'!$H$19),(F378)/(1+'[1]TABELA G2A'!$G$20),IF(AND((F378)&gt;='[1]TABELA G2A'!$I$19,(F378)&lt;'[1]TABELA G2A'!$J$19),(F378)/(1+'[1]TABELA G2A'!$A$22),IF(AND((F378)&gt;='[1]TABELA G2A'!$A$21,(F378)&lt;'[1]TABELA G2A'!$B$21),(F378)/(1+'[1]TABELA G2A'!$B$22),IF(AND((F378)&gt;='[1]TABELA G2A'!$C$21,(F378)&lt;'[1]TABELA G2A'!$D$21),(F378)/(1+'[1]TABELA G2A'!$C$22),IF((F378)&gt;='[1]TABELA G2A'!$E$21,(F378)/(1+'[1]TABELA G2A'!$C$22),""))))))))))))))))))))</f>
        <v>279.5368620037807</v>
      </c>
      <c r="H378" s="47" t="str">
        <f>IF('Venda-Chave-Troca'!$E378="G2A",G378*0.898-(0.4)-((0.15)*N378/O378),IF('Venda-Chave-Troca'!$E378="Gamivo",IF('Venda-Chave-Troca'!$F378&lt;4,(F378*0.95)-(0.1),(F378*0.901)-(0.45)),""))</f>
        <v/>
      </c>
      <c r="I378" s="47">
        <f>IF($E378="gamivo",IF($F378&gt;4,'Venda-Chave-Troca'!$G378+(-0.099*'Venda-Chave-Troca'!$G378)-(0.45),'Venda-Chave-Troca'!$G378-(0.05*'Venda-Chave-Troca'!$G378)-(0.1)),G378*0.898-(0.55))</f>
        <v>250.47410207939507</v>
      </c>
      <c r="J378" s="48"/>
      <c r="K378" s="49" t="s">
        <v>1035</v>
      </c>
      <c r="L378" s="47">
        <v>295.07</v>
      </c>
      <c r="M378" s="50">
        <v>0</v>
      </c>
      <c r="N378" s="50">
        <v>0</v>
      </c>
      <c r="O378" s="50">
        <v>0</v>
      </c>
      <c r="P378" s="50">
        <v>0</v>
      </c>
      <c r="Q378" s="47" t="e">
        <f t="shared" si="10"/>
        <v>#VALUE!</v>
      </c>
      <c r="R378" s="27" t="e">
        <f t="shared" si="11"/>
        <v>#VALUE!</v>
      </c>
      <c r="S378" s="28">
        <v>45090</v>
      </c>
      <c r="T378" s="28"/>
      <c r="U378" s="28"/>
      <c r="V378" s="29" t="s">
        <v>562</v>
      </c>
      <c r="W378" s="29"/>
      <c r="X378" s="30"/>
      <c r="Y378" s="15"/>
    </row>
    <row r="379" spans="1:25" ht="19.350000000000001" customHeight="1">
      <c r="A379" s="17" t="s">
        <v>48</v>
      </c>
      <c r="B379" s="45"/>
      <c r="C379" s="45" t="s">
        <v>1036</v>
      </c>
      <c r="D379" s="45"/>
      <c r="E379" s="46"/>
      <c r="F379" s="47">
        <v>30.77</v>
      </c>
      <c r="G379" s="47">
        <f>IF('Venda-Chave-Troca'!$E379="Gamivo",'Venda-Chave-Troca'!$F379,IF(AND((F379)&lt;'[1]TABELA G2A'!$A$15),F379,IF(AND((F379)&gt;='[1]TABELA G2A'!$A$15,(F379)&lt;'[1]TABELA G2A'!$B$15),(F379)/(1+'[1]TABELA G2A'!$A$16),IF(AND((F379)&gt;='[1]TABELA G2A'!$C$15,(F379)&lt;'[1]TABELA G2A'!$D$15),(F379)/(1+'[1]TABELA G2A'!$C$16),IF(AND((F379)&gt;='[1]TABELA G2A'!$E$15,(F379)&lt;'[1]TABELA G2A'!$F$15),(F379)/(1+'[1]TABELA G2A'!$E$16),IF(AND((F379)&gt;='[1]TABELA G2A'!$G$15,(F379)&lt;'[1]TABELA G2A'!$H$15),(F379)/(1+'[1]TABELA G2A'!$G$16),IF(AND((F379)&gt;='[1]TABELA G2A'!$I$15,(F379)&lt;'[1]TABELA G2A'!$J$15),(F379)/(1+'[1]TABELA G2A'!$I$16),IF(AND((F379)&gt;='[1]TABELA G2A'!$A$17,(F379)&lt;'[1]TABELA G2A'!$B$17),(F379)/(1+'[1]TABELA G2A'!$A$18),IF(AND((F379)&gt;='[1]TABELA G2A'!$C$17,(F379)&lt;'[1]TABELA G2A'!$D$17),(F379)/(1+'[1]TABELA G2A'!$C$18),IF(AND((F379)&gt;='[1]TABELA G2A'!$E$17,(F379)&lt;'[1]TABELA G2A'!$F$17),(F379)/(1+'[1]TABELA G2A'!$E$18),IF(AND((F379)&gt;='[1]TABELA G2A'!$G$17,(F379)&lt;'[1]TABELA G2A'!$H$17),(F379)/(1+'[1]TABELA G2A'!$G$18),IF(AND((F379)&gt;='[1]TABELA G2A'!$I$17,(F379)&lt;'[1]TABELA G2A'!$J$17),(F379)/(1+'[1]TABELA G2A'!$I$18),IF(AND((F379)&gt;='[1]TABELA G2A'!$A$19,(F379)&lt;'[1]TABELA G2A'!$B$19),(F379)/(1+'[1]TABELA G2A'!$A$20),IF(AND((F379)&gt;='[1]TABELA G2A'!$C$19,(F379)&lt;'[1]TABELA G2A'!$D$19),(F379)/(1+'[1]TABELA G2A'!$C$20),IF(AND((F379)&gt;='[1]TABELA G2A'!$E$19,(F379)&lt;'[1]TABELA G2A'!$F$19),(F379)/(1+'[1]TABELA G2A'!$E$20),IF(AND((F379)&gt;='[1]TABELA G2A'!$G$19,(F379)&lt;'[1]TABELA G2A'!$H$19),(F379)/(1+'[1]TABELA G2A'!$G$20),IF(AND((F379)&gt;='[1]TABELA G2A'!$I$19,(F379)&lt;'[1]TABELA G2A'!$J$19),(F379)/(1+'[1]TABELA G2A'!$A$22),IF(AND((F379)&gt;='[1]TABELA G2A'!$A$21,(F379)&lt;'[1]TABELA G2A'!$B$21),(F379)/(1+'[1]TABELA G2A'!$B$22),IF(AND((F379)&gt;='[1]TABELA G2A'!$C$21,(F379)&lt;'[1]TABELA G2A'!$D$21),(F379)/(1+'[1]TABELA G2A'!$C$22),IF((F379)&gt;='[1]TABELA G2A'!$E$21,(F379)/(1+'[1]TABELA G2A'!$C$22),""))))))))))))))))))))</f>
        <v>29.083175803402646</v>
      </c>
      <c r="H379" s="47" t="str">
        <f>IF('Venda-Chave-Troca'!$E379="G2A",G379*0.898-(0.4)-((0.15)*N379/O379),IF('Venda-Chave-Troca'!$E379="Gamivo",IF('Venda-Chave-Troca'!$F379&lt;4,(F379*0.95)-(0.1),(F379*0.901)-(0.45)),""))</f>
        <v/>
      </c>
      <c r="I379" s="47">
        <f>IF($E379="gamivo",IF($F379&gt;4,'Venda-Chave-Troca'!$G379+(-0.099*'Venda-Chave-Troca'!$G379)-(0.45),'Venda-Chave-Troca'!$G379-(0.05*'Venda-Chave-Troca'!$G379)-(0.1)),G379*0.898-(0.55))</f>
        <v>25.566691871455575</v>
      </c>
      <c r="J379" s="48" t="s">
        <v>1037</v>
      </c>
      <c r="K379" s="49" t="s">
        <v>1038</v>
      </c>
      <c r="L379" s="47">
        <v>53.410000000000004</v>
      </c>
      <c r="M379" s="50">
        <v>0</v>
      </c>
      <c r="N379" s="50">
        <v>0</v>
      </c>
      <c r="O379" s="50">
        <v>0</v>
      </c>
      <c r="P379" s="50">
        <v>0</v>
      </c>
      <c r="Q379" s="47" t="e">
        <f t="shared" si="10"/>
        <v>#VALUE!</v>
      </c>
      <c r="R379" s="27" t="e">
        <f t="shared" si="11"/>
        <v>#VALUE!</v>
      </c>
      <c r="S379" s="28">
        <v>45029</v>
      </c>
      <c r="T379" s="28"/>
      <c r="U379" s="28"/>
      <c r="V379" s="29" t="s">
        <v>52</v>
      </c>
      <c r="W379" s="29"/>
      <c r="X379" s="30"/>
      <c r="Y379" s="15"/>
    </row>
    <row r="380" spans="1:25" ht="19.350000000000001" customHeight="1">
      <c r="A380" s="17" t="s">
        <v>48</v>
      </c>
      <c r="B380" s="45"/>
      <c r="C380" s="45" t="s">
        <v>1036</v>
      </c>
      <c r="D380" s="45"/>
      <c r="E380" s="46"/>
      <c r="F380" s="47">
        <v>28.22</v>
      </c>
      <c r="G380" s="47">
        <f>IF('Venda-Chave-Troca'!$E380="Gamivo",'Venda-Chave-Troca'!$F380,IF(AND((F380)&lt;'[1]TABELA G2A'!$A$15),F380,IF(AND((F380)&gt;='[1]TABELA G2A'!$A$15,(F380)&lt;'[1]TABELA G2A'!$B$15),(F380)/(1+'[1]TABELA G2A'!$A$16),IF(AND((F380)&gt;='[1]TABELA G2A'!$C$15,(F380)&lt;'[1]TABELA G2A'!$D$15),(F380)/(1+'[1]TABELA G2A'!$C$16),IF(AND((F380)&gt;='[1]TABELA G2A'!$E$15,(F380)&lt;'[1]TABELA G2A'!$F$15),(F380)/(1+'[1]TABELA G2A'!$E$16),IF(AND((F380)&gt;='[1]TABELA G2A'!$G$15,(F380)&lt;'[1]TABELA G2A'!$H$15),(F380)/(1+'[1]TABELA G2A'!$G$16),IF(AND((F380)&gt;='[1]TABELA G2A'!$I$15,(F380)&lt;'[1]TABELA G2A'!$J$15),(F380)/(1+'[1]TABELA G2A'!$I$16),IF(AND((F380)&gt;='[1]TABELA G2A'!$A$17,(F380)&lt;'[1]TABELA G2A'!$B$17),(F380)/(1+'[1]TABELA G2A'!$A$18),IF(AND((F380)&gt;='[1]TABELA G2A'!$C$17,(F380)&lt;'[1]TABELA G2A'!$D$17),(F380)/(1+'[1]TABELA G2A'!$C$18),IF(AND((F380)&gt;='[1]TABELA G2A'!$E$17,(F380)&lt;'[1]TABELA G2A'!$F$17),(F380)/(1+'[1]TABELA G2A'!$E$18),IF(AND((F380)&gt;='[1]TABELA G2A'!$G$17,(F380)&lt;'[1]TABELA G2A'!$H$17),(F380)/(1+'[1]TABELA G2A'!$G$18),IF(AND((F380)&gt;='[1]TABELA G2A'!$I$17,(F380)&lt;'[1]TABELA G2A'!$J$17),(F380)/(1+'[1]TABELA G2A'!$I$18),IF(AND((F380)&gt;='[1]TABELA G2A'!$A$19,(F380)&lt;'[1]TABELA G2A'!$B$19),(F380)/(1+'[1]TABELA G2A'!$A$20),IF(AND((F380)&gt;='[1]TABELA G2A'!$C$19,(F380)&lt;'[1]TABELA G2A'!$D$19),(F380)/(1+'[1]TABELA G2A'!$C$20),IF(AND((F380)&gt;='[1]TABELA G2A'!$E$19,(F380)&lt;'[1]TABELA G2A'!$F$19),(F380)/(1+'[1]TABELA G2A'!$E$20),IF(AND((F380)&gt;='[1]TABELA G2A'!$G$19,(F380)&lt;'[1]TABELA G2A'!$H$19),(F380)/(1+'[1]TABELA G2A'!$G$20),IF(AND((F380)&gt;='[1]TABELA G2A'!$I$19,(F380)&lt;'[1]TABELA G2A'!$J$19),(F380)/(1+'[1]TABELA G2A'!$A$22),IF(AND((F380)&gt;='[1]TABELA G2A'!$A$21,(F380)&lt;'[1]TABELA G2A'!$B$21),(F380)/(1+'[1]TABELA G2A'!$B$22),IF(AND((F380)&gt;='[1]TABELA G2A'!$C$21,(F380)&lt;'[1]TABELA G2A'!$D$21),(F380)/(1+'[1]TABELA G2A'!$C$22),IF((F380)&gt;='[1]TABELA G2A'!$E$21,(F380)/(1+'[1]TABELA G2A'!$C$22),""))))))))))))))))))))</f>
        <v>26.672967863894137</v>
      </c>
      <c r="H380" s="47" t="str">
        <f>IF('Venda-Chave-Troca'!$E380="G2A",G380*0.898-(0.4)-((0.15)*N380/O380),IF('Venda-Chave-Troca'!$E380="Gamivo",IF('Venda-Chave-Troca'!$F380&lt;4,(F380*0.95)-(0.1),(F380*0.901)-(0.45)),""))</f>
        <v/>
      </c>
      <c r="I380" s="47">
        <f>IF($E380="gamivo",IF($F380&gt;4,'Venda-Chave-Troca'!$G380+(-0.099*'Venda-Chave-Troca'!$G380)-(0.45),'Venda-Chave-Troca'!$G380-(0.05*'Venda-Chave-Troca'!$G380)-(0.1)),G380*0.898-(0.55))</f>
        <v>23.402325141776934</v>
      </c>
      <c r="J380" s="48" t="s">
        <v>1039</v>
      </c>
      <c r="K380" s="49" t="s">
        <v>1040</v>
      </c>
      <c r="L380" s="47">
        <v>27.4</v>
      </c>
      <c r="M380" s="50">
        <v>0</v>
      </c>
      <c r="N380" s="50">
        <v>0</v>
      </c>
      <c r="O380" s="50">
        <v>0</v>
      </c>
      <c r="P380" s="50">
        <v>0</v>
      </c>
      <c r="Q380" s="47" t="e">
        <f t="shared" si="10"/>
        <v>#VALUE!</v>
      </c>
      <c r="R380" s="27" t="e">
        <f t="shared" si="11"/>
        <v>#VALUE!</v>
      </c>
      <c r="S380" s="28">
        <v>45158</v>
      </c>
      <c r="T380" s="28"/>
      <c r="U380" s="28"/>
      <c r="V380" s="29" t="s">
        <v>1041</v>
      </c>
      <c r="W380" s="29"/>
      <c r="X380" s="30"/>
      <c r="Y380" s="15"/>
    </row>
    <row r="381" spans="1:25" ht="19.350000000000001" customHeight="1">
      <c r="A381" s="17" t="s">
        <v>48</v>
      </c>
      <c r="B381" s="45"/>
      <c r="C381" s="48" t="s">
        <v>1036</v>
      </c>
      <c r="D381" s="45"/>
      <c r="E381" s="21"/>
      <c r="F381" s="47">
        <v>23.780797101449281</v>
      </c>
      <c r="G381" s="47">
        <f>IF('Venda-Chave-Troca'!$E381="Gamivo",'Venda-Chave-Troca'!$F381,IF(AND((F381)&lt;'[1]TABELA G2A'!$A$15),F381,IF(AND((F381)&gt;='[1]TABELA G2A'!$A$15,(F381)&lt;'[1]TABELA G2A'!$B$15),(F381)/(1+'[1]TABELA G2A'!$A$16),IF(AND((F381)&gt;='[1]TABELA G2A'!$C$15,(F381)&lt;'[1]TABELA G2A'!$D$15),(F381)/(1+'[1]TABELA G2A'!$C$16),IF(AND((F381)&gt;='[1]TABELA G2A'!$E$15,(F381)&lt;'[1]TABELA G2A'!$F$15),(F381)/(1+'[1]TABELA G2A'!$E$16),IF(AND((F381)&gt;='[1]TABELA G2A'!$G$15,(F381)&lt;'[1]TABELA G2A'!$H$15),(F381)/(1+'[1]TABELA G2A'!$G$16),IF(AND((F381)&gt;='[1]TABELA G2A'!$I$15,(F381)&lt;'[1]TABELA G2A'!$J$15),(F381)/(1+'[1]TABELA G2A'!$I$16),IF(AND((F381)&gt;='[1]TABELA G2A'!$A$17,(F381)&lt;'[1]TABELA G2A'!$B$17),(F381)/(1+'[1]TABELA G2A'!$A$18),IF(AND((F381)&gt;='[1]TABELA G2A'!$C$17,(F381)&lt;'[1]TABELA G2A'!$D$17),(F381)/(1+'[1]TABELA G2A'!$C$18),IF(AND((F381)&gt;='[1]TABELA G2A'!$E$17,(F381)&lt;'[1]TABELA G2A'!$F$17),(F381)/(1+'[1]TABELA G2A'!$E$18),IF(AND((F381)&gt;='[1]TABELA G2A'!$G$17,(F381)&lt;'[1]TABELA G2A'!$H$17),(F381)/(1+'[1]TABELA G2A'!$G$18),IF(AND((F381)&gt;='[1]TABELA G2A'!$I$17,(F381)&lt;'[1]TABELA G2A'!$J$17),(F381)/(1+'[1]TABELA G2A'!$I$18),IF(AND((F381)&gt;='[1]TABELA G2A'!$A$19,(F381)&lt;'[1]TABELA G2A'!$B$19),(F381)/(1+'[1]TABELA G2A'!$A$20),IF(AND((F381)&gt;='[1]TABELA G2A'!$C$19,(F381)&lt;'[1]TABELA G2A'!$D$19),(F381)/(1+'[1]TABELA G2A'!$C$20),IF(AND((F381)&gt;='[1]TABELA G2A'!$E$19,(F381)&lt;'[1]TABELA G2A'!$F$19),(F381)/(1+'[1]TABELA G2A'!$E$20),IF(AND((F381)&gt;='[1]TABELA G2A'!$G$19,(F381)&lt;'[1]TABELA G2A'!$H$19),(F381)/(1+'[1]TABELA G2A'!$G$20),IF(AND((F381)&gt;='[1]TABELA G2A'!$I$19,(F381)&lt;'[1]TABELA G2A'!$J$19),(F381)/(1+'[1]TABELA G2A'!$A$22),IF(AND((F381)&gt;='[1]TABELA G2A'!$A$21,(F381)&lt;'[1]TABELA G2A'!$B$21),(F381)/(1+'[1]TABELA G2A'!$B$22),IF(AND((F381)&gt;='[1]TABELA G2A'!$C$21,(F381)&lt;'[1]TABELA G2A'!$D$21),(F381)/(1+'[1]TABELA G2A'!$C$22),IF((F381)&gt;='[1]TABELA G2A'!$E$21,(F381)/(1+'[1]TABELA G2A'!$C$22),""))))))))))))))))))))</f>
        <v>21.540577084646085</v>
      </c>
      <c r="H381" s="47" t="str">
        <f>IF('Venda-Chave-Troca'!$E381="G2A",G381*0.898-(0.4)-((0.15)*N381/O381),IF('Venda-Chave-Troca'!$E381="Gamivo",IF('Venda-Chave-Troca'!$F381&lt;4,(F381*0.95)-(0.1),(F381*0.901)-(0.45)),""))</f>
        <v/>
      </c>
      <c r="I381" s="47">
        <f>IF($E381="gamivo",IF($F381&gt;4,'Venda-Chave-Troca'!$G381+(-0.099*'Venda-Chave-Troca'!$G381)-(0.45),'Venda-Chave-Troca'!$G381-(0.05*'Venda-Chave-Troca'!$G381)-(0.1)),G381*0.898-(0.55))</f>
        <v>18.793438222012185</v>
      </c>
      <c r="J381" s="45"/>
      <c r="K381" s="49" t="s">
        <v>1042</v>
      </c>
      <c r="L381" s="47">
        <v>23.780797101449281</v>
      </c>
      <c r="M381" s="50">
        <v>0</v>
      </c>
      <c r="N381" s="50">
        <v>0</v>
      </c>
      <c r="O381" s="50">
        <v>0</v>
      </c>
      <c r="P381" s="50">
        <v>0</v>
      </c>
      <c r="Q381" s="47" t="e">
        <f t="shared" si="10"/>
        <v>#VALUE!</v>
      </c>
      <c r="R381" s="27" t="e">
        <f t="shared" si="11"/>
        <v>#VALUE!</v>
      </c>
      <c r="S381" s="52">
        <v>44691</v>
      </c>
      <c r="T381" s="28"/>
      <c r="U381" s="28"/>
      <c r="V381" s="29" t="s">
        <v>71</v>
      </c>
      <c r="W381" s="29" t="s">
        <v>1043</v>
      </c>
      <c r="X381" s="30"/>
      <c r="Y381" s="15"/>
    </row>
    <row r="382" spans="1:25" ht="19.350000000000001" customHeight="1">
      <c r="A382" s="17" t="s">
        <v>48</v>
      </c>
      <c r="B382" s="45"/>
      <c r="C382" s="48" t="s">
        <v>1036</v>
      </c>
      <c r="D382" s="45"/>
      <c r="E382" s="21"/>
      <c r="F382" s="47">
        <v>1.7844202898550725</v>
      </c>
      <c r="G382" s="47">
        <f>IF('Venda-Chave-Troca'!$E382="Gamivo",'Venda-Chave-Troca'!$F382,IF(AND((F382)&lt;'[1]TABELA G2A'!$A$15),F382,IF(AND((F382)&gt;='[1]TABELA G2A'!$A$15,(F382)&lt;'[1]TABELA G2A'!$B$15),(F382)/(1+'[1]TABELA G2A'!$A$16),IF(AND((F382)&gt;='[1]TABELA G2A'!$C$15,(F382)&lt;'[1]TABELA G2A'!$D$15),(F382)/(1+'[1]TABELA G2A'!$C$16),IF(AND((F382)&gt;='[1]TABELA G2A'!$E$15,(F382)&lt;'[1]TABELA G2A'!$F$15),(F382)/(1+'[1]TABELA G2A'!$E$16),IF(AND((F382)&gt;='[1]TABELA G2A'!$G$15,(F382)&lt;'[1]TABELA G2A'!$H$15),(F382)/(1+'[1]TABELA G2A'!$G$16),IF(AND((F382)&gt;='[1]TABELA G2A'!$I$15,(F382)&lt;'[1]TABELA G2A'!$J$15),(F382)/(1+'[1]TABELA G2A'!$I$16),IF(AND((F382)&gt;='[1]TABELA G2A'!$A$17,(F382)&lt;'[1]TABELA G2A'!$B$17),(F382)/(1+'[1]TABELA G2A'!$A$18),IF(AND((F382)&gt;='[1]TABELA G2A'!$C$17,(F382)&lt;'[1]TABELA G2A'!$D$17),(F382)/(1+'[1]TABELA G2A'!$C$18),IF(AND((F382)&gt;='[1]TABELA G2A'!$E$17,(F382)&lt;'[1]TABELA G2A'!$F$17),(F382)/(1+'[1]TABELA G2A'!$E$18),IF(AND((F382)&gt;='[1]TABELA G2A'!$G$17,(F382)&lt;'[1]TABELA G2A'!$H$17),(F382)/(1+'[1]TABELA G2A'!$G$18),IF(AND((F382)&gt;='[1]TABELA G2A'!$I$17,(F382)&lt;'[1]TABELA G2A'!$J$17),(F382)/(1+'[1]TABELA G2A'!$I$18),IF(AND((F382)&gt;='[1]TABELA G2A'!$A$19,(F382)&lt;'[1]TABELA G2A'!$B$19),(F382)/(1+'[1]TABELA G2A'!$A$20),IF(AND((F382)&gt;='[1]TABELA G2A'!$C$19,(F382)&lt;'[1]TABELA G2A'!$D$19),(F382)/(1+'[1]TABELA G2A'!$C$20),IF(AND((F382)&gt;='[1]TABELA G2A'!$E$19,(F382)&lt;'[1]TABELA G2A'!$F$19),(F382)/(1+'[1]TABELA G2A'!$E$20),IF(AND((F382)&gt;='[1]TABELA G2A'!$G$19,(F382)&lt;'[1]TABELA G2A'!$H$19),(F382)/(1+'[1]TABELA G2A'!$G$20),IF(AND((F382)&gt;='[1]TABELA G2A'!$I$19,(F382)&lt;'[1]TABELA G2A'!$J$19),(F382)/(1+'[1]TABELA G2A'!$A$22),IF(AND((F382)&gt;='[1]TABELA G2A'!$A$21,(F382)&lt;'[1]TABELA G2A'!$B$21),(F382)/(1+'[1]TABELA G2A'!$B$22),IF(AND((F382)&gt;='[1]TABELA G2A'!$C$21,(F382)&lt;'[1]TABELA G2A'!$D$21),(F382)/(1+'[1]TABELA G2A'!$C$22),IF((F382)&gt;='[1]TABELA G2A'!$E$21,(F382)/(1+'[1]TABELA G2A'!$C$22),""))))))))))))))))))))</f>
        <v>1.383271542523312</v>
      </c>
      <c r="H382" s="47" t="str">
        <f>IF('Venda-Chave-Troca'!$E382="G2A",G382*0.898-(0.4)-((0.15)*N382/O382),IF('Venda-Chave-Troca'!$E382="Gamivo",IF('Venda-Chave-Troca'!$F382&lt;4,(F382*0.95)-(0.1),(F382*0.901)-(0.45)),""))</f>
        <v/>
      </c>
      <c r="I382" s="47">
        <f>IF($E382="gamivo",IF($F382&gt;4,'Venda-Chave-Troca'!$G382+(-0.099*'Venda-Chave-Troca'!$G382)-(0.45),'Venda-Chave-Troca'!$G382-(0.05*'Venda-Chave-Troca'!$G382)-(0.1)),G382*0.898-(0.55))</f>
        <v>0.69217784518593417</v>
      </c>
      <c r="J382" s="45" t="s">
        <v>1044</v>
      </c>
      <c r="K382" s="49" t="s">
        <v>1045</v>
      </c>
      <c r="L382" s="47">
        <v>27.958333333333339</v>
      </c>
      <c r="M382" s="50">
        <v>0</v>
      </c>
      <c r="N382" s="50">
        <v>0</v>
      </c>
      <c r="O382" s="50">
        <v>0</v>
      </c>
      <c r="P382" s="50">
        <v>0</v>
      </c>
      <c r="Q382" s="47" t="e">
        <f t="shared" si="10"/>
        <v>#VALUE!</v>
      </c>
      <c r="R382" s="27" t="e">
        <f t="shared" si="11"/>
        <v>#VALUE!</v>
      </c>
      <c r="S382" s="28">
        <v>44495</v>
      </c>
      <c r="T382" s="28"/>
      <c r="U382" s="28"/>
      <c r="V382" s="29" t="s">
        <v>176</v>
      </c>
      <c r="W382" s="29"/>
      <c r="X382" s="30"/>
      <c r="Y382" s="15"/>
    </row>
    <row r="383" spans="1:25" ht="19.350000000000001" customHeight="1">
      <c r="A383" s="17" t="s">
        <v>48</v>
      </c>
      <c r="B383" s="45"/>
      <c r="C383" s="45" t="s">
        <v>1046</v>
      </c>
      <c r="D383" s="45"/>
      <c r="E383" s="46"/>
      <c r="F383" s="47">
        <v>33.305999999999997</v>
      </c>
      <c r="G383" s="47">
        <f>IF('Venda-Chave-Troca'!$E383="Gamivo",'Venda-Chave-Troca'!$F383,IF(AND((F383)&lt;'[1]TABELA G2A'!$A$15),F383,IF(AND((F383)&gt;='[1]TABELA G2A'!$A$15,(F383)&lt;'[1]TABELA G2A'!$B$15),(F383)/(1+'[1]TABELA G2A'!$A$16),IF(AND((F383)&gt;='[1]TABELA G2A'!$C$15,(F383)&lt;'[1]TABELA G2A'!$D$15),(F383)/(1+'[1]TABELA G2A'!$C$16),IF(AND((F383)&gt;='[1]TABELA G2A'!$E$15,(F383)&lt;'[1]TABELA G2A'!$F$15),(F383)/(1+'[1]TABELA G2A'!$E$16),IF(AND((F383)&gt;='[1]TABELA G2A'!$G$15,(F383)&lt;'[1]TABELA G2A'!$H$15),(F383)/(1+'[1]TABELA G2A'!$G$16),IF(AND((F383)&gt;='[1]TABELA G2A'!$I$15,(F383)&lt;'[1]TABELA G2A'!$J$15),(F383)/(1+'[1]TABELA G2A'!$I$16),IF(AND((F383)&gt;='[1]TABELA G2A'!$A$17,(F383)&lt;'[1]TABELA G2A'!$B$17),(F383)/(1+'[1]TABELA G2A'!$A$18),IF(AND((F383)&gt;='[1]TABELA G2A'!$C$17,(F383)&lt;'[1]TABELA G2A'!$D$17),(F383)/(1+'[1]TABELA G2A'!$C$18),IF(AND((F383)&gt;='[1]TABELA G2A'!$E$17,(F383)&lt;'[1]TABELA G2A'!$F$17),(F383)/(1+'[1]TABELA G2A'!$E$18),IF(AND((F383)&gt;='[1]TABELA G2A'!$G$17,(F383)&lt;'[1]TABELA G2A'!$H$17),(F383)/(1+'[1]TABELA G2A'!$G$18),IF(AND((F383)&gt;='[1]TABELA G2A'!$I$17,(F383)&lt;'[1]TABELA G2A'!$J$17),(F383)/(1+'[1]TABELA G2A'!$I$18),IF(AND((F383)&gt;='[1]TABELA G2A'!$A$19,(F383)&lt;'[1]TABELA G2A'!$B$19),(F383)/(1+'[1]TABELA G2A'!$A$20),IF(AND((F383)&gt;='[1]TABELA G2A'!$C$19,(F383)&lt;'[1]TABELA G2A'!$D$19),(F383)/(1+'[1]TABELA G2A'!$C$20),IF(AND((F383)&gt;='[1]TABELA G2A'!$E$19,(F383)&lt;'[1]TABELA G2A'!$F$19),(F383)/(1+'[1]TABELA G2A'!$E$20),IF(AND((F383)&gt;='[1]TABELA G2A'!$G$19,(F383)&lt;'[1]TABELA G2A'!$H$19),(F383)/(1+'[1]TABELA G2A'!$G$20),IF(AND((F383)&gt;='[1]TABELA G2A'!$I$19,(F383)&lt;'[1]TABELA G2A'!$J$19),(F383)/(1+'[1]TABELA G2A'!$A$22),IF(AND((F383)&gt;='[1]TABELA G2A'!$A$21,(F383)&lt;'[1]TABELA G2A'!$B$21),(F383)/(1+'[1]TABELA G2A'!$B$22),IF(AND((F383)&gt;='[1]TABELA G2A'!$C$21,(F383)&lt;'[1]TABELA G2A'!$D$21),(F383)/(1+'[1]TABELA G2A'!$C$22),IF((F383)&gt;='[1]TABELA G2A'!$E$21,(F383)/(1+'[1]TABELA G2A'!$C$22),""))))))))))))))))))))</f>
        <v>31.480151228733455</v>
      </c>
      <c r="H383" s="47" t="str">
        <f>IF('Venda-Chave-Troca'!$E383="G2A",G383*0.898-(0.4)-((0.15)*N383/O383),IF('Venda-Chave-Troca'!$E383="Gamivo",IF('Venda-Chave-Troca'!$F383&lt;4,(F383*0.95)-(0.1),(F383*0.901)-(0.45)),""))</f>
        <v/>
      </c>
      <c r="I383" s="47">
        <f>IF($E383="gamivo",IF($F383&gt;4,'Venda-Chave-Troca'!$G383+(-0.099*'Venda-Chave-Troca'!$G383)-(0.45),'Venda-Chave-Troca'!$G383-(0.05*'Venda-Chave-Troca'!$G383)-(0.1)),G383*0.898-(0.55))</f>
        <v>27.719175803402642</v>
      </c>
      <c r="J383" s="48"/>
      <c r="K383" s="49" t="s">
        <v>1047</v>
      </c>
      <c r="L383" s="47">
        <v>30.68</v>
      </c>
      <c r="M383" s="50">
        <v>0</v>
      </c>
      <c r="N383" s="50">
        <v>0</v>
      </c>
      <c r="O383" s="50">
        <v>0</v>
      </c>
      <c r="P383" s="50">
        <v>0</v>
      </c>
      <c r="Q383" s="47" t="e">
        <f t="shared" si="10"/>
        <v>#VALUE!</v>
      </c>
      <c r="R383" s="27" t="e">
        <f t="shared" si="11"/>
        <v>#VALUE!</v>
      </c>
      <c r="S383" s="28">
        <v>44998</v>
      </c>
      <c r="T383" s="28"/>
      <c r="U383" s="28"/>
      <c r="V383" s="29" t="s">
        <v>272</v>
      </c>
      <c r="W383" s="29"/>
      <c r="X383" s="30"/>
      <c r="Y383" s="15"/>
    </row>
    <row r="384" spans="1:25" ht="19.350000000000001" customHeight="1">
      <c r="A384" s="17" t="s">
        <v>48</v>
      </c>
      <c r="B384" s="45"/>
      <c r="C384" s="48" t="s">
        <v>1048</v>
      </c>
      <c r="D384" s="45"/>
      <c r="E384" s="61"/>
      <c r="F384" s="47">
        <v>32.810688405797102</v>
      </c>
      <c r="G384" s="47">
        <f>IF('Venda-Chave-Troca'!$E384="Gamivo",'Venda-Chave-Troca'!$F384,IF(AND((F384)&lt;'[1]TABELA G2A'!$A$15),F384,IF(AND((F384)&gt;='[1]TABELA G2A'!$A$15,(F384)&lt;'[1]TABELA G2A'!$B$15),(F384)/(1+'[1]TABELA G2A'!$A$16),IF(AND((F384)&gt;='[1]TABELA G2A'!$C$15,(F384)&lt;'[1]TABELA G2A'!$D$15),(F384)/(1+'[1]TABELA G2A'!$C$16),IF(AND((F384)&gt;='[1]TABELA G2A'!$E$15,(F384)&lt;'[1]TABELA G2A'!$F$15),(F384)/(1+'[1]TABELA G2A'!$E$16),IF(AND((F384)&gt;='[1]TABELA G2A'!$G$15,(F384)&lt;'[1]TABELA G2A'!$H$15),(F384)/(1+'[1]TABELA G2A'!$G$16),IF(AND((F384)&gt;='[1]TABELA G2A'!$I$15,(F384)&lt;'[1]TABELA G2A'!$J$15),(F384)/(1+'[1]TABELA G2A'!$I$16),IF(AND((F384)&gt;='[1]TABELA G2A'!$A$17,(F384)&lt;'[1]TABELA G2A'!$B$17),(F384)/(1+'[1]TABELA G2A'!$A$18),IF(AND((F384)&gt;='[1]TABELA G2A'!$C$17,(F384)&lt;'[1]TABELA G2A'!$D$17),(F384)/(1+'[1]TABELA G2A'!$C$18),IF(AND((F384)&gt;='[1]TABELA G2A'!$E$17,(F384)&lt;'[1]TABELA G2A'!$F$17),(F384)/(1+'[1]TABELA G2A'!$E$18),IF(AND((F384)&gt;='[1]TABELA G2A'!$G$17,(F384)&lt;'[1]TABELA G2A'!$H$17),(F384)/(1+'[1]TABELA G2A'!$G$18),IF(AND((F384)&gt;='[1]TABELA G2A'!$I$17,(F384)&lt;'[1]TABELA G2A'!$J$17),(F384)/(1+'[1]TABELA G2A'!$I$18),IF(AND((F384)&gt;='[1]TABELA G2A'!$A$19,(F384)&lt;'[1]TABELA G2A'!$B$19),(F384)/(1+'[1]TABELA G2A'!$A$20),IF(AND((F384)&gt;='[1]TABELA G2A'!$C$19,(F384)&lt;'[1]TABELA G2A'!$D$19),(F384)/(1+'[1]TABELA G2A'!$C$20),IF(AND((F384)&gt;='[1]TABELA G2A'!$E$19,(F384)&lt;'[1]TABELA G2A'!$F$19),(F384)/(1+'[1]TABELA G2A'!$E$20),IF(AND((F384)&gt;='[1]TABELA G2A'!$G$19,(F384)&lt;'[1]TABELA G2A'!$H$19),(F384)/(1+'[1]TABELA G2A'!$G$20),IF(AND((F384)&gt;='[1]TABELA G2A'!$I$19,(F384)&lt;'[1]TABELA G2A'!$J$19),(F384)/(1+'[1]TABELA G2A'!$A$22),IF(AND((F384)&gt;='[1]TABELA G2A'!$A$21,(F384)&lt;'[1]TABELA G2A'!$B$21),(F384)/(1+'[1]TABELA G2A'!$B$22),IF(AND((F384)&gt;='[1]TABELA G2A'!$C$21,(F384)&lt;'[1]TABELA G2A'!$D$21),(F384)/(1+'[1]TABELA G2A'!$C$22),IF((F384)&gt;='[1]TABELA G2A'!$E$21,(F384)/(1+'[1]TABELA G2A'!$C$22),""))))))))))))))))))))</f>
        <v>31.011992822114461</v>
      </c>
      <c r="H384" s="47" t="str">
        <f>IF('Venda-Chave-Troca'!$E384="G2A",G384*0.898-(0.4)-((0.15)*N384/O384),IF('Venda-Chave-Troca'!$E384="Gamivo",IF('Venda-Chave-Troca'!$F384&lt;4,(F384*0.95)-(0.1),(F384*0.901)-(0.45)),""))</f>
        <v/>
      </c>
      <c r="I384" s="47">
        <f>IF($E384="gamivo",IF($F384&gt;4,'Venda-Chave-Troca'!$G384+(-0.099*'Venda-Chave-Troca'!$G384)-(0.45),'Venda-Chave-Troca'!$G384-(0.05*'Venda-Chave-Troca'!$G384)-(0.1)),G384*0.898-(0.55))</f>
        <v>27.298769554258786</v>
      </c>
      <c r="J384" s="45" t="s">
        <v>1049</v>
      </c>
      <c r="K384" s="49" t="s">
        <v>1050</v>
      </c>
      <c r="L384" s="47">
        <v>32.93717391304348</v>
      </c>
      <c r="M384" s="50">
        <v>0</v>
      </c>
      <c r="N384" s="50">
        <v>0</v>
      </c>
      <c r="O384" s="50">
        <v>0</v>
      </c>
      <c r="P384" s="50">
        <v>0</v>
      </c>
      <c r="Q384" s="47" t="e">
        <f t="shared" si="10"/>
        <v>#VALUE!</v>
      </c>
      <c r="R384" s="27" t="e">
        <f t="shared" si="11"/>
        <v>#VALUE!</v>
      </c>
      <c r="S384" s="28">
        <v>44855</v>
      </c>
      <c r="T384" s="28"/>
      <c r="U384" s="28"/>
      <c r="V384" s="29" t="s">
        <v>1051</v>
      </c>
      <c r="W384" s="29"/>
      <c r="X384" s="30"/>
      <c r="Y384" s="15"/>
    </row>
    <row r="385" spans="1:25" ht="19.350000000000001" customHeight="1">
      <c r="A385" s="17" t="s">
        <v>25</v>
      </c>
      <c r="B385" s="18" t="s">
        <v>1052</v>
      </c>
      <c r="C385" s="32" t="s">
        <v>1053</v>
      </c>
      <c r="D385" s="32"/>
      <c r="E385" s="61" t="s">
        <v>27</v>
      </c>
      <c r="F385" s="34">
        <v>0.28999999999999998</v>
      </c>
      <c r="G385" s="34">
        <f>IF('Venda-Chave-Troca'!$E385="Gamivo",'Venda-Chave-Troca'!$F385,IF(AND((F385)&lt;'[1]TABELA G2A'!$A$15),F385,IF(AND((F385)&gt;='[1]TABELA G2A'!$A$15,(F385)&lt;'[1]TABELA G2A'!$B$15),(F385)/(1+'[1]TABELA G2A'!$A$16),IF(AND((F385)&gt;='[1]TABELA G2A'!$C$15,(F385)&lt;'[1]TABELA G2A'!$D$15),(F385)/(1+'[1]TABELA G2A'!$C$16),IF(AND((F385)&gt;='[1]TABELA G2A'!$E$15,(F385)&lt;'[1]TABELA G2A'!$F$15),(F385)/(1+'[1]TABELA G2A'!$E$16),IF(AND((F385)&gt;='[1]TABELA G2A'!$G$15,(F385)&lt;'[1]TABELA G2A'!$H$15),(F385)/(1+'[1]TABELA G2A'!$G$16),IF(AND((F385)&gt;='[1]TABELA G2A'!$I$15,(F385)&lt;'[1]TABELA G2A'!$J$15),(F385)/(1+'[1]TABELA G2A'!$I$16),IF(AND((F385)&gt;='[1]TABELA G2A'!$A$17,(F385)&lt;'[1]TABELA G2A'!$B$17),(F385)/(1+'[1]TABELA G2A'!$A$18),IF(AND((F385)&gt;='[1]TABELA G2A'!$C$17,(F385)&lt;'[1]TABELA G2A'!$D$17),(F385)/(1+'[1]TABELA G2A'!$C$18),IF(AND((F385)&gt;='[1]TABELA G2A'!$E$17,(F385)&lt;'[1]TABELA G2A'!$F$17),(F385)/(1+'[1]TABELA G2A'!$E$18),IF(AND((F385)&gt;='[1]TABELA G2A'!$G$17,(F385)&lt;'[1]TABELA G2A'!$H$17),(F385)/(1+'[1]TABELA G2A'!$G$18),IF(AND((F385)&gt;='[1]TABELA G2A'!$I$17,(F385)&lt;'[1]TABELA G2A'!$J$17),(F385)/(1+'[1]TABELA G2A'!$I$18),IF(AND((F385)&gt;='[1]TABELA G2A'!$A$19,(F385)&lt;'[1]TABELA G2A'!$B$19),(F385)/(1+'[1]TABELA G2A'!$A$20),IF(AND((F385)&gt;='[1]TABELA G2A'!$C$19,(F385)&lt;'[1]TABELA G2A'!$D$19),(F385)/(1+'[1]TABELA G2A'!$C$20),IF(AND((F385)&gt;='[1]TABELA G2A'!$E$19,(F385)&lt;'[1]TABELA G2A'!$F$19),(F385)/(1+'[1]TABELA G2A'!$E$20),IF(AND((F385)&gt;='[1]TABELA G2A'!$G$19,(F385)&lt;'[1]TABELA G2A'!$H$19),(F385)/(1+'[1]TABELA G2A'!$G$20),IF(AND((F385)&gt;='[1]TABELA G2A'!$I$19,(F385)&lt;'[1]TABELA G2A'!$J$19),(F385)/(1+'[1]TABELA G2A'!$A$22),IF(AND((F385)&gt;='[1]TABELA G2A'!$A$21,(F385)&lt;'[1]TABELA G2A'!$B$21),(F385)/(1+'[1]TABELA G2A'!$B$22),IF(AND((F385)&gt;='[1]TABELA G2A'!$C$21,(F385)&lt;'[1]TABELA G2A'!$D$21),(F385)/(1+'[1]TABELA G2A'!$C$22),IF((F385)&gt;='[1]TABELA G2A'!$E$21,(F385)/(1+'[1]TABELA G2A'!$C$22),""))))))))))))))))))))</f>
        <v>0.28999999999999998</v>
      </c>
      <c r="H385" s="34">
        <f>IF('Venda-Chave-Troca'!$E385="G2A",G385*0.898-(0.4)-((0.15)*N385/O385),IF('Venda-Chave-Troca'!$E385="Gamivo",IF('Venda-Chave-Troca'!$F385&lt;4,(F385*0.95)-(0.1),(F385*0.901)-(0.45)),""))</f>
        <v>0.17549999999999996</v>
      </c>
      <c r="I385" s="34">
        <f>IF($E385="gamivo",IF($F385&gt;4,'Venda-Chave-Troca'!$G385+(-0.099*'Venda-Chave-Troca'!$G385)-(0.45),'Venda-Chave-Troca'!$G385-(0.05*'Venda-Chave-Troca'!$G385)-(0.1)),G385*0.898-(0.55))</f>
        <v>0.17549999999999996</v>
      </c>
      <c r="J385" s="35"/>
      <c r="K385" s="36" t="s">
        <v>156</v>
      </c>
      <c r="L385" s="34">
        <v>8.9891459635659435E-2</v>
      </c>
      <c r="M385" s="37">
        <v>1</v>
      </c>
      <c r="N385" s="37">
        <v>0</v>
      </c>
      <c r="O385" s="37">
        <v>1</v>
      </c>
      <c r="P385" s="37">
        <v>0</v>
      </c>
      <c r="Q385" s="34">
        <f t="shared" si="10"/>
        <v>8.5608540364340527E-2</v>
      </c>
      <c r="R385" s="27">
        <f t="shared" si="11"/>
        <v>0.9523545474878472</v>
      </c>
      <c r="S385" s="28">
        <v>44873</v>
      </c>
      <c r="T385" s="28">
        <v>44971</v>
      </c>
      <c r="U385" s="28">
        <v>44978</v>
      </c>
      <c r="V385" s="29" t="s">
        <v>157</v>
      </c>
      <c r="W385" s="29" t="s">
        <v>158</v>
      </c>
      <c r="X385" s="30"/>
      <c r="Y385" s="15"/>
    </row>
    <row r="386" spans="1:25" ht="19.350000000000001" customHeight="1">
      <c r="A386" s="17" t="s">
        <v>48</v>
      </c>
      <c r="B386" s="45"/>
      <c r="C386" s="45" t="s">
        <v>1054</v>
      </c>
      <c r="D386" s="45"/>
      <c r="E386" s="46"/>
      <c r="F386" s="47">
        <v>30.04</v>
      </c>
      <c r="G386" s="47">
        <f>IF('Venda-Chave-Troca'!$E386="Gamivo",'Venda-Chave-Troca'!$F386,IF(AND((F386)&lt;'[1]TABELA G2A'!$A$15),F386,IF(AND((F386)&gt;='[1]TABELA G2A'!$A$15,(F386)&lt;'[1]TABELA G2A'!$B$15),(F386)/(1+'[1]TABELA G2A'!$A$16),IF(AND((F386)&gt;='[1]TABELA G2A'!$C$15,(F386)&lt;'[1]TABELA G2A'!$D$15),(F386)/(1+'[1]TABELA G2A'!$C$16),IF(AND((F386)&gt;='[1]TABELA G2A'!$E$15,(F386)&lt;'[1]TABELA G2A'!$F$15),(F386)/(1+'[1]TABELA G2A'!$E$16),IF(AND((F386)&gt;='[1]TABELA G2A'!$G$15,(F386)&lt;'[1]TABELA G2A'!$H$15),(F386)/(1+'[1]TABELA G2A'!$G$16),IF(AND((F386)&gt;='[1]TABELA G2A'!$I$15,(F386)&lt;'[1]TABELA G2A'!$J$15),(F386)/(1+'[1]TABELA G2A'!$I$16),IF(AND((F386)&gt;='[1]TABELA G2A'!$A$17,(F386)&lt;'[1]TABELA G2A'!$B$17),(F386)/(1+'[1]TABELA G2A'!$A$18),IF(AND((F386)&gt;='[1]TABELA G2A'!$C$17,(F386)&lt;'[1]TABELA G2A'!$D$17),(F386)/(1+'[1]TABELA G2A'!$C$18),IF(AND((F386)&gt;='[1]TABELA G2A'!$E$17,(F386)&lt;'[1]TABELA G2A'!$F$17),(F386)/(1+'[1]TABELA G2A'!$E$18),IF(AND((F386)&gt;='[1]TABELA G2A'!$G$17,(F386)&lt;'[1]TABELA G2A'!$H$17),(F386)/(1+'[1]TABELA G2A'!$G$18),IF(AND((F386)&gt;='[1]TABELA G2A'!$I$17,(F386)&lt;'[1]TABELA G2A'!$J$17),(F386)/(1+'[1]TABELA G2A'!$I$18),IF(AND((F386)&gt;='[1]TABELA G2A'!$A$19,(F386)&lt;'[1]TABELA G2A'!$B$19),(F386)/(1+'[1]TABELA G2A'!$A$20),IF(AND((F386)&gt;='[1]TABELA G2A'!$C$19,(F386)&lt;'[1]TABELA G2A'!$D$19),(F386)/(1+'[1]TABELA G2A'!$C$20),IF(AND((F386)&gt;='[1]TABELA G2A'!$E$19,(F386)&lt;'[1]TABELA G2A'!$F$19),(F386)/(1+'[1]TABELA G2A'!$E$20),IF(AND((F386)&gt;='[1]TABELA G2A'!$G$19,(F386)&lt;'[1]TABELA G2A'!$H$19),(F386)/(1+'[1]TABELA G2A'!$G$20),IF(AND((F386)&gt;='[1]TABELA G2A'!$I$19,(F386)&lt;'[1]TABELA G2A'!$J$19),(F386)/(1+'[1]TABELA G2A'!$A$22),IF(AND((F386)&gt;='[1]TABELA G2A'!$A$21,(F386)&lt;'[1]TABELA G2A'!$B$21),(F386)/(1+'[1]TABELA G2A'!$B$22),IF(AND((F386)&gt;='[1]TABELA G2A'!$C$21,(F386)&lt;'[1]TABELA G2A'!$D$21),(F386)/(1+'[1]TABELA G2A'!$C$22),IF((F386)&gt;='[1]TABELA G2A'!$E$21,(F386)/(1+'[1]TABELA G2A'!$C$22),""))))))))))))))))))))</f>
        <v>28.393194706994326</v>
      </c>
      <c r="H386" s="47" t="str">
        <f>IF('Venda-Chave-Troca'!$E386="G2A",G386*0.898-(0.4)-((0.15)*N386/O386),IF('Venda-Chave-Troca'!$E386="Gamivo",IF('Venda-Chave-Troca'!$F386&lt;4,(F386*0.95)-(0.1),(F386*0.901)-(0.45)),""))</f>
        <v/>
      </c>
      <c r="I386" s="47">
        <f>IF($E386="gamivo",IF($F386&gt;4,'Venda-Chave-Troca'!$G386+(-0.099*'Venda-Chave-Troca'!$G386)-(0.45),'Venda-Chave-Troca'!$G386-(0.05*'Venda-Chave-Troca'!$G386)-(0.1)),G386*0.898-(0.55))</f>
        <v>24.947088846880906</v>
      </c>
      <c r="J386" s="48"/>
      <c r="K386" s="49" t="s">
        <v>1055</v>
      </c>
      <c r="L386" s="47">
        <v>30.04</v>
      </c>
      <c r="M386" s="50">
        <v>0</v>
      </c>
      <c r="N386" s="50">
        <v>0</v>
      </c>
      <c r="O386" s="50">
        <v>0</v>
      </c>
      <c r="P386" s="50">
        <v>0</v>
      </c>
      <c r="Q386" s="47" t="e">
        <f t="shared" ref="Q386:Q449" si="12">(H386*M386)-L386-(G386*P386)</f>
        <v>#VALUE!</v>
      </c>
      <c r="R386" s="27" t="e">
        <f t="shared" ref="R386:R449" si="13">Q386/L386</f>
        <v>#VALUE!</v>
      </c>
      <c r="S386" s="28">
        <v>45163</v>
      </c>
      <c r="T386" s="28"/>
      <c r="U386" s="28"/>
      <c r="V386" s="29" t="s">
        <v>1056</v>
      </c>
      <c r="W386" s="29"/>
      <c r="X386" s="30"/>
      <c r="Y386" s="15"/>
    </row>
    <row r="387" spans="1:25" ht="19.350000000000001" customHeight="1">
      <c r="A387" s="97" t="s">
        <v>48</v>
      </c>
      <c r="B387" s="77"/>
      <c r="C387" s="78" t="s">
        <v>1054</v>
      </c>
      <c r="D387" s="143"/>
      <c r="E387" s="21"/>
      <c r="F387" s="47">
        <v>1.7844202898550725</v>
      </c>
      <c r="G387" s="47">
        <f>IF('Venda-Chave-Troca'!$E387="Gamivo",'Venda-Chave-Troca'!$F387,IF(AND((F387)&lt;'[1]TABELA G2A'!$A$15),F387,IF(AND((F387)&gt;='[1]TABELA G2A'!$A$15,(F387)&lt;'[1]TABELA G2A'!$B$15),(F387)/(1+'[1]TABELA G2A'!$A$16),IF(AND((F387)&gt;='[1]TABELA G2A'!$C$15,(F387)&lt;'[1]TABELA G2A'!$D$15),(F387)/(1+'[1]TABELA G2A'!$C$16),IF(AND((F387)&gt;='[1]TABELA G2A'!$E$15,(F387)&lt;'[1]TABELA G2A'!$F$15),(F387)/(1+'[1]TABELA G2A'!$E$16),IF(AND((F387)&gt;='[1]TABELA G2A'!$G$15,(F387)&lt;'[1]TABELA G2A'!$H$15),(F387)/(1+'[1]TABELA G2A'!$G$16),IF(AND((F387)&gt;='[1]TABELA G2A'!$I$15,(F387)&lt;'[1]TABELA G2A'!$J$15),(F387)/(1+'[1]TABELA G2A'!$I$16),IF(AND((F387)&gt;='[1]TABELA G2A'!$A$17,(F387)&lt;'[1]TABELA G2A'!$B$17),(F387)/(1+'[1]TABELA G2A'!$A$18),IF(AND((F387)&gt;='[1]TABELA G2A'!$C$17,(F387)&lt;'[1]TABELA G2A'!$D$17),(F387)/(1+'[1]TABELA G2A'!$C$18),IF(AND((F387)&gt;='[1]TABELA G2A'!$E$17,(F387)&lt;'[1]TABELA G2A'!$F$17),(F387)/(1+'[1]TABELA G2A'!$E$18),IF(AND((F387)&gt;='[1]TABELA G2A'!$G$17,(F387)&lt;'[1]TABELA G2A'!$H$17),(F387)/(1+'[1]TABELA G2A'!$G$18),IF(AND((F387)&gt;='[1]TABELA G2A'!$I$17,(F387)&lt;'[1]TABELA G2A'!$J$17),(F387)/(1+'[1]TABELA G2A'!$I$18),IF(AND((F387)&gt;='[1]TABELA G2A'!$A$19,(F387)&lt;'[1]TABELA G2A'!$B$19),(F387)/(1+'[1]TABELA G2A'!$A$20),IF(AND((F387)&gt;='[1]TABELA G2A'!$C$19,(F387)&lt;'[1]TABELA G2A'!$D$19),(F387)/(1+'[1]TABELA G2A'!$C$20),IF(AND((F387)&gt;='[1]TABELA G2A'!$E$19,(F387)&lt;'[1]TABELA G2A'!$F$19),(F387)/(1+'[1]TABELA G2A'!$E$20),IF(AND((F387)&gt;='[1]TABELA G2A'!$G$19,(F387)&lt;'[1]TABELA G2A'!$H$19),(F387)/(1+'[1]TABELA G2A'!$G$20),IF(AND((F387)&gt;='[1]TABELA G2A'!$I$19,(F387)&lt;'[1]TABELA G2A'!$J$19),(F387)/(1+'[1]TABELA G2A'!$A$22),IF(AND((F387)&gt;='[1]TABELA G2A'!$A$21,(F387)&lt;'[1]TABELA G2A'!$B$21),(F387)/(1+'[1]TABELA G2A'!$B$22),IF(AND((F387)&gt;='[1]TABELA G2A'!$C$21,(F387)&lt;'[1]TABELA G2A'!$D$21),(F387)/(1+'[1]TABELA G2A'!$C$22),IF((F387)&gt;='[1]TABELA G2A'!$E$21,(F387)/(1+'[1]TABELA G2A'!$C$22),""))))))))))))))))))))</f>
        <v>1.383271542523312</v>
      </c>
      <c r="H387" s="47" t="str">
        <f>IF('Venda-Chave-Troca'!$E387="G2A",G387*0.898-(0.4)-((0.15)*N387/O387),IF('Venda-Chave-Troca'!$E387="Gamivo",IF('Venda-Chave-Troca'!$F387&lt;4,(F387*0.95)-(0.1),(F387*0.901)-(0.45)),""))</f>
        <v/>
      </c>
      <c r="I387" s="47">
        <f>IF($E387="gamivo",IF($F387&gt;4,'Venda-Chave-Troca'!$G387+(-0.099*'Venda-Chave-Troca'!$G387)-(0.45),'Venda-Chave-Troca'!$G387-(0.05*'Venda-Chave-Troca'!$G387)-(0.1)),G387*0.898-(0.55))</f>
        <v>0.69217784518593417</v>
      </c>
      <c r="J387" s="49" t="s">
        <v>1057</v>
      </c>
      <c r="K387" s="49" t="s">
        <v>1058</v>
      </c>
      <c r="L387" s="47">
        <v>30.666666666666668</v>
      </c>
      <c r="M387" s="50">
        <v>0</v>
      </c>
      <c r="N387" s="50">
        <v>0</v>
      </c>
      <c r="O387" s="50">
        <v>0</v>
      </c>
      <c r="P387" s="50">
        <v>0</v>
      </c>
      <c r="Q387" s="47" t="e">
        <f t="shared" si="12"/>
        <v>#VALUE!</v>
      </c>
      <c r="R387" s="27" t="e">
        <f t="shared" si="13"/>
        <v>#VALUE!</v>
      </c>
      <c r="S387" s="52">
        <v>44490</v>
      </c>
      <c r="T387" s="28"/>
      <c r="U387" s="28"/>
      <c r="V387" s="29" t="s">
        <v>151</v>
      </c>
      <c r="W387" s="29"/>
      <c r="X387" s="121"/>
      <c r="Y387" s="15"/>
    </row>
    <row r="388" spans="1:25" ht="19.350000000000001" customHeight="1">
      <c r="A388" s="17" t="s">
        <v>25</v>
      </c>
      <c r="B388" s="59" t="s">
        <v>1059</v>
      </c>
      <c r="C388" s="71" t="s">
        <v>1060</v>
      </c>
      <c r="D388" s="20"/>
      <c r="E388" s="21" t="s">
        <v>342</v>
      </c>
      <c r="F388" s="22">
        <v>2.0851449275362319</v>
      </c>
      <c r="G388" s="22">
        <f>IF('Venda-Chave-Troca'!$E388="Gamivo",'Venda-Chave-Troca'!$F388,IF(AND((F388)&lt;'[1]TABELA G2A'!$A$15),F388,IF(AND((F388)&gt;='[1]TABELA G2A'!$A$15,(F388)&lt;'[1]TABELA G2A'!$B$15),(F388)/(1+'[1]TABELA G2A'!$A$16),IF(AND((F388)&gt;='[1]TABELA G2A'!$C$15,(F388)&lt;'[1]TABELA G2A'!$D$15),(F388)/(1+'[1]TABELA G2A'!$C$16),IF(AND((F388)&gt;='[1]TABELA G2A'!$E$15,(F388)&lt;'[1]TABELA G2A'!$F$15),(F388)/(1+'[1]TABELA G2A'!$E$16),IF(AND((F388)&gt;='[1]TABELA G2A'!$G$15,(F388)&lt;'[1]TABELA G2A'!$H$15),(F388)/(1+'[1]TABELA G2A'!$G$16),IF(AND((F388)&gt;='[1]TABELA G2A'!$I$15,(F388)&lt;'[1]TABELA G2A'!$J$15),(F388)/(1+'[1]TABELA G2A'!$I$16),IF(AND((F388)&gt;='[1]TABELA G2A'!$A$17,(F388)&lt;'[1]TABELA G2A'!$B$17),(F388)/(1+'[1]TABELA G2A'!$A$18),IF(AND((F388)&gt;='[1]TABELA G2A'!$C$17,(F388)&lt;'[1]TABELA G2A'!$D$17),(F388)/(1+'[1]TABELA G2A'!$C$18),IF(AND((F388)&gt;='[1]TABELA G2A'!$E$17,(F388)&lt;'[1]TABELA G2A'!$F$17),(F388)/(1+'[1]TABELA G2A'!$E$18),IF(AND((F388)&gt;='[1]TABELA G2A'!$G$17,(F388)&lt;'[1]TABELA G2A'!$H$17),(F388)/(1+'[1]TABELA G2A'!$G$18),IF(AND((F388)&gt;='[1]TABELA G2A'!$I$17,(F388)&lt;'[1]TABELA G2A'!$J$17),(F388)/(1+'[1]TABELA G2A'!$I$18),IF(AND((F388)&gt;='[1]TABELA G2A'!$A$19,(F388)&lt;'[1]TABELA G2A'!$B$19),(F388)/(1+'[1]TABELA G2A'!$A$20),IF(AND((F388)&gt;='[1]TABELA G2A'!$C$19,(F388)&lt;'[1]TABELA G2A'!$D$19),(F388)/(1+'[1]TABELA G2A'!$C$20),IF(AND((F388)&gt;='[1]TABELA G2A'!$E$19,(F388)&lt;'[1]TABELA G2A'!$F$19),(F388)/(1+'[1]TABELA G2A'!$E$20),IF(AND((F388)&gt;='[1]TABELA G2A'!$G$19,(F388)&lt;'[1]TABELA G2A'!$H$19),(F388)/(1+'[1]TABELA G2A'!$G$20),IF(AND((F388)&gt;='[1]TABELA G2A'!$I$19,(F388)&lt;'[1]TABELA G2A'!$J$19),(F388)/(1+'[1]TABELA G2A'!$A$22),IF(AND((F388)&gt;='[1]TABELA G2A'!$A$21,(F388)&lt;'[1]TABELA G2A'!$B$21),(F388)/(1+'[1]TABELA G2A'!$B$22),IF(AND((F388)&gt;='[1]TABELA G2A'!$C$21,(F388)&lt;'[1]TABELA G2A'!$D$21),(F388)/(1+'[1]TABELA G2A'!$C$22),IF((F388)&gt;='[1]TABELA G2A'!$E$21,(F388)/(1+'[1]TABELA G2A'!$C$22),""))))))))))))))))))))</f>
        <v>1.6163914166947533</v>
      </c>
      <c r="H388" s="22">
        <f>IF('Venda-Chave-Troca'!$E388="G2A",G388*0.898-(0.4)-((0.15)*N388/O388),IF('Venda-Chave-Troca'!$E388="Gamivo",IF('Venda-Chave-Troca'!$F388&lt;4,(F388*0.95)-(0.1),(F388*0.901)-(0.45)),""))</f>
        <v>0.75151949219188841</v>
      </c>
      <c r="I388" s="22">
        <f>IF($E388="gamivo",IF($F388&gt;4,'Venda-Chave-Troca'!$G388+(-0.099*'Venda-Chave-Troca'!$G388)-(0.45),'Venda-Chave-Troca'!$G388-(0.05*'Venda-Chave-Troca'!$G388)-(0.1)),G388*0.898-(0.55))</f>
        <v>0.90151949219188854</v>
      </c>
      <c r="J388" s="70"/>
      <c r="K388" s="24" t="s">
        <v>1061</v>
      </c>
      <c r="L388" s="22">
        <v>0.52932714303658213</v>
      </c>
      <c r="M388" s="25">
        <v>0</v>
      </c>
      <c r="N388" s="25">
        <v>2</v>
      </c>
      <c r="O388" s="25">
        <v>1</v>
      </c>
      <c r="P388" s="25">
        <v>0</v>
      </c>
      <c r="Q388" s="26">
        <f t="shared" si="12"/>
        <v>-0.52932714303658213</v>
      </c>
      <c r="R388" s="27">
        <f t="shared" si="13"/>
        <v>-1</v>
      </c>
      <c r="S388" s="28">
        <v>44697</v>
      </c>
      <c r="T388" s="28">
        <v>44698</v>
      </c>
      <c r="U388" s="28"/>
      <c r="V388" s="29" t="s">
        <v>1062</v>
      </c>
      <c r="W388" s="29" t="s">
        <v>1063</v>
      </c>
      <c r="X388" s="30"/>
      <c r="Y388" s="15"/>
    </row>
    <row r="389" spans="1:25" ht="19.350000000000001" customHeight="1">
      <c r="A389" s="17" t="s">
        <v>25</v>
      </c>
      <c r="B389" s="32" t="s">
        <v>1064</v>
      </c>
      <c r="C389" s="35" t="s">
        <v>1065</v>
      </c>
      <c r="D389" s="32"/>
      <c r="E389" s="21" t="s">
        <v>27</v>
      </c>
      <c r="F389" s="34">
        <v>0.44746376811594207</v>
      </c>
      <c r="G389" s="34">
        <f>IF('Venda-Chave-Troca'!$E389="Gamivo",'Venda-Chave-Troca'!$F389,IF(AND((F389)&lt;'[1]TABELA G2A'!$A$15),F389,IF(AND((F389)&gt;='[1]TABELA G2A'!$A$15,(F389)&lt;'[1]TABELA G2A'!$B$15),(F389)/(1+'[1]TABELA G2A'!$A$16),IF(AND((F389)&gt;='[1]TABELA G2A'!$C$15,(F389)&lt;'[1]TABELA G2A'!$D$15),(F389)/(1+'[1]TABELA G2A'!$C$16),IF(AND((F389)&gt;='[1]TABELA G2A'!$E$15,(F389)&lt;'[1]TABELA G2A'!$F$15),(F389)/(1+'[1]TABELA G2A'!$E$16),IF(AND((F389)&gt;='[1]TABELA G2A'!$G$15,(F389)&lt;'[1]TABELA G2A'!$H$15),(F389)/(1+'[1]TABELA G2A'!$G$16),IF(AND((F389)&gt;='[1]TABELA G2A'!$I$15,(F389)&lt;'[1]TABELA G2A'!$J$15),(F389)/(1+'[1]TABELA G2A'!$I$16),IF(AND((F389)&gt;='[1]TABELA G2A'!$A$17,(F389)&lt;'[1]TABELA G2A'!$B$17),(F389)/(1+'[1]TABELA G2A'!$A$18),IF(AND((F389)&gt;='[1]TABELA G2A'!$C$17,(F389)&lt;'[1]TABELA G2A'!$D$17),(F389)/(1+'[1]TABELA G2A'!$C$18),IF(AND((F389)&gt;='[1]TABELA G2A'!$E$17,(F389)&lt;'[1]TABELA G2A'!$F$17),(F389)/(1+'[1]TABELA G2A'!$E$18),IF(AND((F389)&gt;='[1]TABELA G2A'!$G$17,(F389)&lt;'[1]TABELA G2A'!$H$17),(F389)/(1+'[1]TABELA G2A'!$G$18),IF(AND((F389)&gt;='[1]TABELA G2A'!$I$17,(F389)&lt;'[1]TABELA G2A'!$J$17),(F389)/(1+'[1]TABELA G2A'!$I$18),IF(AND((F389)&gt;='[1]TABELA G2A'!$A$19,(F389)&lt;'[1]TABELA G2A'!$B$19),(F389)/(1+'[1]TABELA G2A'!$A$20),IF(AND((F389)&gt;='[1]TABELA G2A'!$C$19,(F389)&lt;'[1]TABELA G2A'!$D$19),(F389)/(1+'[1]TABELA G2A'!$C$20),IF(AND((F389)&gt;='[1]TABELA G2A'!$E$19,(F389)&lt;'[1]TABELA G2A'!$F$19),(F389)/(1+'[1]TABELA G2A'!$E$20),IF(AND((F389)&gt;='[1]TABELA G2A'!$G$19,(F389)&lt;'[1]TABELA G2A'!$H$19),(F389)/(1+'[1]TABELA G2A'!$G$20),IF(AND((F389)&gt;='[1]TABELA G2A'!$I$19,(F389)&lt;'[1]TABELA G2A'!$J$19),(F389)/(1+'[1]TABELA G2A'!$A$22),IF(AND((F389)&gt;='[1]TABELA G2A'!$A$21,(F389)&lt;'[1]TABELA G2A'!$B$21),(F389)/(1+'[1]TABELA G2A'!$B$22),IF(AND((F389)&gt;='[1]TABELA G2A'!$C$21,(F389)&lt;'[1]TABELA G2A'!$D$21),(F389)/(1+'[1]TABELA G2A'!$C$22),IF((F389)&gt;='[1]TABELA G2A'!$E$21,(F389)/(1+'[1]TABELA G2A'!$C$22),""))))))))))))))))))))</f>
        <v>0.44746376811594207</v>
      </c>
      <c r="H389" s="34">
        <f>IF('Venda-Chave-Troca'!$E389="G2A",G389*0.898-(0.4)-((0.15)*N389/O389),IF('Venda-Chave-Troca'!$E389="Gamivo",IF('Venda-Chave-Troca'!$F389&lt;4,(F389*0.95)-(0.1),(F389*0.901)-(0.45)),""))</f>
        <v>0.32509057971014499</v>
      </c>
      <c r="I389" s="34">
        <f>IF($E389="gamivo",IF($F389&gt;4,'Venda-Chave-Troca'!$G389+(-0.099*'Venda-Chave-Troca'!$G389)-(0.45),'Venda-Chave-Troca'!$G389-(0.05*'Venda-Chave-Troca'!$G389)-(0.1)),G389*0.898-(0.55))</f>
        <v>0.32509057971014499</v>
      </c>
      <c r="J389" s="32"/>
      <c r="K389" s="60" t="s">
        <v>1066</v>
      </c>
      <c r="L389" s="34">
        <v>0.26700604500179359</v>
      </c>
      <c r="M389" s="37">
        <v>1</v>
      </c>
      <c r="N389" s="37">
        <v>0</v>
      </c>
      <c r="O389" s="37">
        <v>3</v>
      </c>
      <c r="P389" s="37">
        <v>0</v>
      </c>
      <c r="Q389" s="34">
        <f t="shared" si="12"/>
        <v>5.8084534708351399E-2</v>
      </c>
      <c r="R389" s="27">
        <f t="shared" si="13"/>
        <v>0.21754014860585355</v>
      </c>
      <c r="S389" s="52">
        <v>44298</v>
      </c>
      <c r="T389" s="28">
        <v>44882</v>
      </c>
      <c r="U389" s="28">
        <v>45065</v>
      </c>
      <c r="V389" s="29" t="s">
        <v>1067</v>
      </c>
      <c r="W389" s="29"/>
      <c r="X389" s="30"/>
      <c r="Y389" s="15"/>
    </row>
    <row r="390" spans="1:25" ht="19.350000000000001" customHeight="1">
      <c r="A390" s="17" t="s">
        <v>25</v>
      </c>
      <c r="B390" s="59" t="s">
        <v>1068</v>
      </c>
      <c r="C390" s="71" t="s">
        <v>1065</v>
      </c>
      <c r="D390" s="20"/>
      <c r="E390" s="21" t="s">
        <v>27</v>
      </c>
      <c r="F390" s="22">
        <v>0.44746376811594207</v>
      </c>
      <c r="G390" s="22">
        <f>IF('Venda-Chave-Troca'!$E390="Gamivo",'Venda-Chave-Troca'!$F390,IF(AND((F390)&lt;'[1]TABELA G2A'!$A$15),F390,IF(AND((F390)&gt;='[1]TABELA G2A'!$A$15,(F390)&lt;'[1]TABELA G2A'!$B$15),(F390)/(1+'[1]TABELA G2A'!$A$16),IF(AND((F390)&gt;='[1]TABELA G2A'!$C$15,(F390)&lt;'[1]TABELA G2A'!$D$15),(F390)/(1+'[1]TABELA G2A'!$C$16),IF(AND((F390)&gt;='[1]TABELA G2A'!$E$15,(F390)&lt;'[1]TABELA G2A'!$F$15),(F390)/(1+'[1]TABELA G2A'!$E$16),IF(AND((F390)&gt;='[1]TABELA G2A'!$G$15,(F390)&lt;'[1]TABELA G2A'!$H$15),(F390)/(1+'[1]TABELA G2A'!$G$16),IF(AND((F390)&gt;='[1]TABELA G2A'!$I$15,(F390)&lt;'[1]TABELA G2A'!$J$15),(F390)/(1+'[1]TABELA G2A'!$I$16),IF(AND((F390)&gt;='[1]TABELA G2A'!$A$17,(F390)&lt;'[1]TABELA G2A'!$B$17),(F390)/(1+'[1]TABELA G2A'!$A$18),IF(AND((F390)&gt;='[1]TABELA G2A'!$C$17,(F390)&lt;'[1]TABELA G2A'!$D$17),(F390)/(1+'[1]TABELA G2A'!$C$18),IF(AND((F390)&gt;='[1]TABELA G2A'!$E$17,(F390)&lt;'[1]TABELA G2A'!$F$17),(F390)/(1+'[1]TABELA G2A'!$E$18),IF(AND((F390)&gt;='[1]TABELA G2A'!$G$17,(F390)&lt;'[1]TABELA G2A'!$H$17),(F390)/(1+'[1]TABELA G2A'!$G$18),IF(AND((F390)&gt;='[1]TABELA G2A'!$I$17,(F390)&lt;'[1]TABELA G2A'!$J$17),(F390)/(1+'[1]TABELA G2A'!$I$18),IF(AND((F390)&gt;='[1]TABELA G2A'!$A$19,(F390)&lt;'[1]TABELA G2A'!$B$19),(F390)/(1+'[1]TABELA G2A'!$A$20),IF(AND((F390)&gt;='[1]TABELA G2A'!$C$19,(F390)&lt;'[1]TABELA G2A'!$D$19),(F390)/(1+'[1]TABELA G2A'!$C$20),IF(AND((F390)&gt;='[1]TABELA G2A'!$E$19,(F390)&lt;'[1]TABELA G2A'!$F$19),(F390)/(1+'[1]TABELA G2A'!$E$20),IF(AND((F390)&gt;='[1]TABELA G2A'!$G$19,(F390)&lt;'[1]TABELA G2A'!$H$19),(F390)/(1+'[1]TABELA G2A'!$G$20),IF(AND((F390)&gt;='[1]TABELA G2A'!$I$19,(F390)&lt;'[1]TABELA G2A'!$J$19),(F390)/(1+'[1]TABELA G2A'!$A$22),IF(AND((F390)&gt;='[1]TABELA G2A'!$A$21,(F390)&lt;'[1]TABELA G2A'!$B$21),(F390)/(1+'[1]TABELA G2A'!$B$22),IF(AND((F390)&gt;='[1]TABELA G2A'!$C$21,(F390)&lt;'[1]TABELA G2A'!$D$21),(F390)/(1+'[1]TABELA G2A'!$C$22),IF((F390)&gt;='[1]TABELA G2A'!$E$21,(F390)/(1+'[1]TABELA G2A'!$C$22),""))))))))))))))))))))</f>
        <v>0.44746376811594207</v>
      </c>
      <c r="H390" s="22">
        <f>IF('Venda-Chave-Troca'!$E390="G2A",G390*0.898-(0.4)-((0.15)*N390/O390),IF('Venda-Chave-Troca'!$E390="Gamivo",IF('Venda-Chave-Troca'!$F390&lt;4,(F390*0.95)-(0.1),(F390*0.901)-(0.45)),""))</f>
        <v>0.32509057971014499</v>
      </c>
      <c r="I390" s="22">
        <f>IF($E390="gamivo",IF($F390&gt;4,'Venda-Chave-Troca'!$G390+(-0.099*'Venda-Chave-Troca'!$G390)-(0.45),'Venda-Chave-Troca'!$G390-(0.05*'Venda-Chave-Troca'!$G390)-(0.1)),G390*0.898-(0.55))</f>
        <v>0.32509057971014499</v>
      </c>
      <c r="J390" s="70"/>
      <c r="K390" s="24" t="s">
        <v>1069</v>
      </c>
      <c r="L390" s="22">
        <v>0.18701473629698198</v>
      </c>
      <c r="M390" s="25">
        <v>0</v>
      </c>
      <c r="N390" s="25">
        <v>0</v>
      </c>
      <c r="O390" s="25">
        <v>3</v>
      </c>
      <c r="P390" s="25">
        <v>0</v>
      </c>
      <c r="Q390" s="26">
        <f t="shared" si="12"/>
        <v>-0.18701473629698198</v>
      </c>
      <c r="R390" s="27">
        <f t="shared" si="13"/>
        <v>-1</v>
      </c>
      <c r="S390" s="28">
        <v>44567</v>
      </c>
      <c r="T390" s="28">
        <v>44882</v>
      </c>
      <c r="U390" s="28"/>
      <c r="V390" s="29" t="s">
        <v>1070</v>
      </c>
      <c r="W390" s="29" t="s">
        <v>1071</v>
      </c>
      <c r="X390" s="30"/>
      <c r="Y390" s="15"/>
    </row>
    <row r="391" spans="1:25" ht="19.350000000000001" customHeight="1">
      <c r="A391" s="17" t="s">
        <v>25</v>
      </c>
      <c r="B391" s="59" t="s">
        <v>1072</v>
      </c>
      <c r="C391" s="20" t="s">
        <v>1065</v>
      </c>
      <c r="D391" s="20"/>
      <c r="E391" s="21" t="s">
        <v>27</v>
      </c>
      <c r="F391" s="22">
        <v>0.44746376811594207</v>
      </c>
      <c r="G391" s="22">
        <f>IF('Venda-Chave-Troca'!$E391="Gamivo",'Venda-Chave-Troca'!$F391,IF(AND((F391)&lt;'[1]TABELA G2A'!$A$15),F391,IF(AND((F391)&gt;='[1]TABELA G2A'!$A$15,(F391)&lt;'[1]TABELA G2A'!$B$15),(F391)/(1+'[1]TABELA G2A'!$A$16),IF(AND((F391)&gt;='[1]TABELA G2A'!$C$15,(F391)&lt;'[1]TABELA G2A'!$D$15),(F391)/(1+'[1]TABELA G2A'!$C$16),IF(AND((F391)&gt;='[1]TABELA G2A'!$E$15,(F391)&lt;'[1]TABELA G2A'!$F$15),(F391)/(1+'[1]TABELA G2A'!$E$16),IF(AND((F391)&gt;='[1]TABELA G2A'!$G$15,(F391)&lt;'[1]TABELA G2A'!$H$15),(F391)/(1+'[1]TABELA G2A'!$G$16),IF(AND((F391)&gt;='[1]TABELA G2A'!$I$15,(F391)&lt;'[1]TABELA G2A'!$J$15),(F391)/(1+'[1]TABELA G2A'!$I$16),IF(AND((F391)&gt;='[1]TABELA G2A'!$A$17,(F391)&lt;'[1]TABELA G2A'!$B$17),(F391)/(1+'[1]TABELA G2A'!$A$18),IF(AND((F391)&gt;='[1]TABELA G2A'!$C$17,(F391)&lt;'[1]TABELA G2A'!$D$17),(F391)/(1+'[1]TABELA G2A'!$C$18),IF(AND((F391)&gt;='[1]TABELA G2A'!$E$17,(F391)&lt;'[1]TABELA G2A'!$F$17),(F391)/(1+'[1]TABELA G2A'!$E$18),IF(AND((F391)&gt;='[1]TABELA G2A'!$G$17,(F391)&lt;'[1]TABELA G2A'!$H$17),(F391)/(1+'[1]TABELA G2A'!$G$18),IF(AND((F391)&gt;='[1]TABELA G2A'!$I$17,(F391)&lt;'[1]TABELA G2A'!$J$17),(F391)/(1+'[1]TABELA G2A'!$I$18),IF(AND((F391)&gt;='[1]TABELA G2A'!$A$19,(F391)&lt;'[1]TABELA G2A'!$B$19),(F391)/(1+'[1]TABELA G2A'!$A$20),IF(AND((F391)&gt;='[1]TABELA G2A'!$C$19,(F391)&lt;'[1]TABELA G2A'!$D$19),(F391)/(1+'[1]TABELA G2A'!$C$20),IF(AND((F391)&gt;='[1]TABELA G2A'!$E$19,(F391)&lt;'[1]TABELA G2A'!$F$19),(F391)/(1+'[1]TABELA G2A'!$E$20),IF(AND((F391)&gt;='[1]TABELA G2A'!$G$19,(F391)&lt;'[1]TABELA G2A'!$H$19),(F391)/(1+'[1]TABELA G2A'!$G$20),IF(AND((F391)&gt;='[1]TABELA G2A'!$I$19,(F391)&lt;'[1]TABELA G2A'!$J$19),(F391)/(1+'[1]TABELA G2A'!$A$22),IF(AND((F391)&gt;='[1]TABELA G2A'!$A$21,(F391)&lt;'[1]TABELA G2A'!$B$21),(F391)/(1+'[1]TABELA G2A'!$B$22),IF(AND((F391)&gt;='[1]TABELA G2A'!$C$21,(F391)&lt;'[1]TABELA G2A'!$D$21),(F391)/(1+'[1]TABELA G2A'!$C$22),IF((F391)&gt;='[1]TABELA G2A'!$E$21,(F391)/(1+'[1]TABELA G2A'!$C$22),""))))))))))))))))))))</f>
        <v>0.44746376811594207</v>
      </c>
      <c r="H391" s="22">
        <f>IF('Venda-Chave-Troca'!$E391="G2A",G391*0.898-(0.4)-((0.15)*N391/O391),IF('Venda-Chave-Troca'!$E391="Gamivo",IF('Venda-Chave-Troca'!$F391&lt;4,(F391*0.95)-(0.1),(F391*0.901)-(0.45)),""))</f>
        <v>0.32509057971014499</v>
      </c>
      <c r="I391" s="22">
        <f>IF($E391="gamivo",IF($F391&gt;4,'Venda-Chave-Troca'!$G391+(-0.099*'Venda-Chave-Troca'!$G391)-(0.45),'Venda-Chave-Troca'!$G391-(0.05*'Venda-Chave-Troca'!$G391)-(0.1)),G391*0.898-(0.55))</f>
        <v>0.32509057971014499</v>
      </c>
      <c r="J391" s="23"/>
      <c r="K391" s="24" t="s">
        <v>1073</v>
      </c>
      <c r="L391" s="22">
        <v>0.18561183290350763</v>
      </c>
      <c r="M391" s="25">
        <v>0</v>
      </c>
      <c r="N391" s="25">
        <v>0</v>
      </c>
      <c r="O391" s="25">
        <v>3</v>
      </c>
      <c r="P391" s="25">
        <v>0</v>
      </c>
      <c r="Q391" s="26">
        <f t="shared" si="12"/>
        <v>-0.18561183290350763</v>
      </c>
      <c r="R391" s="27">
        <f t="shared" si="13"/>
        <v>-1</v>
      </c>
      <c r="S391" s="28">
        <v>44881</v>
      </c>
      <c r="T391" s="28">
        <v>44882</v>
      </c>
      <c r="U391" s="28"/>
      <c r="V391" s="29" t="s">
        <v>143</v>
      </c>
      <c r="W391" s="29" t="s">
        <v>35</v>
      </c>
      <c r="X391" s="30"/>
      <c r="Y391" s="15"/>
    </row>
    <row r="392" spans="1:25" ht="19.350000000000001" customHeight="1">
      <c r="A392" s="17" t="s">
        <v>25</v>
      </c>
      <c r="B392" s="70" t="s">
        <v>1074</v>
      </c>
      <c r="C392" s="20" t="s">
        <v>1065</v>
      </c>
      <c r="D392" s="20"/>
      <c r="E392" s="61" t="s">
        <v>27</v>
      </c>
      <c r="F392" s="22">
        <v>0.45434782608695656</v>
      </c>
      <c r="G392" s="22">
        <f>IF('Venda-Chave-Troca'!$E392="Gamivo",'Venda-Chave-Troca'!$F392,IF(AND((F392)&lt;'[1]TABELA G2A'!$A$15),F392,IF(AND((F392)&gt;='[1]TABELA G2A'!$A$15,(F392)&lt;'[1]TABELA G2A'!$B$15),(F392)/(1+'[1]TABELA G2A'!$A$16),IF(AND((F392)&gt;='[1]TABELA G2A'!$C$15,(F392)&lt;'[1]TABELA G2A'!$D$15),(F392)/(1+'[1]TABELA G2A'!$C$16),IF(AND((F392)&gt;='[1]TABELA G2A'!$E$15,(F392)&lt;'[1]TABELA G2A'!$F$15),(F392)/(1+'[1]TABELA G2A'!$E$16),IF(AND((F392)&gt;='[1]TABELA G2A'!$G$15,(F392)&lt;'[1]TABELA G2A'!$H$15),(F392)/(1+'[1]TABELA G2A'!$G$16),IF(AND((F392)&gt;='[1]TABELA G2A'!$I$15,(F392)&lt;'[1]TABELA G2A'!$J$15),(F392)/(1+'[1]TABELA G2A'!$I$16),IF(AND((F392)&gt;='[1]TABELA G2A'!$A$17,(F392)&lt;'[1]TABELA G2A'!$B$17),(F392)/(1+'[1]TABELA G2A'!$A$18),IF(AND((F392)&gt;='[1]TABELA G2A'!$C$17,(F392)&lt;'[1]TABELA G2A'!$D$17),(F392)/(1+'[1]TABELA G2A'!$C$18),IF(AND((F392)&gt;='[1]TABELA G2A'!$E$17,(F392)&lt;'[1]TABELA G2A'!$F$17),(F392)/(1+'[1]TABELA G2A'!$E$18),IF(AND((F392)&gt;='[1]TABELA G2A'!$G$17,(F392)&lt;'[1]TABELA G2A'!$H$17),(F392)/(1+'[1]TABELA G2A'!$G$18),IF(AND((F392)&gt;='[1]TABELA G2A'!$I$17,(F392)&lt;'[1]TABELA G2A'!$J$17),(F392)/(1+'[1]TABELA G2A'!$I$18),IF(AND((F392)&gt;='[1]TABELA G2A'!$A$19,(F392)&lt;'[1]TABELA G2A'!$B$19),(F392)/(1+'[1]TABELA G2A'!$A$20),IF(AND((F392)&gt;='[1]TABELA G2A'!$C$19,(F392)&lt;'[1]TABELA G2A'!$D$19),(F392)/(1+'[1]TABELA G2A'!$C$20),IF(AND((F392)&gt;='[1]TABELA G2A'!$E$19,(F392)&lt;'[1]TABELA G2A'!$F$19),(F392)/(1+'[1]TABELA G2A'!$E$20),IF(AND((F392)&gt;='[1]TABELA G2A'!$G$19,(F392)&lt;'[1]TABELA G2A'!$H$19),(F392)/(1+'[1]TABELA G2A'!$G$20),IF(AND((F392)&gt;='[1]TABELA G2A'!$I$19,(F392)&lt;'[1]TABELA G2A'!$J$19),(F392)/(1+'[1]TABELA G2A'!$A$22),IF(AND((F392)&gt;='[1]TABELA G2A'!$A$21,(F392)&lt;'[1]TABELA G2A'!$B$21),(F392)/(1+'[1]TABELA G2A'!$B$22),IF(AND((F392)&gt;='[1]TABELA G2A'!$C$21,(F392)&lt;'[1]TABELA G2A'!$D$21),(F392)/(1+'[1]TABELA G2A'!$C$22),IF((F392)&gt;='[1]TABELA G2A'!$E$21,(F392)/(1+'[1]TABELA G2A'!$C$22),""))))))))))))))))))))</f>
        <v>0.45434782608695656</v>
      </c>
      <c r="H392" s="22">
        <f>IF('Venda-Chave-Troca'!$E392="G2A",G392*0.898-(0.4)-((0.15)*N392/O392),IF('Venda-Chave-Troca'!$E392="Gamivo",IF('Venda-Chave-Troca'!$F392&lt;4,(F392*0.95)-(0.1),(F392*0.901)-(0.45)),""))</f>
        <v>0.33163043478260867</v>
      </c>
      <c r="I392" s="22">
        <f>IF($E392="gamivo",IF($F392&gt;4,'Venda-Chave-Troca'!$G392+(-0.099*'Venda-Chave-Troca'!$G392)-(0.45),'Venda-Chave-Troca'!$G392-(0.05*'Venda-Chave-Troca'!$G392)-(0.1)),G392*0.898-(0.55))</f>
        <v>0.33163043478260879</v>
      </c>
      <c r="J392" s="23"/>
      <c r="K392" s="24" t="s">
        <v>1075</v>
      </c>
      <c r="L392" s="22">
        <v>0.17807591411241486</v>
      </c>
      <c r="M392" s="25">
        <v>0</v>
      </c>
      <c r="N392" s="25">
        <v>0</v>
      </c>
      <c r="O392" s="25">
        <v>0</v>
      </c>
      <c r="P392" s="25">
        <v>0</v>
      </c>
      <c r="Q392" s="26">
        <f t="shared" si="12"/>
        <v>-0.17807591411241486</v>
      </c>
      <c r="R392" s="27">
        <f t="shared" si="13"/>
        <v>-1</v>
      </c>
      <c r="S392" s="28">
        <v>44935</v>
      </c>
      <c r="T392" s="28"/>
      <c r="U392" s="28"/>
      <c r="V392" s="29" t="s">
        <v>275</v>
      </c>
      <c r="W392" s="29" t="s">
        <v>1076</v>
      </c>
      <c r="X392" s="30"/>
      <c r="Y392" s="15"/>
    </row>
    <row r="393" spans="1:25" ht="19.350000000000001" customHeight="1">
      <c r="A393" s="17" t="s">
        <v>25</v>
      </c>
      <c r="B393" s="144" t="s">
        <v>1077</v>
      </c>
      <c r="C393" s="20" t="s">
        <v>1078</v>
      </c>
      <c r="D393" s="20"/>
      <c r="E393" s="61" t="s">
        <v>27</v>
      </c>
      <c r="F393" s="26">
        <v>0.44</v>
      </c>
      <c r="G393" s="22">
        <f>IF('Venda-Chave-Troca'!$E393="Gamivo",'Venda-Chave-Troca'!$F393,IF(AND((F393)&lt;'[1]TABELA G2A'!$A$15),F393,IF(AND((F393)&gt;='[1]TABELA G2A'!$A$15,(F393)&lt;'[1]TABELA G2A'!$B$15),(F393)/(1+'[1]TABELA G2A'!$A$16),IF(AND((F393)&gt;='[1]TABELA G2A'!$C$15,(F393)&lt;'[1]TABELA G2A'!$D$15),(F393)/(1+'[1]TABELA G2A'!$C$16),IF(AND((F393)&gt;='[1]TABELA G2A'!$E$15,(F393)&lt;'[1]TABELA G2A'!$F$15),(F393)/(1+'[1]TABELA G2A'!$E$16),IF(AND((F393)&gt;='[1]TABELA G2A'!$G$15,(F393)&lt;'[1]TABELA G2A'!$H$15),(F393)/(1+'[1]TABELA G2A'!$G$16),IF(AND((F393)&gt;='[1]TABELA G2A'!$I$15,(F393)&lt;'[1]TABELA G2A'!$J$15),(F393)/(1+'[1]TABELA G2A'!$I$16),IF(AND((F393)&gt;='[1]TABELA G2A'!$A$17,(F393)&lt;'[1]TABELA G2A'!$B$17),(F393)/(1+'[1]TABELA G2A'!$A$18),IF(AND((F393)&gt;='[1]TABELA G2A'!$C$17,(F393)&lt;'[1]TABELA G2A'!$D$17),(F393)/(1+'[1]TABELA G2A'!$C$18),IF(AND((F393)&gt;='[1]TABELA G2A'!$E$17,(F393)&lt;'[1]TABELA G2A'!$F$17),(F393)/(1+'[1]TABELA G2A'!$E$18),IF(AND((F393)&gt;='[1]TABELA G2A'!$G$17,(F393)&lt;'[1]TABELA G2A'!$H$17),(F393)/(1+'[1]TABELA G2A'!$G$18),IF(AND((F393)&gt;='[1]TABELA G2A'!$I$17,(F393)&lt;'[1]TABELA G2A'!$J$17),(F393)/(1+'[1]TABELA G2A'!$I$18),IF(AND((F393)&gt;='[1]TABELA G2A'!$A$19,(F393)&lt;'[1]TABELA G2A'!$B$19),(F393)/(1+'[1]TABELA G2A'!$A$20),IF(AND((F393)&gt;='[1]TABELA G2A'!$C$19,(F393)&lt;'[1]TABELA G2A'!$D$19),(F393)/(1+'[1]TABELA G2A'!$C$20),IF(AND((F393)&gt;='[1]TABELA G2A'!$E$19,(F393)&lt;'[1]TABELA G2A'!$F$19),(F393)/(1+'[1]TABELA G2A'!$E$20),IF(AND((F393)&gt;='[1]TABELA G2A'!$G$19,(F393)&lt;'[1]TABELA G2A'!$H$19),(F393)/(1+'[1]TABELA G2A'!$G$20),IF(AND((F393)&gt;='[1]TABELA G2A'!$I$19,(F393)&lt;'[1]TABELA G2A'!$J$19),(F393)/(1+'[1]TABELA G2A'!$A$22),IF(AND((F393)&gt;='[1]TABELA G2A'!$A$21,(F393)&lt;'[1]TABELA G2A'!$B$21),(F393)/(1+'[1]TABELA G2A'!$B$22),IF(AND((F393)&gt;='[1]TABELA G2A'!$C$21,(F393)&lt;'[1]TABELA G2A'!$D$21),(F393)/(1+'[1]TABELA G2A'!$C$22),IF((F393)&gt;='[1]TABELA G2A'!$E$21,(F393)/(1+'[1]TABELA G2A'!$C$22),""))))))))))))))))))))</f>
        <v>0.44</v>
      </c>
      <c r="H393" s="22">
        <f>IF('Venda-Chave-Troca'!$E393="G2A",G393*0.898-(0.4)-((0.15)*N393/O393),IF('Venda-Chave-Troca'!$E393="Gamivo",IF('Venda-Chave-Troca'!$F393&lt;4,(F393*0.95)-(0.1),(F393*0.901)-(0.45)),""))</f>
        <v>0.31799999999999995</v>
      </c>
      <c r="I393" s="22">
        <f>IF($E393="gamivo",IF($F393&gt;4,'Venda-Chave-Troca'!$G393+(-0.099*'Venda-Chave-Troca'!$G393)-(0.45),'Venda-Chave-Troca'!$G393-(0.05*'Venda-Chave-Troca'!$G393)-(0.1)),G393*0.898-(0.55))</f>
        <v>0.31799999999999995</v>
      </c>
      <c r="J393" s="134"/>
      <c r="K393" s="135" t="s">
        <v>1079</v>
      </c>
      <c r="L393" s="26">
        <v>0.15962128043282231</v>
      </c>
      <c r="M393" s="25">
        <v>0</v>
      </c>
      <c r="N393" s="25">
        <v>0</v>
      </c>
      <c r="O393" s="25">
        <v>0</v>
      </c>
      <c r="P393" s="25">
        <v>0</v>
      </c>
      <c r="Q393" s="26">
        <f t="shared" si="12"/>
        <v>-0.15962128043282231</v>
      </c>
      <c r="R393" s="27">
        <f t="shared" si="13"/>
        <v>-1</v>
      </c>
      <c r="S393" s="28">
        <v>45175</v>
      </c>
      <c r="T393" s="28"/>
      <c r="U393" s="28"/>
      <c r="V393" s="29" t="s">
        <v>310</v>
      </c>
      <c r="W393" s="29" t="s">
        <v>1080</v>
      </c>
      <c r="X393" s="30"/>
      <c r="Y393" s="15"/>
    </row>
    <row r="394" spans="1:25" ht="19.350000000000001" customHeight="1">
      <c r="A394" s="17" t="s">
        <v>953</v>
      </c>
      <c r="B394" s="145" t="s">
        <v>954</v>
      </c>
      <c r="C394" s="146" t="s">
        <v>1081</v>
      </c>
      <c r="D394" s="147"/>
      <c r="E394" s="21" t="s">
        <v>342</v>
      </c>
      <c r="F394" s="148">
        <v>3.2644927536231885</v>
      </c>
      <c r="G394" s="148">
        <f>IF('Venda-Chave-Troca'!$E394="Gamivo",'Venda-Chave-Troca'!$F394,IF(AND((F394)&lt;'[1]TABELA G2A'!$A$15),F394,IF(AND((F394)&gt;='[1]TABELA G2A'!$A$15,(F394)&lt;'[1]TABELA G2A'!$B$15),(F394)/(1+'[1]TABELA G2A'!$A$16),IF(AND((F394)&gt;='[1]TABELA G2A'!$C$15,(F394)&lt;'[1]TABELA G2A'!$D$15),(F394)/(1+'[1]TABELA G2A'!$C$16),IF(AND((F394)&gt;='[1]TABELA G2A'!$E$15,(F394)&lt;'[1]TABELA G2A'!$F$15),(F394)/(1+'[1]TABELA G2A'!$E$16),IF(AND((F394)&gt;='[1]TABELA G2A'!$G$15,(F394)&lt;'[1]TABELA G2A'!$H$15),(F394)/(1+'[1]TABELA G2A'!$G$16),IF(AND((F394)&gt;='[1]TABELA G2A'!$I$15,(F394)&lt;'[1]TABELA G2A'!$J$15),(F394)/(1+'[1]TABELA G2A'!$I$16),IF(AND((F394)&gt;='[1]TABELA G2A'!$A$17,(F394)&lt;'[1]TABELA G2A'!$B$17),(F394)/(1+'[1]TABELA G2A'!$A$18),IF(AND((F394)&gt;='[1]TABELA G2A'!$C$17,(F394)&lt;'[1]TABELA G2A'!$D$17),(F394)/(1+'[1]TABELA G2A'!$C$18),IF(AND((F394)&gt;='[1]TABELA G2A'!$E$17,(F394)&lt;'[1]TABELA G2A'!$F$17),(F394)/(1+'[1]TABELA G2A'!$E$18),IF(AND((F394)&gt;='[1]TABELA G2A'!$G$17,(F394)&lt;'[1]TABELA G2A'!$H$17),(F394)/(1+'[1]TABELA G2A'!$G$18),IF(AND((F394)&gt;='[1]TABELA G2A'!$I$17,(F394)&lt;'[1]TABELA G2A'!$J$17),(F394)/(1+'[1]TABELA G2A'!$I$18),IF(AND((F394)&gt;='[1]TABELA G2A'!$A$19,(F394)&lt;'[1]TABELA G2A'!$B$19),(F394)/(1+'[1]TABELA G2A'!$A$20),IF(AND((F394)&gt;='[1]TABELA G2A'!$C$19,(F394)&lt;'[1]TABELA G2A'!$D$19),(F394)/(1+'[1]TABELA G2A'!$C$20),IF(AND((F394)&gt;='[1]TABELA G2A'!$E$19,(F394)&lt;'[1]TABELA G2A'!$F$19),(F394)/(1+'[1]TABELA G2A'!$E$20),IF(AND((F394)&gt;='[1]TABELA G2A'!$G$19,(F394)&lt;'[1]TABELA G2A'!$H$19),(F394)/(1+'[1]TABELA G2A'!$G$20),IF(AND((F394)&gt;='[1]TABELA G2A'!$I$19,(F394)&lt;'[1]TABELA G2A'!$J$19),(F394)/(1+'[1]TABELA G2A'!$A$22),IF(AND((F394)&gt;='[1]TABELA G2A'!$A$21,(F394)&lt;'[1]TABELA G2A'!$B$21),(F394)/(1+'[1]TABELA G2A'!$B$22),IF(AND((F394)&gt;='[1]TABELA G2A'!$C$21,(F394)&lt;'[1]TABELA G2A'!$D$21),(F394)/(1+'[1]TABELA G2A'!$C$22),IF((F394)&gt;='[1]TABELA G2A'!$E$21,(F394)/(1+'[1]TABELA G2A'!$C$22),""))))))))))))))))))))</f>
        <v>2.5306145376923941</v>
      </c>
      <c r="H394" s="148">
        <f>IF('Venda-Chave-Troca'!$E394="G2A",G394*0.898-(0.4)-((0.15)*N394/O394),IF('Venda-Chave-Troca'!$E394="Gamivo",IF('Venda-Chave-Troca'!$F394&lt;4,(F394*0.95)-(0.1),(F394*0.901)-(0.45)),""))</f>
        <v>1.57249185484777</v>
      </c>
      <c r="I394" s="148">
        <f>IF($E394="gamivo",IF($F394&gt;4,'Venda-Chave-Troca'!$G394+(-0.099*'Venda-Chave-Troca'!$G394)-(0.45),'Venda-Chave-Troca'!$G394-(0.05*'Venda-Chave-Troca'!$G394)-(0.1)),G394*0.898-(0.55))</f>
        <v>1.7224918548477699</v>
      </c>
      <c r="J394" s="147" t="s">
        <v>956</v>
      </c>
      <c r="K394" s="149"/>
      <c r="L394" s="148">
        <v>0</v>
      </c>
      <c r="M394" s="25">
        <v>0</v>
      </c>
      <c r="N394" s="25">
        <v>2</v>
      </c>
      <c r="O394" s="25">
        <v>1</v>
      </c>
      <c r="P394" s="25">
        <v>0</v>
      </c>
      <c r="Q394" s="26">
        <f t="shared" si="12"/>
        <v>0</v>
      </c>
      <c r="R394" s="27" t="e">
        <f t="shared" si="13"/>
        <v>#DIV/0!</v>
      </c>
      <c r="S394" s="52">
        <v>44092</v>
      </c>
      <c r="T394" s="28">
        <v>44092</v>
      </c>
      <c r="U394" s="28"/>
      <c r="V394" s="29" t="s">
        <v>957</v>
      </c>
      <c r="W394" s="29"/>
      <c r="X394" s="30"/>
      <c r="Y394" s="15"/>
    </row>
    <row r="395" spans="1:25" ht="19.350000000000001" customHeight="1">
      <c r="A395" s="17" t="s">
        <v>25</v>
      </c>
      <c r="B395" s="32" t="s">
        <v>1082</v>
      </c>
      <c r="C395" s="35" t="s">
        <v>1083</v>
      </c>
      <c r="D395" s="32"/>
      <c r="E395" s="61" t="s">
        <v>1084</v>
      </c>
      <c r="F395" s="34">
        <v>0.73188405797101452</v>
      </c>
      <c r="G395" s="34">
        <f>IF('Venda-Chave-Troca'!$E395="Gamivo",'Venda-Chave-Troca'!$F395,IF(AND((F395)&lt;'[1]TABELA G2A'!$A$15),F395,IF(AND((F395)&gt;='[1]TABELA G2A'!$A$15,(F395)&lt;'[1]TABELA G2A'!$B$15),(F395)/(1+'[1]TABELA G2A'!$A$16),IF(AND((F395)&gt;='[1]TABELA G2A'!$C$15,(F395)&lt;'[1]TABELA G2A'!$D$15),(F395)/(1+'[1]TABELA G2A'!$C$16),IF(AND((F395)&gt;='[1]TABELA G2A'!$E$15,(F395)&lt;'[1]TABELA G2A'!$F$15),(F395)/(1+'[1]TABELA G2A'!$E$16),IF(AND((F395)&gt;='[1]TABELA G2A'!$G$15,(F395)&lt;'[1]TABELA G2A'!$H$15),(F395)/(1+'[1]TABELA G2A'!$G$16),IF(AND((F395)&gt;='[1]TABELA G2A'!$I$15,(F395)&lt;'[1]TABELA G2A'!$J$15),(F395)/(1+'[1]TABELA G2A'!$I$16),IF(AND((F395)&gt;='[1]TABELA G2A'!$A$17,(F395)&lt;'[1]TABELA G2A'!$B$17),(F395)/(1+'[1]TABELA G2A'!$A$18),IF(AND((F395)&gt;='[1]TABELA G2A'!$C$17,(F395)&lt;'[1]TABELA G2A'!$D$17),(F395)/(1+'[1]TABELA G2A'!$C$18),IF(AND((F395)&gt;='[1]TABELA G2A'!$E$17,(F395)&lt;'[1]TABELA G2A'!$F$17),(F395)/(1+'[1]TABELA G2A'!$E$18),IF(AND((F395)&gt;='[1]TABELA G2A'!$G$17,(F395)&lt;'[1]TABELA G2A'!$H$17),(F395)/(1+'[1]TABELA G2A'!$G$18),IF(AND((F395)&gt;='[1]TABELA G2A'!$I$17,(F395)&lt;'[1]TABELA G2A'!$J$17),(F395)/(1+'[1]TABELA G2A'!$I$18),IF(AND((F395)&gt;='[1]TABELA G2A'!$A$19,(F395)&lt;'[1]TABELA G2A'!$B$19),(F395)/(1+'[1]TABELA G2A'!$A$20),IF(AND((F395)&gt;='[1]TABELA G2A'!$C$19,(F395)&lt;'[1]TABELA G2A'!$D$19),(F395)/(1+'[1]TABELA G2A'!$C$20),IF(AND((F395)&gt;='[1]TABELA G2A'!$E$19,(F395)&lt;'[1]TABELA G2A'!$F$19),(F395)/(1+'[1]TABELA G2A'!$E$20),IF(AND((F395)&gt;='[1]TABELA G2A'!$G$19,(F395)&lt;'[1]TABELA G2A'!$H$19),(F395)/(1+'[1]TABELA G2A'!$G$20),IF(AND((F395)&gt;='[1]TABELA G2A'!$I$19,(F395)&lt;'[1]TABELA G2A'!$J$19),(F395)/(1+'[1]TABELA G2A'!$A$22),IF(AND((F395)&gt;='[1]TABELA G2A'!$A$21,(F395)&lt;'[1]TABELA G2A'!$B$21),(F395)/(1+'[1]TABELA G2A'!$B$22),IF(AND((F395)&gt;='[1]TABELA G2A'!$C$21,(F395)&lt;'[1]TABELA G2A'!$D$21),(F395)/(1+'[1]TABELA G2A'!$C$22),IF((F395)&gt;='[1]TABELA G2A'!$E$21,(F395)/(1+'[1]TABELA G2A'!$C$22),""))))))))))))))))))))</f>
        <v>0.73188405797101452</v>
      </c>
      <c r="H395" s="34">
        <f>IF('Venda-Chave-Troca'!$E395="G2A",G395*0.898-(0.4)-((0.15)*N395/O395),IF('Venda-Chave-Troca'!$E395="Gamivo",IF('Venda-Chave-Troca'!$F395&lt;4,(F395*0.95)-(0.1),(F395*0.901)-(0.45)),""))</f>
        <v>0.59528985507246379</v>
      </c>
      <c r="I395" s="34">
        <f>IF($E395="gamivo",IF($F395&gt;4,'Venda-Chave-Troca'!$G395+(-0.099*'Venda-Chave-Troca'!$G395)-(0.45),'Venda-Chave-Troca'!$G395-(0.05*'Venda-Chave-Troca'!$G395)-(0.1)),G395*0.898-(0.55))</f>
        <v>0.59528985507246379</v>
      </c>
      <c r="J395" s="32"/>
      <c r="K395" s="36" t="s">
        <v>346</v>
      </c>
      <c r="L395" s="34">
        <v>0.27427566609225879</v>
      </c>
      <c r="M395" s="37">
        <v>1</v>
      </c>
      <c r="N395" s="37">
        <v>0</v>
      </c>
      <c r="O395" s="37">
        <v>1</v>
      </c>
      <c r="P395" s="37">
        <v>0</v>
      </c>
      <c r="Q395" s="34">
        <f t="shared" si="12"/>
        <v>0.32101418898020501</v>
      </c>
      <c r="R395" s="27">
        <f t="shared" si="13"/>
        <v>1.1704071073961941</v>
      </c>
      <c r="S395" s="28">
        <v>44845</v>
      </c>
      <c r="T395" s="28">
        <v>44848</v>
      </c>
      <c r="U395" s="28">
        <v>44848</v>
      </c>
      <c r="V395" s="29" t="s">
        <v>157</v>
      </c>
      <c r="W395" s="29" t="s">
        <v>158</v>
      </c>
      <c r="X395" s="30"/>
      <c r="Y395" s="15"/>
    </row>
    <row r="396" spans="1:25" ht="19.350000000000001" customHeight="1">
      <c r="A396" s="17" t="s">
        <v>25</v>
      </c>
      <c r="B396" s="32" t="s">
        <v>1085</v>
      </c>
      <c r="C396" s="32" t="s">
        <v>1083</v>
      </c>
      <c r="D396" s="32"/>
      <c r="E396" s="61" t="s">
        <v>27</v>
      </c>
      <c r="F396" s="34">
        <v>0.86594202898550732</v>
      </c>
      <c r="G396" s="34">
        <f>IF('Venda-Chave-Troca'!$E396="Gamivo",'Venda-Chave-Troca'!$F396,IF(AND((F396)&lt;'[1]TABELA G2A'!$A$15),F396,IF(AND((F396)&gt;='[1]TABELA G2A'!$A$15,(F396)&lt;'[1]TABELA G2A'!$B$15),(F396)/(1+'[1]TABELA G2A'!$A$16),IF(AND((F396)&gt;='[1]TABELA G2A'!$C$15,(F396)&lt;'[1]TABELA G2A'!$D$15),(F396)/(1+'[1]TABELA G2A'!$C$16),IF(AND((F396)&gt;='[1]TABELA G2A'!$E$15,(F396)&lt;'[1]TABELA G2A'!$F$15),(F396)/(1+'[1]TABELA G2A'!$E$16),IF(AND((F396)&gt;='[1]TABELA G2A'!$G$15,(F396)&lt;'[1]TABELA G2A'!$H$15),(F396)/(1+'[1]TABELA G2A'!$G$16),IF(AND((F396)&gt;='[1]TABELA G2A'!$I$15,(F396)&lt;'[1]TABELA G2A'!$J$15),(F396)/(1+'[1]TABELA G2A'!$I$16),IF(AND((F396)&gt;='[1]TABELA G2A'!$A$17,(F396)&lt;'[1]TABELA G2A'!$B$17),(F396)/(1+'[1]TABELA G2A'!$A$18),IF(AND((F396)&gt;='[1]TABELA G2A'!$C$17,(F396)&lt;'[1]TABELA G2A'!$D$17),(F396)/(1+'[1]TABELA G2A'!$C$18),IF(AND((F396)&gt;='[1]TABELA G2A'!$E$17,(F396)&lt;'[1]TABELA G2A'!$F$17),(F396)/(1+'[1]TABELA G2A'!$E$18),IF(AND((F396)&gt;='[1]TABELA G2A'!$G$17,(F396)&lt;'[1]TABELA G2A'!$H$17),(F396)/(1+'[1]TABELA G2A'!$G$18),IF(AND((F396)&gt;='[1]TABELA G2A'!$I$17,(F396)&lt;'[1]TABELA G2A'!$J$17),(F396)/(1+'[1]TABELA G2A'!$I$18),IF(AND((F396)&gt;='[1]TABELA G2A'!$A$19,(F396)&lt;'[1]TABELA G2A'!$B$19),(F396)/(1+'[1]TABELA G2A'!$A$20),IF(AND((F396)&gt;='[1]TABELA G2A'!$C$19,(F396)&lt;'[1]TABELA G2A'!$D$19),(F396)/(1+'[1]TABELA G2A'!$C$20),IF(AND((F396)&gt;='[1]TABELA G2A'!$E$19,(F396)&lt;'[1]TABELA G2A'!$F$19),(F396)/(1+'[1]TABELA G2A'!$E$20),IF(AND((F396)&gt;='[1]TABELA G2A'!$G$19,(F396)&lt;'[1]TABELA G2A'!$H$19),(F396)/(1+'[1]TABELA G2A'!$G$20),IF(AND((F396)&gt;='[1]TABELA G2A'!$I$19,(F396)&lt;'[1]TABELA G2A'!$J$19),(F396)/(1+'[1]TABELA G2A'!$A$22),IF(AND((F396)&gt;='[1]TABELA G2A'!$A$21,(F396)&lt;'[1]TABELA G2A'!$B$21),(F396)/(1+'[1]TABELA G2A'!$B$22),IF(AND((F396)&gt;='[1]TABELA G2A'!$C$21,(F396)&lt;'[1]TABELA G2A'!$D$21),(F396)/(1+'[1]TABELA G2A'!$C$22),IF((F396)&gt;='[1]TABELA G2A'!$E$21,(F396)/(1+'[1]TABELA G2A'!$C$22),""))))))))))))))))))))</f>
        <v>0.86594202898550732</v>
      </c>
      <c r="H396" s="34">
        <f>IF('Venda-Chave-Troca'!$E396="G2A",G396*0.898-(0.4)-((0.15)*N396/O396),IF('Venda-Chave-Troca'!$E396="Gamivo",IF('Venda-Chave-Troca'!$F396&lt;4,(F396*0.95)-(0.1),(F396*0.901)-(0.45)),""))</f>
        <v>0.72264492753623188</v>
      </c>
      <c r="I396" s="34">
        <f>IF($E396="gamivo",IF($F396&gt;4,'Venda-Chave-Troca'!$G396+(-0.099*'Venda-Chave-Troca'!$G396)-(0.45),'Venda-Chave-Troca'!$G396-(0.05*'Venda-Chave-Troca'!$G396)-(0.1)),G396*0.898-(0.55))</f>
        <v>0.722644927536232</v>
      </c>
      <c r="J396" s="35"/>
      <c r="K396" s="36" t="s">
        <v>925</v>
      </c>
      <c r="L396" s="34">
        <v>0.42220838637613606</v>
      </c>
      <c r="M396" s="37">
        <v>1</v>
      </c>
      <c r="N396" s="37">
        <v>0</v>
      </c>
      <c r="O396" s="37">
        <v>2</v>
      </c>
      <c r="P396" s="37">
        <v>0</v>
      </c>
      <c r="Q396" s="34">
        <f t="shared" si="12"/>
        <v>0.30043654116009583</v>
      </c>
      <c r="R396" s="27">
        <f t="shared" si="13"/>
        <v>0.71158354702230764</v>
      </c>
      <c r="S396" s="28">
        <v>44882</v>
      </c>
      <c r="T396" s="28">
        <v>44884</v>
      </c>
      <c r="U396" s="28">
        <v>44887</v>
      </c>
      <c r="V396" s="29" t="s">
        <v>926</v>
      </c>
      <c r="W396" s="29" t="s">
        <v>927</v>
      </c>
      <c r="X396" s="30"/>
      <c r="Y396" s="15"/>
    </row>
    <row r="397" spans="1:25" ht="19.350000000000001" customHeight="1">
      <c r="A397" s="17" t="s">
        <v>25</v>
      </c>
      <c r="B397" s="32" t="s">
        <v>1086</v>
      </c>
      <c r="C397" s="32" t="s">
        <v>1083</v>
      </c>
      <c r="D397" s="32"/>
      <c r="E397" s="61" t="s">
        <v>27</v>
      </c>
      <c r="F397" s="34">
        <v>0.86594202898550732</v>
      </c>
      <c r="G397" s="34">
        <f>IF('Venda-Chave-Troca'!$E397="Gamivo",'Venda-Chave-Troca'!$F397,IF(AND((F397)&lt;'[1]TABELA G2A'!$A$15),F397,IF(AND((F397)&gt;='[1]TABELA G2A'!$A$15,(F397)&lt;'[1]TABELA G2A'!$B$15),(F397)/(1+'[1]TABELA G2A'!$A$16),IF(AND((F397)&gt;='[1]TABELA G2A'!$C$15,(F397)&lt;'[1]TABELA G2A'!$D$15),(F397)/(1+'[1]TABELA G2A'!$C$16),IF(AND((F397)&gt;='[1]TABELA G2A'!$E$15,(F397)&lt;'[1]TABELA G2A'!$F$15),(F397)/(1+'[1]TABELA G2A'!$E$16),IF(AND((F397)&gt;='[1]TABELA G2A'!$G$15,(F397)&lt;'[1]TABELA G2A'!$H$15),(F397)/(1+'[1]TABELA G2A'!$G$16),IF(AND((F397)&gt;='[1]TABELA G2A'!$I$15,(F397)&lt;'[1]TABELA G2A'!$J$15),(F397)/(1+'[1]TABELA G2A'!$I$16),IF(AND((F397)&gt;='[1]TABELA G2A'!$A$17,(F397)&lt;'[1]TABELA G2A'!$B$17),(F397)/(1+'[1]TABELA G2A'!$A$18),IF(AND((F397)&gt;='[1]TABELA G2A'!$C$17,(F397)&lt;'[1]TABELA G2A'!$D$17),(F397)/(1+'[1]TABELA G2A'!$C$18),IF(AND((F397)&gt;='[1]TABELA G2A'!$E$17,(F397)&lt;'[1]TABELA G2A'!$F$17),(F397)/(1+'[1]TABELA G2A'!$E$18),IF(AND((F397)&gt;='[1]TABELA G2A'!$G$17,(F397)&lt;'[1]TABELA G2A'!$H$17),(F397)/(1+'[1]TABELA G2A'!$G$18),IF(AND((F397)&gt;='[1]TABELA G2A'!$I$17,(F397)&lt;'[1]TABELA G2A'!$J$17),(F397)/(1+'[1]TABELA G2A'!$I$18),IF(AND((F397)&gt;='[1]TABELA G2A'!$A$19,(F397)&lt;'[1]TABELA G2A'!$B$19),(F397)/(1+'[1]TABELA G2A'!$A$20),IF(AND((F397)&gt;='[1]TABELA G2A'!$C$19,(F397)&lt;'[1]TABELA G2A'!$D$19),(F397)/(1+'[1]TABELA G2A'!$C$20),IF(AND((F397)&gt;='[1]TABELA G2A'!$E$19,(F397)&lt;'[1]TABELA G2A'!$F$19),(F397)/(1+'[1]TABELA G2A'!$E$20),IF(AND((F397)&gt;='[1]TABELA G2A'!$G$19,(F397)&lt;'[1]TABELA G2A'!$H$19),(F397)/(1+'[1]TABELA G2A'!$G$20),IF(AND((F397)&gt;='[1]TABELA G2A'!$I$19,(F397)&lt;'[1]TABELA G2A'!$J$19),(F397)/(1+'[1]TABELA G2A'!$A$22),IF(AND((F397)&gt;='[1]TABELA G2A'!$A$21,(F397)&lt;'[1]TABELA G2A'!$B$21),(F397)/(1+'[1]TABELA G2A'!$B$22),IF(AND((F397)&gt;='[1]TABELA G2A'!$C$21,(F397)&lt;'[1]TABELA G2A'!$D$21),(F397)/(1+'[1]TABELA G2A'!$C$22),IF((F397)&gt;='[1]TABELA G2A'!$E$21,(F397)/(1+'[1]TABELA G2A'!$C$22),""))))))))))))))))))))</f>
        <v>0.86594202898550732</v>
      </c>
      <c r="H397" s="34">
        <f>IF('Venda-Chave-Troca'!$E397="G2A",G397*0.898-(0.4)-((0.15)*N397/O397),IF('Venda-Chave-Troca'!$E397="Gamivo",IF('Venda-Chave-Troca'!$F397&lt;4,(F397*0.95)-(0.1),(F397*0.901)-(0.45)),""))</f>
        <v>0.72264492753623188</v>
      </c>
      <c r="I397" s="34">
        <f>IF($E397="gamivo",IF($F397&gt;4,'Venda-Chave-Troca'!$G397+(-0.099*'Venda-Chave-Troca'!$G397)-(0.45),'Venda-Chave-Troca'!$G397-(0.05*'Venda-Chave-Troca'!$G397)-(0.1)),G397*0.898-(0.55))</f>
        <v>0.722644927536232</v>
      </c>
      <c r="J397" s="35"/>
      <c r="K397" s="36" t="s">
        <v>925</v>
      </c>
      <c r="L397" s="34">
        <v>0.42220838637613606</v>
      </c>
      <c r="M397" s="37">
        <v>1</v>
      </c>
      <c r="N397" s="37">
        <v>0</v>
      </c>
      <c r="O397" s="37">
        <v>2</v>
      </c>
      <c r="P397" s="37">
        <v>0</v>
      </c>
      <c r="Q397" s="34">
        <f t="shared" si="12"/>
        <v>0.30043654116009583</v>
      </c>
      <c r="R397" s="27">
        <f t="shared" si="13"/>
        <v>0.71158354702230764</v>
      </c>
      <c r="S397" s="28">
        <v>44882</v>
      </c>
      <c r="T397" s="28">
        <v>44884</v>
      </c>
      <c r="U397" s="28">
        <v>44888</v>
      </c>
      <c r="V397" s="29" t="s">
        <v>926</v>
      </c>
      <c r="W397" s="29" t="s">
        <v>927</v>
      </c>
      <c r="X397" s="30"/>
      <c r="Y397" s="15"/>
    </row>
    <row r="398" spans="1:25" ht="19.350000000000001" customHeight="1">
      <c r="A398" s="17" t="s">
        <v>1087</v>
      </c>
      <c r="B398" s="38" t="s">
        <v>1088</v>
      </c>
      <c r="C398" s="42" t="s">
        <v>1083</v>
      </c>
      <c r="D398" s="38"/>
      <c r="E398" s="21"/>
      <c r="F398" s="41">
        <v>1.4275362318840581</v>
      </c>
      <c r="G398" s="41">
        <f>IF('Venda-Chave-Troca'!$E398="Gamivo",'Venda-Chave-Troca'!$F398,IF(AND((F398)&lt;'[1]TABELA G2A'!$A$15),F398,IF(AND((F398)&gt;='[1]TABELA G2A'!$A$15,(F398)&lt;'[1]TABELA G2A'!$B$15),(F398)/(1+'[1]TABELA G2A'!$A$16),IF(AND((F398)&gt;='[1]TABELA G2A'!$C$15,(F398)&lt;'[1]TABELA G2A'!$D$15),(F398)/(1+'[1]TABELA G2A'!$C$16),IF(AND((F398)&gt;='[1]TABELA G2A'!$E$15,(F398)&lt;'[1]TABELA G2A'!$F$15),(F398)/(1+'[1]TABELA G2A'!$E$16),IF(AND((F398)&gt;='[1]TABELA G2A'!$G$15,(F398)&lt;'[1]TABELA G2A'!$H$15),(F398)/(1+'[1]TABELA G2A'!$G$16),IF(AND((F398)&gt;='[1]TABELA G2A'!$I$15,(F398)&lt;'[1]TABELA G2A'!$J$15),(F398)/(1+'[1]TABELA G2A'!$I$16),IF(AND((F398)&gt;='[1]TABELA G2A'!$A$17,(F398)&lt;'[1]TABELA G2A'!$B$17),(F398)/(1+'[1]TABELA G2A'!$A$18),IF(AND((F398)&gt;='[1]TABELA G2A'!$C$17,(F398)&lt;'[1]TABELA G2A'!$D$17),(F398)/(1+'[1]TABELA G2A'!$C$18),IF(AND((F398)&gt;='[1]TABELA G2A'!$E$17,(F398)&lt;'[1]TABELA G2A'!$F$17),(F398)/(1+'[1]TABELA G2A'!$E$18),IF(AND((F398)&gt;='[1]TABELA G2A'!$G$17,(F398)&lt;'[1]TABELA G2A'!$H$17),(F398)/(1+'[1]TABELA G2A'!$G$18),IF(AND((F398)&gt;='[1]TABELA G2A'!$I$17,(F398)&lt;'[1]TABELA G2A'!$J$17),(F398)/(1+'[1]TABELA G2A'!$I$18),IF(AND((F398)&gt;='[1]TABELA G2A'!$A$19,(F398)&lt;'[1]TABELA G2A'!$B$19),(F398)/(1+'[1]TABELA G2A'!$A$20),IF(AND((F398)&gt;='[1]TABELA G2A'!$C$19,(F398)&lt;'[1]TABELA G2A'!$D$19),(F398)/(1+'[1]TABELA G2A'!$C$20),IF(AND((F398)&gt;='[1]TABELA G2A'!$E$19,(F398)&lt;'[1]TABELA G2A'!$F$19),(F398)/(1+'[1]TABELA G2A'!$E$20),IF(AND((F398)&gt;='[1]TABELA G2A'!$G$19,(F398)&lt;'[1]TABELA G2A'!$H$19),(F398)/(1+'[1]TABELA G2A'!$G$20),IF(AND((F398)&gt;='[1]TABELA G2A'!$I$19,(F398)&lt;'[1]TABELA G2A'!$J$19),(F398)/(1+'[1]TABELA G2A'!$A$22),IF(AND((F398)&gt;='[1]TABELA G2A'!$A$21,(F398)&lt;'[1]TABELA G2A'!$B$21),(F398)/(1+'[1]TABELA G2A'!$B$22),IF(AND((F398)&gt;='[1]TABELA G2A'!$C$21,(F398)&lt;'[1]TABELA G2A'!$D$21),(F398)/(1+'[1]TABELA G2A'!$C$22),IF((F398)&gt;='[1]TABELA G2A'!$E$21,(F398)/(1+'[1]TABELA G2A'!$C$22),""))))))))))))))))))))</f>
        <v>1.1066172340186498</v>
      </c>
      <c r="H398" s="41" t="str">
        <f>IF('Venda-Chave-Troca'!$E398="G2A",G398*0.898-(0.4)-((0.15)*N398/O398),IF('Venda-Chave-Troca'!$E398="Gamivo",IF('Venda-Chave-Troca'!$F398&lt;4,(F398*0.95)-(0.1),(F398*0.901)-(0.45)),""))</f>
        <v/>
      </c>
      <c r="I398" s="41">
        <f>IF($E398="gamivo",IF($F398&gt;4,'Venda-Chave-Troca'!$G398+(-0.099*'Venda-Chave-Troca'!$G398)-(0.45),'Venda-Chave-Troca'!$G398-(0.05*'Venda-Chave-Troca'!$G398)-(0.1)),G398*0.898-(0.55))</f>
        <v>0.44374227614874751</v>
      </c>
      <c r="J398" s="38"/>
      <c r="K398" s="69">
        <v>0.70434000000000008</v>
      </c>
      <c r="L398" s="41">
        <v>0.32971014492753625</v>
      </c>
      <c r="M398" s="44">
        <v>0</v>
      </c>
      <c r="N398" s="44">
        <v>0</v>
      </c>
      <c r="O398" s="44">
        <v>0</v>
      </c>
      <c r="P398" s="44">
        <v>0</v>
      </c>
      <c r="Q398" s="41" t="e">
        <f t="shared" si="12"/>
        <v>#VALUE!</v>
      </c>
      <c r="R398" s="27" t="e">
        <f t="shared" si="13"/>
        <v>#VALUE!</v>
      </c>
      <c r="S398" s="52">
        <v>43902</v>
      </c>
      <c r="T398" s="28"/>
      <c r="U398" s="28"/>
      <c r="V398" s="29" t="s">
        <v>1089</v>
      </c>
      <c r="W398" s="29"/>
      <c r="X398" s="30"/>
      <c r="Y398" s="15"/>
    </row>
    <row r="399" spans="1:25" ht="19.350000000000001" customHeight="1">
      <c r="A399" s="17" t="s">
        <v>25</v>
      </c>
      <c r="B399" s="70" t="s">
        <v>1090</v>
      </c>
      <c r="C399" s="20" t="s">
        <v>1083</v>
      </c>
      <c r="D399" s="20"/>
      <c r="E399" s="21"/>
      <c r="F399" s="22">
        <v>0.97913043478260875</v>
      </c>
      <c r="G399" s="22">
        <f>IF('Venda-Chave-Troca'!$E399="Gamivo",'Venda-Chave-Troca'!$F399,IF(AND((F399)&lt;'[1]TABELA G2A'!$A$15),F399,IF(AND((F399)&gt;='[1]TABELA G2A'!$A$15,(F399)&lt;'[1]TABELA G2A'!$B$15),(F399)/(1+'[1]TABELA G2A'!$A$16),IF(AND((F399)&gt;='[1]TABELA G2A'!$C$15,(F399)&lt;'[1]TABELA G2A'!$D$15),(F399)/(1+'[1]TABELA G2A'!$C$16),IF(AND((F399)&gt;='[1]TABELA G2A'!$E$15,(F399)&lt;'[1]TABELA G2A'!$F$15),(F399)/(1+'[1]TABELA G2A'!$E$16),IF(AND((F399)&gt;='[1]TABELA G2A'!$G$15,(F399)&lt;'[1]TABELA G2A'!$H$15),(F399)/(1+'[1]TABELA G2A'!$G$16),IF(AND((F399)&gt;='[1]TABELA G2A'!$I$15,(F399)&lt;'[1]TABELA G2A'!$J$15),(F399)/(1+'[1]TABELA G2A'!$I$16),IF(AND((F399)&gt;='[1]TABELA G2A'!$A$17,(F399)&lt;'[1]TABELA G2A'!$B$17),(F399)/(1+'[1]TABELA G2A'!$A$18),IF(AND((F399)&gt;='[1]TABELA G2A'!$C$17,(F399)&lt;'[1]TABELA G2A'!$D$17),(F399)/(1+'[1]TABELA G2A'!$C$18),IF(AND((F399)&gt;='[1]TABELA G2A'!$E$17,(F399)&lt;'[1]TABELA G2A'!$F$17),(F399)/(1+'[1]TABELA G2A'!$E$18),IF(AND((F399)&gt;='[1]TABELA G2A'!$G$17,(F399)&lt;'[1]TABELA G2A'!$H$17),(F399)/(1+'[1]TABELA G2A'!$G$18),IF(AND((F399)&gt;='[1]TABELA G2A'!$I$17,(F399)&lt;'[1]TABELA G2A'!$J$17),(F399)/(1+'[1]TABELA G2A'!$I$18),IF(AND((F399)&gt;='[1]TABELA G2A'!$A$19,(F399)&lt;'[1]TABELA G2A'!$B$19),(F399)/(1+'[1]TABELA G2A'!$A$20),IF(AND((F399)&gt;='[1]TABELA G2A'!$C$19,(F399)&lt;'[1]TABELA G2A'!$D$19),(F399)/(1+'[1]TABELA G2A'!$C$20),IF(AND((F399)&gt;='[1]TABELA G2A'!$E$19,(F399)&lt;'[1]TABELA G2A'!$F$19),(F399)/(1+'[1]TABELA G2A'!$E$20),IF(AND((F399)&gt;='[1]TABELA G2A'!$G$19,(F399)&lt;'[1]TABELA G2A'!$H$19),(F399)/(1+'[1]TABELA G2A'!$G$20),IF(AND((F399)&gt;='[1]TABELA G2A'!$I$19,(F399)&lt;'[1]TABELA G2A'!$J$19),(F399)/(1+'[1]TABELA G2A'!$A$22),IF(AND((F399)&gt;='[1]TABELA G2A'!$A$21,(F399)&lt;'[1]TABELA G2A'!$B$21),(F399)/(1+'[1]TABELA G2A'!$B$22),IF(AND((F399)&gt;='[1]TABELA G2A'!$C$21,(F399)&lt;'[1]TABELA G2A'!$D$21),(F399)/(1+'[1]TABELA G2A'!$C$22),IF((F399)&gt;='[1]TABELA G2A'!$E$21,(F399)/(1+'[1]TABELA G2A'!$C$22),""))))))))))))))))))))</f>
        <v>0.75901584091675089</v>
      </c>
      <c r="H399" s="22" t="str">
        <f>IF('Venda-Chave-Troca'!$E399="G2A",G399*0.898-(0.4)-((0.15)*N399/O399),IF('Venda-Chave-Troca'!$E399="Gamivo",IF('Venda-Chave-Troca'!$F399&lt;4,(F399*0.95)-(0.1),(F399*0.901)-(0.45)),""))</f>
        <v/>
      </c>
      <c r="I399" s="22">
        <f>IF($E399="gamivo",IF($F399&gt;4,'Venda-Chave-Troca'!$G399+(-0.099*'Venda-Chave-Troca'!$G399)-(0.45),'Venda-Chave-Troca'!$G399-(0.05*'Venda-Chave-Troca'!$G399)-(0.1)),G399*0.898-(0.55))</f>
        <v>0.13159622514324232</v>
      </c>
      <c r="J399" s="23"/>
      <c r="K399" s="24" t="s">
        <v>28</v>
      </c>
      <c r="L399" s="22">
        <v>8.4759770906453646E-2</v>
      </c>
      <c r="M399" s="25">
        <v>0</v>
      </c>
      <c r="N399" s="25">
        <v>0</v>
      </c>
      <c r="O399" s="25">
        <v>0</v>
      </c>
      <c r="P399" s="25">
        <v>0</v>
      </c>
      <c r="Q399" s="26" t="e">
        <f t="shared" si="12"/>
        <v>#VALUE!</v>
      </c>
      <c r="R399" s="27" t="e">
        <f t="shared" si="13"/>
        <v>#VALUE!</v>
      </c>
      <c r="S399" s="28">
        <v>44912</v>
      </c>
      <c r="T399" s="28"/>
      <c r="U399" s="28"/>
      <c r="V399" s="29" t="s">
        <v>29</v>
      </c>
      <c r="W399" s="29" t="s">
        <v>30</v>
      </c>
      <c r="X399" s="30"/>
      <c r="Y399" s="15"/>
    </row>
    <row r="400" spans="1:25" ht="19.350000000000001" customHeight="1">
      <c r="A400" s="17" t="s">
        <v>25</v>
      </c>
      <c r="B400" s="32" t="s">
        <v>1091</v>
      </c>
      <c r="C400" s="35" t="s">
        <v>1092</v>
      </c>
      <c r="D400" s="32"/>
      <c r="E400" s="21" t="s">
        <v>27</v>
      </c>
      <c r="F400" s="34">
        <v>0.42210144927536236</v>
      </c>
      <c r="G400" s="34">
        <f>IF('Venda-Chave-Troca'!$E400="Gamivo",'Venda-Chave-Troca'!$F400,IF(AND((F400)&lt;'[1]TABELA G2A'!$A$15),F400,IF(AND((F400)&gt;='[1]TABELA G2A'!$A$15,(F400)&lt;'[1]TABELA G2A'!$B$15),(F400)/(1+'[1]TABELA G2A'!$A$16),IF(AND((F400)&gt;='[1]TABELA G2A'!$C$15,(F400)&lt;'[1]TABELA G2A'!$D$15),(F400)/(1+'[1]TABELA G2A'!$C$16),IF(AND((F400)&gt;='[1]TABELA G2A'!$E$15,(F400)&lt;'[1]TABELA G2A'!$F$15),(F400)/(1+'[1]TABELA G2A'!$E$16),IF(AND((F400)&gt;='[1]TABELA G2A'!$G$15,(F400)&lt;'[1]TABELA G2A'!$H$15),(F400)/(1+'[1]TABELA G2A'!$G$16),IF(AND((F400)&gt;='[1]TABELA G2A'!$I$15,(F400)&lt;'[1]TABELA G2A'!$J$15),(F400)/(1+'[1]TABELA G2A'!$I$16),IF(AND((F400)&gt;='[1]TABELA G2A'!$A$17,(F400)&lt;'[1]TABELA G2A'!$B$17),(F400)/(1+'[1]TABELA G2A'!$A$18),IF(AND((F400)&gt;='[1]TABELA G2A'!$C$17,(F400)&lt;'[1]TABELA G2A'!$D$17),(F400)/(1+'[1]TABELA G2A'!$C$18),IF(AND((F400)&gt;='[1]TABELA G2A'!$E$17,(F400)&lt;'[1]TABELA G2A'!$F$17),(F400)/(1+'[1]TABELA G2A'!$E$18),IF(AND((F400)&gt;='[1]TABELA G2A'!$G$17,(F400)&lt;'[1]TABELA G2A'!$H$17),(F400)/(1+'[1]TABELA G2A'!$G$18),IF(AND((F400)&gt;='[1]TABELA G2A'!$I$17,(F400)&lt;'[1]TABELA G2A'!$J$17),(F400)/(1+'[1]TABELA G2A'!$I$18),IF(AND((F400)&gt;='[1]TABELA G2A'!$A$19,(F400)&lt;'[1]TABELA G2A'!$B$19),(F400)/(1+'[1]TABELA G2A'!$A$20),IF(AND((F400)&gt;='[1]TABELA G2A'!$C$19,(F400)&lt;'[1]TABELA G2A'!$D$19),(F400)/(1+'[1]TABELA G2A'!$C$20),IF(AND((F400)&gt;='[1]TABELA G2A'!$E$19,(F400)&lt;'[1]TABELA G2A'!$F$19),(F400)/(1+'[1]TABELA G2A'!$E$20),IF(AND((F400)&gt;='[1]TABELA G2A'!$G$19,(F400)&lt;'[1]TABELA G2A'!$H$19),(F400)/(1+'[1]TABELA G2A'!$G$20),IF(AND((F400)&gt;='[1]TABELA G2A'!$I$19,(F400)&lt;'[1]TABELA G2A'!$J$19),(F400)/(1+'[1]TABELA G2A'!$A$22),IF(AND((F400)&gt;='[1]TABELA G2A'!$A$21,(F400)&lt;'[1]TABELA G2A'!$B$21),(F400)/(1+'[1]TABELA G2A'!$B$22),IF(AND((F400)&gt;='[1]TABELA G2A'!$C$21,(F400)&lt;'[1]TABELA G2A'!$D$21),(F400)/(1+'[1]TABELA G2A'!$C$22),IF((F400)&gt;='[1]TABELA G2A'!$E$21,(F400)/(1+'[1]TABELA G2A'!$C$22),""))))))))))))))))))))</f>
        <v>0.42210144927536236</v>
      </c>
      <c r="H400" s="34">
        <f>IF('Venda-Chave-Troca'!$E400="G2A",G400*0.898-(0.4)-((0.15)*N400/O400),IF('Venda-Chave-Troca'!$E400="Gamivo",IF('Venda-Chave-Troca'!$F400&lt;4,(F400*0.95)-(0.1),(F400*0.901)-(0.45)),""))</f>
        <v>0.30099637681159419</v>
      </c>
      <c r="I400" s="34">
        <f>IF($E400="gamivo",IF($F400&gt;4,'Venda-Chave-Troca'!$G400+(-0.099*'Venda-Chave-Troca'!$G400)-(0.45),'Venda-Chave-Troca'!$G400-(0.05*'Venda-Chave-Troca'!$G400)-(0.1)),G400*0.898-(0.55))</f>
        <v>0.30099637681159419</v>
      </c>
      <c r="J400" s="32"/>
      <c r="K400" s="36" t="s">
        <v>1093</v>
      </c>
      <c r="L400" s="34">
        <v>0.13396201527614574</v>
      </c>
      <c r="M400" s="37">
        <v>1</v>
      </c>
      <c r="N400" s="37">
        <v>0</v>
      </c>
      <c r="O400" s="37">
        <v>6</v>
      </c>
      <c r="P400" s="37">
        <v>0</v>
      </c>
      <c r="Q400" s="34">
        <f t="shared" si="12"/>
        <v>0.16703436153544846</v>
      </c>
      <c r="R400" s="27">
        <f t="shared" si="13"/>
        <v>1.246878536360686</v>
      </c>
      <c r="S400" s="28">
        <v>44792</v>
      </c>
      <c r="T400" s="28">
        <v>44793</v>
      </c>
      <c r="U400" s="28">
        <v>44843</v>
      </c>
      <c r="V400" s="29" t="s">
        <v>130</v>
      </c>
      <c r="W400" s="29" t="s">
        <v>1094</v>
      </c>
      <c r="X400" s="30"/>
      <c r="Y400" s="15"/>
    </row>
    <row r="401" spans="1:25" ht="19.350000000000001" customHeight="1">
      <c r="A401" s="17" t="s">
        <v>25</v>
      </c>
      <c r="B401" s="32" t="s">
        <v>1095</v>
      </c>
      <c r="C401" s="35" t="s">
        <v>1092</v>
      </c>
      <c r="D401" s="32"/>
      <c r="E401" s="21" t="s">
        <v>27</v>
      </c>
      <c r="F401" s="34">
        <v>0.42210144927536236</v>
      </c>
      <c r="G401" s="34">
        <f>IF('Venda-Chave-Troca'!$E401="Gamivo",'Venda-Chave-Troca'!$F401,IF(AND((F401)&lt;'[1]TABELA G2A'!$A$15),F401,IF(AND((F401)&gt;='[1]TABELA G2A'!$A$15,(F401)&lt;'[1]TABELA G2A'!$B$15),(F401)/(1+'[1]TABELA G2A'!$A$16),IF(AND((F401)&gt;='[1]TABELA G2A'!$C$15,(F401)&lt;'[1]TABELA G2A'!$D$15),(F401)/(1+'[1]TABELA G2A'!$C$16),IF(AND((F401)&gt;='[1]TABELA G2A'!$E$15,(F401)&lt;'[1]TABELA G2A'!$F$15),(F401)/(1+'[1]TABELA G2A'!$E$16),IF(AND((F401)&gt;='[1]TABELA G2A'!$G$15,(F401)&lt;'[1]TABELA G2A'!$H$15),(F401)/(1+'[1]TABELA G2A'!$G$16),IF(AND((F401)&gt;='[1]TABELA G2A'!$I$15,(F401)&lt;'[1]TABELA G2A'!$J$15),(F401)/(1+'[1]TABELA G2A'!$I$16),IF(AND((F401)&gt;='[1]TABELA G2A'!$A$17,(F401)&lt;'[1]TABELA G2A'!$B$17),(F401)/(1+'[1]TABELA G2A'!$A$18),IF(AND((F401)&gt;='[1]TABELA G2A'!$C$17,(F401)&lt;'[1]TABELA G2A'!$D$17),(F401)/(1+'[1]TABELA G2A'!$C$18),IF(AND((F401)&gt;='[1]TABELA G2A'!$E$17,(F401)&lt;'[1]TABELA G2A'!$F$17),(F401)/(1+'[1]TABELA G2A'!$E$18),IF(AND((F401)&gt;='[1]TABELA G2A'!$G$17,(F401)&lt;'[1]TABELA G2A'!$H$17),(F401)/(1+'[1]TABELA G2A'!$G$18),IF(AND((F401)&gt;='[1]TABELA G2A'!$I$17,(F401)&lt;'[1]TABELA G2A'!$J$17),(F401)/(1+'[1]TABELA G2A'!$I$18),IF(AND((F401)&gt;='[1]TABELA G2A'!$A$19,(F401)&lt;'[1]TABELA G2A'!$B$19),(F401)/(1+'[1]TABELA G2A'!$A$20),IF(AND((F401)&gt;='[1]TABELA G2A'!$C$19,(F401)&lt;'[1]TABELA G2A'!$D$19),(F401)/(1+'[1]TABELA G2A'!$C$20),IF(AND((F401)&gt;='[1]TABELA G2A'!$E$19,(F401)&lt;'[1]TABELA G2A'!$F$19),(F401)/(1+'[1]TABELA G2A'!$E$20),IF(AND((F401)&gt;='[1]TABELA G2A'!$G$19,(F401)&lt;'[1]TABELA G2A'!$H$19),(F401)/(1+'[1]TABELA G2A'!$G$20),IF(AND((F401)&gt;='[1]TABELA G2A'!$I$19,(F401)&lt;'[1]TABELA G2A'!$J$19),(F401)/(1+'[1]TABELA G2A'!$A$22),IF(AND((F401)&gt;='[1]TABELA G2A'!$A$21,(F401)&lt;'[1]TABELA G2A'!$B$21),(F401)/(1+'[1]TABELA G2A'!$B$22),IF(AND((F401)&gt;='[1]TABELA G2A'!$C$21,(F401)&lt;'[1]TABELA G2A'!$D$21),(F401)/(1+'[1]TABELA G2A'!$C$22),IF((F401)&gt;='[1]TABELA G2A'!$E$21,(F401)/(1+'[1]TABELA G2A'!$C$22),""))))))))))))))))))))</f>
        <v>0.42210144927536236</v>
      </c>
      <c r="H401" s="34">
        <f>IF('Venda-Chave-Troca'!$E401="G2A",G401*0.898-(0.4)-((0.15)*N401/O401),IF('Venda-Chave-Troca'!$E401="Gamivo",IF('Venda-Chave-Troca'!$F401&lt;4,(F401*0.95)-(0.1),(F401*0.901)-(0.45)),""))</f>
        <v>0.30099637681159419</v>
      </c>
      <c r="I401" s="34">
        <f>IF($E401="gamivo",IF($F401&gt;4,'Venda-Chave-Troca'!$G401+(-0.099*'Venda-Chave-Troca'!$G401)-(0.45),'Venda-Chave-Troca'!$G401-(0.05*'Venda-Chave-Troca'!$G401)-(0.1)),G401*0.898-(0.55))</f>
        <v>0.30099637681159419</v>
      </c>
      <c r="J401" s="32"/>
      <c r="K401" s="36" t="s">
        <v>1093</v>
      </c>
      <c r="L401" s="34">
        <v>0.13396201527614574</v>
      </c>
      <c r="M401" s="37">
        <v>1</v>
      </c>
      <c r="N401" s="37">
        <v>0</v>
      </c>
      <c r="O401" s="37">
        <v>6</v>
      </c>
      <c r="P401" s="37">
        <v>0</v>
      </c>
      <c r="Q401" s="34">
        <f t="shared" si="12"/>
        <v>0.16703436153544846</v>
      </c>
      <c r="R401" s="27">
        <f t="shared" si="13"/>
        <v>1.246878536360686</v>
      </c>
      <c r="S401" s="28">
        <v>44792</v>
      </c>
      <c r="T401" s="28">
        <v>44793</v>
      </c>
      <c r="U401" s="28">
        <v>44844</v>
      </c>
      <c r="V401" s="29" t="s">
        <v>130</v>
      </c>
      <c r="W401" s="29" t="s">
        <v>1094</v>
      </c>
      <c r="X401" s="30"/>
      <c r="Y401" s="15"/>
    </row>
    <row r="402" spans="1:25" ht="19.350000000000001" customHeight="1">
      <c r="A402" s="17" t="s">
        <v>25</v>
      </c>
      <c r="B402" s="32" t="s">
        <v>1096</v>
      </c>
      <c r="C402" s="35" t="s">
        <v>1092</v>
      </c>
      <c r="D402" s="32"/>
      <c r="E402" s="21" t="s">
        <v>27</v>
      </c>
      <c r="F402" s="34">
        <v>0.42210144927536236</v>
      </c>
      <c r="G402" s="34">
        <f>IF('Venda-Chave-Troca'!$E402="Gamivo",'Venda-Chave-Troca'!$F402,IF(AND((F402)&lt;'[1]TABELA G2A'!$A$15),F402,IF(AND((F402)&gt;='[1]TABELA G2A'!$A$15,(F402)&lt;'[1]TABELA G2A'!$B$15),(F402)/(1+'[1]TABELA G2A'!$A$16),IF(AND((F402)&gt;='[1]TABELA G2A'!$C$15,(F402)&lt;'[1]TABELA G2A'!$D$15),(F402)/(1+'[1]TABELA G2A'!$C$16),IF(AND((F402)&gt;='[1]TABELA G2A'!$E$15,(F402)&lt;'[1]TABELA G2A'!$F$15),(F402)/(1+'[1]TABELA G2A'!$E$16),IF(AND((F402)&gt;='[1]TABELA G2A'!$G$15,(F402)&lt;'[1]TABELA G2A'!$H$15),(F402)/(1+'[1]TABELA G2A'!$G$16),IF(AND((F402)&gt;='[1]TABELA G2A'!$I$15,(F402)&lt;'[1]TABELA G2A'!$J$15),(F402)/(1+'[1]TABELA G2A'!$I$16),IF(AND((F402)&gt;='[1]TABELA G2A'!$A$17,(F402)&lt;'[1]TABELA G2A'!$B$17),(F402)/(1+'[1]TABELA G2A'!$A$18),IF(AND((F402)&gt;='[1]TABELA G2A'!$C$17,(F402)&lt;'[1]TABELA G2A'!$D$17),(F402)/(1+'[1]TABELA G2A'!$C$18),IF(AND((F402)&gt;='[1]TABELA G2A'!$E$17,(F402)&lt;'[1]TABELA G2A'!$F$17),(F402)/(1+'[1]TABELA G2A'!$E$18),IF(AND((F402)&gt;='[1]TABELA G2A'!$G$17,(F402)&lt;'[1]TABELA G2A'!$H$17),(F402)/(1+'[1]TABELA G2A'!$G$18),IF(AND((F402)&gt;='[1]TABELA G2A'!$I$17,(F402)&lt;'[1]TABELA G2A'!$J$17),(F402)/(1+'[1]TABELA G2A'!$I$18),IF(AND((F402)&gt;='[1]TABELA G2A'!$A$19,(F402)&lt;'[1]TABELA G2A'!$B$19),(F402)/(1+'[1]TABELA G2A'!$A$20),IF(AND((F402)&gt;='[1]TABELA G2A'!$C$19,(F402)&lt;'[1]TABELA G2A'!$D$19),(F402)/(1+'[1]TABELA G2A'!$C$20),IF(AND((F402)&gt;='[1]TABELA G2A'!$E$19,(F402)&lt;'[1]TABELA G2A'!$F$19),(F402)/(1+'[1]TABELA G2A'!$E$20),IF(AND((F402)&gt;='[1]TABELA G2A'!$G$19,(F402)&lt;'[1]TABELA G2A'!$H$19),(F402)/(1+'[1]TABELA G2A'!$G$20),IF(AND((F402)&gt;='[1]TABELA G2A'!$I$19,(F402)&lt;'[1]TABELA G2A'!$J$19),(F402)/(1+'[1]TABELA G2A'!$A$22),IF(AND((F402)&gt;='[1]TABELA G2A'!$A$21,(F402)&lt;'[1]TABELA G2A'!$B$21),(F402)/(1+'[1]TABELA G2A'!$B$22),IF(AND((F402)&gt;='[1]TABELA G2A'!$C$21,(F402)&lt;'[1]TABELA G2A'!$D$21),(F402)/(1+'[1]TABELA G2A'!$C$22),IF((F402)&gt;='[1]TABELA G2A'!$E$21,(F402)/(1+'[1]TABELA G2A'!$C$22),""))))))))))))))))))))</f>
        <v>0.42210144927536236</v>
      </c>
      <c r="H402" s="34">
        <f>IF('Venda-Chave-Troca'!$E402="G2A",G402*0.898-(0.4)-((0.15)*N402/O402),IF('Venda-Chave-Troca'!$E402="Gamivo",IF('Venda-Chave-Troca'!$F402&lt;4,(F402*0.95)-(0.1),(F402*0.901)-(0.45)),""))</f>
        <v>0.30099637681159419</v>
      </c>
      <c r="I402" s="34">
        <f>IF($E402="gamivo",IF($F402&gt;4,'Venda-Chave-Troca'!$G402+(-0.099*'Venda-Chave-Troca'!$G402)-(0.45),'Venda-Chave-Troca'!$G402-(0.05*'Venda-Chave-Troca'!$G402)-(0.1)),G402*0.898-(0.55))</f>
        <v>0.30099637681159419</v>
      </c>
      <c r="J402" s="32"/>
      <c r="K402" s="36" t="s">
        <v>1093</v>
      </c>
      <c r="L402" s="34">
        <v>0.13396201527614574</v>
      </c>
      <c r="M402" s="37">
        <v>1</v>
      </c>
      <c r="N402" s="37">
        <v>0</v>
      </c>
      <c r="O402" s="37">
        <v>6</v>
      </c>
      <c r="P402" s="37">
        <v>0</v>
      </c>
      <c r="Q402" s="34">
        <f t="shared" si="12"/>
        <v>0.16703436153544846</v>
      </c>
      <c r="R402" s="27">
        <f t="shared" si="13"/>
        <v>1.246878536360686</v>
      </c>
      <c r="S402" s="28">
        <v>44792</v>
      </c>
      <c r="T402" s="28">
        <v>44793</v>
      </c>
      <c r="U402" s="28">
        <v>44942</v>
      </c>
      <c r="V402" s="29" t="s">
        <v>130</v>
      </c>
      <c r="W402" s="29" t="s">
        <v>1094</v>
      </c>
      <c r="X402" s="30"/>
      <c r="Y402" s="15"/>
    </row>
    <row r="403" spans="1:25" ht="19.350000000000001" customHeight="1">
      <c r="A403" s="17" t="s">
        <v>25</v>
      </c>
      <c r="B403" s="32" t="s">
        <v>1097</v>
      </c>
      <c r="C403" s="35" t="s">
        <v>1092</v>
      </c>
      <c r="D403" s="32"/>
      <c r="E403" s="21" t="s">
        <v>27</v>
      </c>
      <c r="F403" s="34">
        <v>0.42210144927536236</v>
      </c>
      <c r="G403" s="34">
        <f>IF('Venda-Chave-Troca'!$E403="Gamivo",'Venda-Chave-Troca'!$F403,IF(AND((F403)&lt;'[1]TABELA G2A'!$A$15),F403,IF(AND((F403)&gt;='[1]TABELA G2A'!$A$15,(F403)&lt;'[1]TABELA G2A'!$B$15),(F403)/(1+'[1]TABELA G2A'!$A$16),IF(AND((F403)&gt;='[1]TABELA G2A'!$C$15,(F403)&lt;'[1]TABELA G2A'!$D$15),(F403)/(1+'[1]TABELA G2A'!$C$16),IF(AND((F403)&gt;='[1]TABELA G2A'!$E$15,(F403)&lt;'[1]TABELA G2A'!$F$15),(F403)/(1+'[1]TABELA G2A'!$E$16),IF(AND((F403)&gt;='[1]TABELA G2A'!$G$15,(F403)&lt;'[1]TABELA G2A'!$H$15),(F403)/(1+'[1]TABELA G2A'!$G$16),IF(AND((F403)&gt;='[1]TABELA G2A'!$I$15,(F403)&lt;'[1]TABELA G2A'!$J$15),(F403)/(1+'[1]TABELA G2A'!$I$16),IF(AND((F403)&gt;='[1]TABELA G2A'!$A$17,(F403)&lt;'[1]TABELA G2A'!$B$17),(F403)/(1+'[1]TABELA G2A'!$A$18),IF(AND((F403)&gt;='[1]TABELA G2A'!$C$17,(F403)&lt;'[1]TABELA G2A'!$D$17),(F403)/(1+'[1]TABELA G2A'!$C$18),IF(AND((F403)&gt;='[1]TABELA G2A'!$E$17,(F403)&lt;'[1]TABELA G2A'!$F$17),(F403)/(1+'[1]TABELA G2A'!$E$18),IF(AND((F403)&gt;='[1]TABELA G2A'!$G$17,(F403)&lt;'[1]TABELA G2A'!$H$17),(F403)/(1+'[1]TABELA G2A'!$G$18),IF(AND((F403)&gt;='[1]TABELA G2A'!$I$17,(F403)&lt;'[1]TABELA G2A'!$J$17),(F403)/(1+'[1]TABELA G2A'!$I$18),IF(AND((F403)&gt;='[1]TABELA G2A'!$A$19,(F403)&lt;'[1]TABELA G2A'!$B$19),(F403)/(1+'[1]TABELA G2A'!$A$20),IF(AND((F403)&gt;='[1]TABELA G2A'!$C$19,(F403)&lt;'[1]TABELA G2A'!$D$19),(F403)/(1+'[1]TABELA G2A'!$C$20),IF(AND((F403)&gt;='[1]TABELA G2A'!$E$19,(F403)&lt;'[1]TABELA G2A'!$F$19),(F403)/(1+'[1]TABELA G2A'!$E$20),IF(AND((F403)&gt;='[1]TABELA G2A'!$G$19,(F403)&lt;'[1]TABELA G2A'!$H$19),(F403)/(1+'[1]TABELA G2A'!$G$20),IF(AND((F403)&gt;='[1]TABELA G2A'!$I$19,(F403)&lt;'[1]TABELA G2A'!$J$19),(F403)/(1+'[1]TABELA G2A'!$A$22),IF(AND((F403)&gt;='[1]TABELA G2A'!$A$21,(F403)&lt;'[1]TABELA G2A'!$B$21),(F403)/(1+'[1]TABELA G2A'!$B$22),IF(AND((F403)&gt;='[1]TABELA G2A'!$C$21,(F403)&lt;'[1]TABELA G2A'!$D$21),(F403)/(1+'[1]TABELA G2A'!$C$22),IF((F403)&gt;='[1]TABELA G2A'!$E$21,(F403)/(1+'[1]TABELA G2A'!$C$22),""))))))))))))))))))))</f>
        <v>0.42210144927536236</v>
      </c>
      <c r="H403" s="34">
        <f>IF('Venda-Chave-Troca'!$E403="G2A",G403*0.898-(0.4)-((0.15)*N403/O403),IF('Venda-Chave-Troca'!$E403="Gamivo",IF('Venda-Chave-Troca'!$F403&lt;4,(F403*0.95)-(0.1),(F403*0.901)-(0.45)),""))</f>
        <v>0.30099637681159419</v>
      </c>
      <c r="I403" s="34">
        <f>IF($E403="gamivo",IF($F403&gt;4,'Venda-Chave-Troca'!$G403+(-0.099*'Venda-Chave-Troca'!$G403)-(0.45),'Venda-Chave-Troca'!$G403-(0.05*'Venda-Chave-Troca'!$G403)-(0.1)),G403*0.898-(0.55))</f>
        <v>0.30099637681159419</v>
      </c>
      <c r="J403" s="32"/>
      <c r="K403" s="36" t="s">
        <v>1093</v>
      </c>
      <c r="L403" s="34">
        <v>0.13396201527614574</v>
      </c>
      <c r="M403" s="37">
        <v>1</v>
      </c>
      <c r="N403" s="37">
        <v>0</v>
      </c>
      <c r="O403" s="37">
        <v>6</v>
      </c>
      <c r="P403" s="37">
        <v>0</v>
      </c>
      <c r="Q403" s="34">
        <f t="shared" si="12"/>
        <v>0.16703436153544846</v>
      </c>
      <c r="R403" s="27">
        <f t="shared" si="13"/>
        <v>1.246878536360686</v>
      </c>
      <c r="S403" s="28">
        <v>44792</v>
      </c>
      <c r="T403" s="28">
        <v>44793</v>
      </c>
      <c r="U403" s="28">
        <v>44944</v>
      </c>
      <c r="V403" s="29" t="s">
        <v>130</v>
      </c>
      <c r="W403" s="29" t="s">
        <v>1094</v>
      </c>
      <c r="X403" s="30"/>
      <c r="Y403" s="15"/>
    </row>
    <row r="404" spans="1:25" ht="19.350000000000001" customHeight="1">
      <c r="A404" s="17" t="s">
        <v>25</v>
      </c>
      <c r="B404" s="32" t="s">
        <v>1098</v>
      </c>
      <c r="C404" s="35" t="s">
        <v>1092</v>
      </c>
      <c r="D404" s="32"/>
      <c r="E404" s="21" t="s">
        <v>27</v>
      </c>
      <c r="F404" s="34">
        <v>0.42210144927536236</v>
      </c>
      <c r="G404" s="34">
        <f>IF('Venda-Chave-Troca'!$E404="Gamivo",'Venda-Chave-Troca'!$F404,IF(AND((F404)&lt;'[1]TABELA G2A'!$A$15),F404,IF(AND((F404)&gt;='[1]TABELA G2A'!$A$15,(F404)&lt;'[1]TABELA G2A'!$B$15),(F404)/(1+'[1]TABELA G2A'!$A$16),IF(AND((F404)&gt;='[1]TABELA G2A'!$C$15,(F404)&lt;'[1]TABELA G2A'!$D$15),(F404)/(1+'[1]TABELA G2A'!$C$16),IF(AND((F404)&gt;='[1]TABELA G2A'!$E$15,(F404)&lt;'[1]TABELA G2A'!$F$15),(F404)/(1+'[1]TABELA G2A'!$E$16),IF(AND((F404)&gt;='[1]TABELA G2A'!$G$15,(F404)&lt;'[1]TABELA G2A'!$H$15),(F404)/(1+'[1]TABELA G2A'!$G$16),IF(AND((F404)&gt;='[1]TABELA G2A'!$I$15,(F404)&lt;'[1]TABELA G2A'!$J$15),(F404)/(1+'[1]TABELA G2A'!$I$16),IF(AND((F404)&gt;='[1]TABELA G2A'!$A$17,(F404)&lt;'[1]TABELA G2A'!$B$17),(F404)/(1+'[1]TABELA G2A'!$A$18),IF(AND((F404)&gt;='[1]TABELA G2A'!$C$17,(F404)&lt;'[1]TABELA G2A'!$D$17),(F404)/(1+'[1]TABELA G2A'!$C$18),IF(AND((F404)&gt;='[1]TABELA G2A'!$E$17,(F404)&lt;'[1]TABELA G2A'!$F$17),(F404)/(1+'[1]TABELA G2A'!$E$18),IF(AND((F404)&gt;='[1]TABELA G2A'!$G$17,(F404)&lt;'[1]TABELA G2A'!$H$17),(F404)/(1+'[1]TABELA G2A'!$G$18),IF(AND((F404)&gt;='[1]TABELA G2A'!$I$17,(F404)&lt;'[1]TABELA G2A'!$J$17),(F404)/(1+'[1]TABELA G2A'!$I$18),IF(AND((F404)&gt;='[1]TABELA G2A'!$A$19,(F404)&lt;'[1]TABELA G2A'!$B$19),(F404)/(1+'[1]TABELA G2A'!$A$20),IF(AND((F404)&gt;='[1]TABELA G2A'!$C$19,(F404)&lt;'[1]TABELA G2A'!$D$19),(F404)/(1+'[1]TABELA G2A'!$C$20),IF(AND((F404)&gt;='[1]TABELA G2A'!$E$19,(F404)&lt;'[1]TABELA G2A'!$F$19),(F404)/(1+'[1]TABELA G2A'!$E$20),IF(AND((F404)&gt;='[1]TABELA G2A'!$G$19,(F404)&lt;'[1]TABELA G2A'!$H$19),(F404)/(1+'[1]TABELA G2A'!$G$20),IF(AND((F404)&gt;='[1]TABELA G2A'!$I$19,(F404)&lt;'[1]TABELA G2A'!$J$19),(F404)/(1+'[1]TABELA G2A'!$A$22),IF(AND((F404)&gt;='[1]TABELA G2A'!$A$21,(F404)&lt;'[1]TABELA G2A'!$B$21),(F404)/(1+'[1]TABELA G2A'!$B$22),IF(AND((F404)&gt;='[1]TABELA G2A'!$C$21,(F404)&lt;'[1]TABELA G2A'!$D$21),(F404)/(1+'[1]TABELA G2A'!$C$22),IF((F404)&gt;='[1]TABELA G2A'!$E$21,(F404)/(1+'[1]TABELA G2A'!$C$22),""))))))))))))))))))))</f>
        <v>0.42210144927536236</v>
      </c>
      <c r="H404" s="34">
        <f>IF('Venda-Chave-Troca'!$E404="G2A",G404*0.898-(0.4)-((0.15)*N404/O404),IF('Venda-Chave-Troca'!$E404="Gamivo",IF('Venda-Chave-Troca'!$F404&lt;4,(F404*0.95)-(0.1),(F404*0.901)-(0.45)),""))</f>
        <v>0.30099637681159419</v>
      </c>
      <c r="I404" s="34">
        <f>IF($E404="gamivo",IF($F404&gt;4,'Venda-Chave-Troca'!$G404+(-0.099*'Venda-Chave-Troca'!$G404)-(0.45),'Venda-Chave-Troca'!$G404-(0.05*'Venda-Chave-Troca'!$G404)-(0.1)),G404*0.898-(0.55))</f>
        <v>0.30099637681159419</v>
      </c>
      <c r="J404" s="32"/>
      <c r="K404" s="36" t="s">
        <v>1093</v>
      </c>
      <c r="L404" s="34">
        <v>0.13396201527614574</v>
      </c>
      <c r="M404" s="37">
        <v>1</v>
      </c>
      <c r="N404" s="37">
        <v>0</v>
      </c>
      <c r="O404" s="37">
        <v>6</v>
      </c>
      <c r="P404" s="37">
        <v>0</v>
      </c>
      <c r="Q404" s="34">
        <f t="shared" si="12"/>
        <v>0.16703436153544846</v>
      </c>
      <c r="R404" s="27">
        <f t="shared" si="13"/>
        <v>1.246878536360686</v>
      </c>
      <c r="S404" s="28">
        <v>44792</v>
      </c>
      <c r="T404" s="28">
        <v>44793</v>
      </c>
      <c r="U404" s="28">
        <v>44978</v>
      </c>
      <c r="V404" s="29" t="s">
        <v>130</v>
      </c>
      <c r="W404" s="29" t="s">
        <v>1094</v>
      </c>
      <c r="X404" s="30"/>
      <c r="Y404" s="15"/>
    </row>
    <row r="405" spans="1:25" ht="19.350000000000001" customHeight="1">
      <c r="A405" s="17" t="s">
        <v>25</v>
      </c>
      <c r="B405" s="32" t="s">
        <v>1099</v>
      </c>
      <c r="C405" s="35" t="s">
        <v>1092</v>
      </c>
      <c r="D405" s="32"/>
      <c r="E405" s="21" t="s">
        <v>27</v>
      </c>
      <c r="F405" s="34">
        <v>0.49</v>
      </c>
      <c r="G405" s="34">
        <f>IF('Venda-Chave-Troca'!$E405="Gamivo",'Venda-Chave-Troca'!$F405,IF(AND((F405)&lt;'[1]TABELA G2A'!$A$15),F405,IF(AND((F405)&gt;='[1]TABELA G2A'!$A$15,(F405)&lt;'[1]TABELA G2A'!$B$15),(F405)/(1+'[1]TABELA G2A'!$A$16),IF(AND((F405)&gt;='[1]TABELA G2A'!$C$15,(F405)&lt;'[1]TABELA G2A'!$D$15),(F405)/(1+'[1]TABELA G2A'!$C$16),IF(AND((F405)&gt;='[1]TABELA G2A'!$E$15,(F405)&lt;'[1]TABELA G2A'!$F$15),(F405)/(1+'[1]TABELA G2A'!$E$16),IF(AND((F405)&gt;='[1]TABELA G2A'!$G$15,(F405)&lt;'[1]TABELA G2A'!$H$15),(F405)/(1+'[1]TABELA G2A'!$G$16),IF(AND((F405)&gt;='[1]TABELA G2A'!$I$15,(F405)&lt;'[1]TABELA G2A'!$J$15),(F405)/(1+'[1]TABELA G2A'!$I$16),IF(AND((F405)&gt;='[1]TABELA G2A'!$A$17,(F405)&lt;'[1]TABELA G2A'!$B$17),(F405)/(1+'[1]TABELA G2A'!$A$18),IF(AND((F405)&gt;='[1]TABELA G2A'!$C$17,(F405)&lt;'[1]TABELA G2A'!$D$17),(F405)/(1+'[1]TABELA G2A'!$C$18),IF(AND((F405)&gt;='[1]TABELA G2A'!$E$17,(F405)&lt;'[1]TABELA G2A'!$F$17),(F405)/(1+'[1]TABELA G2A'!$E$18),IF(AND((F405)&gt;='[1]TABELA G2A'!$G$17,(F405)&lt;'[1]TABELA G2A'!$H$17),(F405)/(1+'[1]TABELA G2A'!$G$18),IF(AND((F405)&gt;='[1]TABELA G2A'!$I$17,(F405)&lt;'[1]TABELA G2A'!$J$17),(F405)/(1+'[1]TABELA G2A'!$I$18),IF(AND((F405)&gt;='[1]TABELA G2A'!$A$19,(F405)&lt;'[1]TABELA G2A'!$B$19),(F405)/(1+'[1]TABELA G2A'!$A$20),IF(AND((F405)&gt;='[1]TABELA G2A'!$C$19,(F405)&lt;'[1]TABELA G2A'!$D$19),(F405)/(1+'[1]TABELA G2A'!$C$20),IF(AND((F405)&gt;='[1]TABELA G2A'!$E$19,(F405)&lt;'[1]TABELA G2A'!$F$19),(F405)/(1+'[1]TABELA G2A'!$E$20),IF(AND((F405)&gt;='[1]TABELA G2A'!$G$19,(F405)&lt;'[1]TABELA G2A'!$H$19),(F405)/(1+'[1]TABELA G2A'!$G$20),IF(AND((F405)&gt;='[1]TABELA G2A'!$I$19,(F405)&lt;'[1]TABELA G2A'!$J$19),(F405)/(1+'[1]TABELA G2A'!$A$22),IF(AND((F405)&gt;='[1]TABELA G2A'!$A$21,(F405)&lt;'[1]TABELA G2A'!$B$21),(F405)/(1+'[1]TABELA G2A'!$B$22),IF(AND((F405)&gt;='[1]TABELA G2A'!$C$21,(F405)&lt;'[1]TABELA G2A'!$D$21),(F405)/(1+'[1]TABELA G2A'!$C$22),IF((F405)&gt;='[1]TABELA G2A'!$E$21,(F405)/(1+'[1]TABELA G2A'!$C$22),""))))))))))))))))))))</f>
        <v>0.49</v>
      </c>
      <c r="H405" s="34">
        <f>IF('Venda-Chave-Troca'!$E405="G2A",G405*0.898-(0.4)-((0.15)*N405/O405),IF('Venda-Chave-Troca'!$E405="Gamivo",IF('Venda-Chave-Troca'!$F405&lt;4,(F405*0.95)-(0.1),(F405*0.901)-(0.45)),""))</f>
        <v>0.36549999999999994</v>
      </c>
      <c r="I405" s="34">
        <f>IF($E405="gamivo",IF($F405&gt;4,'Venda-Chave-Troca'!$G405+(-0.099*'Venda-Chave-Troca'!$G405)-(0.45),'Venda-Chave-Troca'!$G405-(0.05*'Venda-Chave-Troca'!$G405)-(0.1)),G405*0.898-(0.55))</f>
        <v>0.36549999999999994</v>
      </c>
      <c r="J405" s="32"/>
      <c r="K405" s="36" t="s">
        <v>336</v>
      </c>
      <c r="L405" s="34">
        <v>0.13313351304564891</v>
      </c>
      <c r="M405" s="37">
        <v>1</v>
      </c>
      <c r="N405" s="37">
        <v>0</v>
      </c>
      <c r="O405" s="37">
        <v>10</v>
      </c>
      <c r="P405" s="37">
        <v>0</v>
      </c>
      <c r="Q405" s="34">
        <f t="shared" si="12"/>
        <v>0.23236648695435103</v>
      </c>
      <c r="R405" s="27">
        <f t="shared" si="13"/>
        <v>1.7453643462009227</v>
      </c>
      <c r="S405" s="28">
        <v>44796</v>
      </c>
      <c r="T405" s="28">
        <v>44979</v>
      </c>
      <c r="U405" s="28">
        <v>45023</v>
      </c>
      <c r="V405" s="29" t="s">
        <v>299</v>
      </c>
      <c r="W405" s="29" t="s">
        <v>300</v>
      </c>
      <c r="X405" s="30"/>
      <c r="Y405" s="15"/>
    </row>
    <row r="406" spans="1:25" ht="19.350000000000001" customHeight="1">
      <c r="A406" s="17" t="s">
        <v>25</v>
      </c>
      <c r="B406" s="32" t="s">
        <v>1100</v>
      </c>
      <c r="C406" s="35" t="s">
        <v>1092</v>
      </c>
      <c r="D406" s="32"/>
      <c r="E406" s="21" t="s">
        <v>27</v>
      </c>
      <c r="F406" s="34">
        <v>0.49</v>
      </c>
      <c r="G406" s="34">
        <f>IF('Venda-Chave-Troca'!$E406="Gamivo",'Venda-Chave-Troca'!$F406,IF(AND((F406)&lt;'[1]TABELA G2A'!$A$15),F406,IF(AND((F406)&gt;='[1]TABELA G2A'!$A$15,(F406)&lt;'[1]TABELA G2A'!$B$15),(F406)/(1+'[1]TABELA G2A'!$A$16),IF(AND((F406)&gt;='[1]TABELA G2A'!$C$15,(F406)&lt;'[1]TABELA G2A'!$D$15),(F406)/(1+'[1]TABELA G2A'!$C$16),IF(AND((F406)&gt;='[1]TABELA G2A'!$E$15,(F406)&lt;'[1]TABELA G2A'!$F$15),(F406)/(1+'[1]TABELA G2A'!$E$16),IF(AND((F406)&gt;='[1]TABELA G2A'!$G$15,(F406)&lt;'[1]TABELA G2A'!$H$15),(F406)/(1+'[1]TABELA G2A'!$G$16),IF(AND((F406)&gt;='[1]TABELA G2A'!$I$15,(F406)&lt;'[1]TABELA G2A'!$J$15),(F406)/(1+'[1]TABELA G2A'!$I$16),IF(AND((F406)&gt;='[1]TABELA G2A'!$A$17,(F406)&lt;'[1]TABELA G2A'!$B$17),(F406)/(1+'[1]TABELA G2A'!$A$18),IF(AND((F406)&gt;='[1]TABELA G2A'!$C$17,(F406)&lt;'[1]TABELA G2A'!$D$17),(F406)/(1+'[1]TABELA G2A'!$C$18),IF(AND((F406)&gt;='[1]TABELA G2A'!$E$17,(F406)&lt;'[1]TABELA G2A'!$F$17),(F406)/(1+'[1]TABELA G2A'!$E$18),IF(AND((F406)&gt;='[1]TABELA G2A'!$G$17,(F406)&lt;'[1]TABELA G2A'!$H$17),(F406)/(1+'[1]TABELA G2A'!$G$18),IF(AND((F406)&gt;='[1]TABELA G2A'!$I$17,(F406)&lt;'[1]TABELA G2A'!$J$17),(F406)/(1+'[1]TABELA G2A'!$I$18),IF(AND((F406)&gt;='[1]TABELA G2A'!$A$19,(F406)&lt;'[1]TABELA G2A'!$B$19),(F406)/(1+'[1]TABELA G2A'!$A$20),IF(AND((F406)&gt;='[1]TABELA G2A'!$C$19,(F406)&lt;'[1]TABELA G2A'!$D$19),(F406)/(1+'[1]TABELA G2A'!$C$20),IF(AND((F406)&gt;='[1]TABELA G2A'!$E$19,(F406)&lt;'[1]TABELA G2A'!$F$19),(F406)/(1+'[1]TABELA G2A'!$E$20),IF(AND((F406)&gt;='[1]TABELA G2A'!$G$19,(F406)&lt;'[1]TABELA G2A'!$H$19),(F406)/(1+'[1]TABELA G2A'!$G$20),IF(AND((F406)&gt;='[1]TABELA G2A'!$I$19,(F406)&lt;'[1]TABELA G2A'!$J$19),(F406)/(1+'[1]TABELA G2A'!$A$22),IF(AND((F406)&gt;='[1]TABELA G2A'!$A$21,(F406)&lt;'[1]TABELA G2A'!$B$21),(F406)/(1+'[1]TABELA G2A'!$B$22),IF(AND((F406)&gt;='[1]TABELA G2A'!$C$21,(F406)&lt;'[1]TABELA G2A'!$D$21),(F406)/(1+'[1]TABELA G2A'!$C$22),IF((F406)&gt;='[1]TABELA G2A'!$E$21,(F406)/(1+'[1]TABELA G2A'!$C$22),""))))))))))))))))))))</f>
        <v>0.49</v>
      </c>
      <c r="H406" s="34">
        <f>IF('Venda-Chave-Troca'!$E406="G2A",G406*0.898-(0.4)-((0.15)*N406/O406),IF('Venda-Chave-Troca'!$E406="Gamivo",IF('Venda-Chave-Troca'!$F406&lt;4,(F406*0.95)-(0.1),(F406*0.901)-(0.45)),""))</f>
        <v>0.36549999999999994</v>
      </c>
      <c r="I406" s="34">
        <f>IF($E406="gamivo",IF($F406&gt;4,'Venda-Chave-Troca'!$G406+(-0.099*'Venda-Chave-Troca'!$G406)-(0.45),'Venda-Chave-Troca'!$G406-(0.05*'Venda-Chave-Troca'!$G406)-(0.1)),G406*0.898-(0.55))</f>
        <v>0.36549999999999994</v>
      </c>
      <c r="J406" s="32"/>
      <c r="K406" s="36" t="s">
        <v>336</v>
      </c>
      <c r="L406" s="34">
        <v>0.13313351304564891</v>
      </c>
      <c r="M406" s="37">
        <v>1</v>
      </c>
      <c r="N406" s="37">
        <v>0</v>
      </c>
      <c r="O406" s="37">
        <v>10</v>
      </c>
      <c r="P406" s="37">
        <v>0</v>
      </c>
      <c r="Q406" s="34">
        <f t="shared" si="12"/>
        <v>0.23236648695435103</v>
      </c>
      <c r="R406" s="27">
        <f t="shared" si="13"/>
        <v>1.7453643462009227</v>
      </c>
      <c r="S406" s="28">
        <v>44796</v>
      </c>
      <c r="T406" s="28">
        <v>44979</v>
      </c>
      <c r="U406" s="28">
        <v>45154</v>
      </c>
      <c r="V406" s="29" t="s">
        <v>299</v>
      </c>
      <c r="W406" s="29" t="s">
        <v>300</v>
      </c>
      <c r="X406" s="30"/>
      <c r="Y406" s="15"/>
    </row>
    <row r="407" spans="1:25" ht="19.350000000000001" customHeight="1">
      <c r="A407" s="17" t="s">
        <v>25</v>
      </c>
      <c r="B407" s="59" t="s">
        <v>1101</v>
      </c>
      <c r="C407" s="71" t="s">
        <v>1092</v>
      </c>
      <c r="D407" s="20"/>
      <c r="E407" s="21" t="s">
        <v>27</v>
      </c>
      <c r="F407" s="22">
        <v>0.49</v>
      </c>
      <c r="G407" s="22">
        <f>IF('Venda-Chave-Troca'!$E407="Gamivo",'Venda-Chave-Troca'!$F407,IF(AND((F407)&lt;'[1]TABELA G2A'!$A$15),F407,IF(AND((F407)&gt;='[1]TABELA G2A'!$A$15,(F407)&lt;'[1]TABELA G2A'!$B$15),(F407)/(1+'[1]TABELA G2A'!$A$16),IF(AND((F407)&gt;='[1]TABELA G2A'!$C$15,(F407)&lt;'[1]TABELA G2A'!$D$15),(F407)/(1+'[1]TABELA G2A'!$C$16),IF(AND((F407)&gt;='[1]TABELA G2A'!$E$15,(F407)&lt;'[1]TABELA G2A'!$F$15),(F407)/(1+'[1]TABELA G2A'!$E$16),IF(AND((F407)&gt;='[1]TABELA G2A'!$G$15,(F407)&lt;'[1]TABELA G2A'!$H$15),(F407)/(1+'[1]TABELA G2A'!$G$16),IF(AND((F407)&gt;='[1]TABELA G2A'!$I$15,(F407)&lt;'[1]TABELA G2A'!$J$15),(F407)/(1+'[1]TABELA G2A'!$I$16),IF(AND((F407)&gt;='[1]TABELA G2A'!$A$17,(F407)&lt;'[1]TABELA G2A'!$B$17),(F407)/(1+'[1]TABELA G2A'!$A$18),IF(AND((F407)&gt;='[1]TABELA G2A'!$C$17,(F407)&lt;'[1]TABELA G2A'!$D$17),(F407)/(1+'[1]TABELA G2A'!$C$18),IF(AND((F407)&gt;='[1]TABELA G2A'!$E$17,(F407)&lt;'[1]TABELA G2A'!$F$17),(F407)/(1+'[1]TABELA G2A'!$E$18),IF(AND((F407)&gt;='[1]TABELA G2A'!$G$17,(F407)&lt;'[1]TABELA G2A'!$H$17),(F407)/(1+'[1]TABELA G2A'!$G$18),IF(AND((F407)&gt;='[1]TABELA G2A'!$I$17,(F407)&lt;'[1]TABELA G2A'!$J$17),(F407)/(1+'[1]TABELA G2A'!$I$18),IF(AND((F407)&gt;='[1]TABELA G2A'!$A$19,(F407)&lt;'[1]TABELA G2A'!$B$19),(F407)/(1+'[1]TABELA G2A'!$A$20),IF(AND((F407)&gt;='[1]TABELA G2A'!$C$19,(F407)&lt;'[1]TABELA G2A'!$D$19),(F407)/(1+'[1]TABELA G2A'!$C$20),IF(AND((F407)&gt;='[1]TABELA G2A'!$E$19,(F407)&lt;'[1]TABELA G2A'!$F$19),(F407)/(1+'[1]TABELA G2A'!$E$20),IF(AND((F407)&gt;='[1]TABELA G2A'!$G$19,(F407)&lt;'[1]TABELA G2A'!$H$19),(F407)/(1+'[1]TABELA G2A'!$G$20),IF(AND((F407)&gt;='[1]TABELA G2A'!$I$19,(F407)&lt;'[1]TABELA G2A'!$J$19),(F407)/(1+'[1]TABELA G2A'!$A$22),IF(AND((F407)&gt;='[1]TABELA G2A'!$A$21,(F407)&lt;'[1]TABELA G2A'!$B$21),(F407)/(1+'[1]TABELA G2A'!$B$22),IF(AND((F407)&gt;='[1]TABELA G2A'!$C$21,(F407)&lt;'[1]TABELA G2A'!$D$21),(F407)/(1+'[1]TABELA G2A'!$C$22),IF((F407)&gt;='[1]TABELA G2A'!$E$21,(F407)/(1+'[1]TABELA G2A'!$C$22),""))))))))))))))))))))</f>
        <v>0.49</v>
      </c>
      <c r="H407" s="22">
        <f>IF('Venda-Chave-Troca'!$E407="G2A",G407*0.898-(0.4)-((0.15)*N407/O407),IF('Venda-Chave-Troca'!$E407="Gamivo",IF('Venda-Chave-Troca'!$F407&lt;4,(F407*0.95)-(0.1),(F407*0.901)-(0.45)),""))</f>
        <v>0.36549999999999994</v>
      </c>
      <c r="I407" s="22">
        <f>IF($E407="gamivo",IF($F407&gt;4,'Venda-Chave-Troca'!$G407+(-0.099*'Venda-Chave-Troca'!$G407)-(0.45),'Venda-Chave-Troca'!$G407-(0.05*'Venda-Chave-Troca'!$G407)-(0.1)),G407*0.898-(0.55))</f>
        <v>0.36549999999999994</v>
      </c>
      <c r="J407" s="70"/>
      <c r="K407" s="24" t="s">
        <v>336</v>
      </c>
      <c r="L407" s="22">
        <v>0.13313351304564891</v>
      </c>
      <c r="M407" s="25">
        <v>0</v>
      </c>
      <c r="N407" s="25">
        <v>0</v>
      </c>
      <c r="O407" s="25">
        <v>10</v>
      </c>
      <c r="P407" s="25">
        <v>0</v>
      </c>
      <c r="Q407" s="26">
        <f t="shared" si="12"/>
        <v>-0.13313351304564891</v>
      </c>
      <c r="R407" s="27">
        <f t="shared" si="13"/>
        <v>-1</v>
      </c>
      <c r="S407" s="28">
        <v>44796</v>
      </c>
      <c r="T407" s="28">
        <v>44979</v>
      </c>
      <c r="U407" s="28"/>
      <c r="V407" s="29" t="s">
        <v>299</v>
      </c>
      <c r="W407" s="29" t="s">
        <v>300</v>
      </c>
      <c r="X407" s="30"/>
      <c r="Y407" s="15"/>
    </row>
    <row r="408" spans="1:25" ht="19.350000000000001" customHeight="1">
      <c r="A408" s="17" t="s">
        <v>25</v>
      </c>
      <c r="B408" s="59" t="s">
        <v>1102</v>
      </c>
      <c r="C408" s="71" t="s">
        <v>1092</v>
      </c>
      <c r="D408" s="20"/>
      <c r="E408" s="21" t="s">
        <v>27</v>
      </c>
      <c r="F408" s="22">
        <v>0.49</v>
      </c>
      <c r="G408" s="22">
        <f>IF('Venda-Chave-Troca'!$E408="Gamivo",'Venda-Chave-Troca'!$F408,IF(AND((F408)&lt;'[1]TABELA G2A'!$A$15),F408,IF(AND((F408)&gt;='[1]TABELA G2A'!$A$15,(F408)&lt;'[1]TABELA G2A'!$B$15),(F408)/(1+'[1]TABELA G2A'!$A$16),IF(AND((F408)&gt;='[1]TABELA G2A'!$C$15,(F408)&lt;'[1]TABELA G2A'!$D$15),(F408)/(1+'[1]TABELA G2A'!$C$16),IF(AND((F408)&gt;='[1]TABELA G2A'!$E$15,(F408)&lt;'[1]TABELA G2A'!$F$15),(F408)/(1+'[1]TABELA G2A'!$E$16),IF(AND((F408)&gt;='[1]TABELA G2A'!$G$15,(F408)&lt;'[1]TABELA G2A'!$H$15),(F408)/(1+'[1]TABELA G2A'!$G$16),IF(AND((F408)&gt;='[1]TABELA G2A'!$I$15,(F408)&lt;'[1]TABELA G2A'!$J$15),(F408)/(1+'[1]TABELA G2A'!$I$16),IF(AND((F408)&gt;='[1]TABELA G2A'!$A$17,(F408)&lt;'[1]TABELA G2A'!$B$17),(F408)/(1+'[1]TABELA G2A'!$A$18),IF(AND((F408)&gt;='[1]TABELA G2A'!$C$17,(F408)&lt;'[1]TABELA G2A'!$D$17),(F408)/(1+'[1]TABELA G2A'!$C$18),IF(AND((F408)&gt;='[1]TABELA G2A'!$E$17,(F408)&lt;'[1]TABELA G2A'!$F$17),(F408)/(1+'[1]TABELA G2A'!$E$18),IF(AND((F408)&gt;='[1]TABELA G2A'!$G$17,(F408)&lt;'[1]TABELA G2A'!$H$17),(F408)/(1+'[1]TABELA G2A'!$G$18),IF(AND((F408)&gt;='[1]TABELA G2A'!$I$17,(F408)&lt;'[1]TABELA G2A'!$J$17),(F408)/(1+'[1]TABELA G2A'!$I$18),IF(AND((F408)&gt;='[1]TABELA G2A'!$A$19,(F408)&lt;'[1]TABELA G2A'!$B$19),(F408)/(1+'[1]TABELA G2A'!$A$20),IF(AND((F408)&gt;='[1]TABELA G2A'!$C$19,(F408)&lt;'[1]TABELA G2A'!$D$19),(F408)/(1+'[1]TABELA G2A'!$C$20),IF(AND((F408)&gt;='[1]TABELA G2A'!$E$19,(F408)&lt;'[1]TABELA G2A'!$F$19),(F408)/(1+'[1]TABELA G2A'!$E$20),IF(AND((F408)&gt;='[1]TABELA G2A'!$G$19,(F408)&lt;'[1]TABELA G2A'!$H$19),(F408)/(1+'[1]TABELA G2A'!$G$20),IF(AND((F408)&gt;='[1]TABELA G2A'!$I$19,(F408)&lt;'[1]TABELA G2A'!$J$19),(F408)/(1+'[1]TABELA G2A'!$A$22),IF(AND((F408)&gt;='[1]TABELA G2A'!$A$21,(F408)&lt;'[1]TABELA G2A'!$B$21),(F408)/(1+'[1]TABELA G2A'!$B$22),IF(AND((F408)&gt;='[1]TABELA G2A'!$C$21,(F408)&lt;'[1]TABELA G2A'!$D$21),(F408)/(1+'[1]TABELA G2A'!$C$22),IF((F408)&gt;='[1]TABELA G2A'!$E$21,(F408)/(1+'[1]TABELA G2A'!$C$22),""))))))))))))))))))))</f>
        <v>0.49</v>
      </c>
      <c r="H408" s="22">
        <f>IF('Venda-Chave-Troca'!$E408="G2A",G408*0.898-(0.4)-((0.15)*N408/O408),IF('Venda-Chave-Troca'!$E408="Gamivo",IF('Venda-Chave-Troca'!$F408&lt;4,(F408*0.95)-(0.1),(F408*0.901)-(0.45)),""))</f>
        <v>0.36549999999999994</v>
      </c>
      <c r="I408" s="22">
        <f>IF($E408="gamivo",IF($F408&gt;4,'Venda-Chave-Troca'!$G408+(-0.099*'Venda-Chave-Troca'!$G408)-(0.45),'Venda-Chave-Troca'!$G408-(0.05*'Venda-Chave-Troca'!$G408)-(0.1)),G408*0.898-(0.55))</f>
        <v>0.36549999999999994</v>
      </c>
      <c r="J408" s="70"/>
      <c r="K408" s="24" t="s">
        <v>336</v>
      </c>
      <c r="L408" s="22">
        <v>0.13313351304564891</v>
      </c>
      <c r="M408" s="25">
        <v>0</v>
      </c>
      <c r="N408" s="25">
        <v>0</v>
      </c>
      <c r="O408" s="25">
        <v>10</v>
      </c>
      <c r="P408" s="25">
        <v>0</v>
      </c>
      <c r="Q408" s="26">
        <f t="shared" si="12"/>
        <v>-0.13313351304564891</v>
      </c>
      <c r="R408" s="27">
        <f t="shared" si="13"/>
        <v>-1</v>
      </c>
      <c r="S408" s="28">
        <v>44796</v>
      </c>
      <c r="T408" s="28">
        <v>44979</v>
      </c>
      <c r="U408" s="28"/>
      <c r="V408" s="29" t="s">
        <v>299</v>
      </c>
      <c r="W408" s="29" t="s">
        <v>300</v>
      </c>
      <c r="X408" s="30"/>
      <c r="Y408" s="15"/>
    </row>
    <row r="409" spans="1:25" ht="19.350000000000001" customHeight="1">
      <c r="A409" s="17" t="s">
        <v>25</v>
      </c>
      <c r="B409" s="59" t="s">
        <v>1103</v>
      </c>
      <c r="C409" s="71" t="s">
        <v>1092</v>
      </c>
      <c r="D409" s="20"/>
      <c r="E409" s="21" t="s">
        <v>27</v>
      </c>
      <c r="F409" s="22">
        <v>0.49</v>
      </c>
      <c r="G409" s="22">
        <f>IF('Venda-Chave-Troca'!$E409="Gamivo",'Venda-Chave-Troca'!$F409,IF(AND((F409)&lt;'[1]TABELA G2A'!$A$15),F409,IF(AND((F409)&gt;='[1]TABELA G2A'!$A$15,(F409)&lt;'[1]TABELA G2A'!$B$15),(F409)/(1+'[1]TABELA G2A'!$A$16),IF(AND((F409)&gt;='[1]TABELA G2A'!$C$15,(F409)&lt;'[1]TABELA G2A'!$D$15),(F409)/(1+'[1]TABELA G2A'!$C$16),IF(AND((F409)&gt;='[1]TABELA G2A'!$E$15,(F409)&lt;'[1]TABELA G2A'!$F$15),(F409)/(1+'[1]TABELA G2A'!$E$16),IF(AND((F409)&gt;='[1]TABELA G2A'!$G$15,(F409)&lt;'[1]TABELA G2A'!$H$15),(F409)/(1+'[1]TABELA G2A'!$G$16),IF(AND((F409)&gt;='[1]TABELA G2A'!$I$15,(F409)&lt;'[1]TABELA G2A'!$J$15),(F409)/(1+'[1]TABELA G2A'!$I$16),IF(AND((F409)&gt;='[1]TABELA G2A'!$A$17,(F409)&lt;'[1]TABELA G2A'!$B$17),(F409)/(1+'[1]TABELA G2A'!$A$18),IF(AND((F409)&gt;='[1]TABELA G2A'!$C$17,(F409)&lt;'[1]TABELA G2A'!$D$17),(F409)/(1+'[1]TABELA G2A'!$C$18),IF(AND((F409)&gt;='[1]TABELA G2A'!$E$17,(F409)&lt;'[1]TABELA G2A'!$F$17),(F409)/(1+'[1]TABELA G2A'!$E$18),IF(AND((F409)&gt;='[1]TABELA G2A'!$G$17,(F409)&lt;'[1]TABELA G2A'!$H$17),(F409)/(1+'[1]TABELA G2A'!$G$18),IF(AND((F409)&gt;='[1]TABELA G2A'!$I$17,(F409)&lt;'[1]TABELA G2A'!$J$17),(F409)/(1+'[1]TABELA G2A'!$I$18),IF(AND((F409)&gt;='[1]TABELA G2A'!$A$19,(F409)&lt;'[1]TABELA G2A'!$B$19),(F409)/(1+'[1]TABELA G2A'!$A$20),IF(AND((F409)&gt;='[1]TABELA G2A'!$C$19,(F409)&lt;'[1]TABELA G2A'!$D$19),(F409)/(1+'[1]TABELA G2A'!$C$20),IF(AND((F409)&gt;='[1]TABELA G2A'!$E$19,(F409)&lt;'[1]TABELA G2A'!$F$19),(F409)/(1+'[1]TABELA G2A'!$E$20),IF(AND((F409)&gt;='[1]TABELA G2A'!$G$19,(F409)&lt;'[1]TABELA G2A'!$H$19),(F409)/(1+'[1]TABELA G2A'!$G$20),IF(AND((F409)&gt;='[1]TABELA G2A'!$I$19,(F409)&lt;'[1]TABELA G2A'!$J$19),(F409)/(1+'[1]TABELA G2A'!$A$22),IF(AND((F409)&gt;='[1]TABELA G2A'!$A$21,(F409)&lt;'[1]TABELA G2A'!$B$21),(F409)/(1+'[1]TABELA G2A'!$B$22),IF(AND((F409)&gt;='[1]TABELA G2A'!$C$21,(F409)&lt;'[1]TABELA G2A'!$D$21),(F409)/(1+'[1]TABELA G2A'!$C$22),IF((F409)&gt;='[1]TABELA G2A'!$E$21,(F409)/(1+'[1]TABELA G2A'!$C$22),""))))))))))))))))))))</f>
        <v>0.49</v>
      </c>
      <c r="H409" s="22">
        <f>IF('Venda-Chave-Troca'!$E409="G2A",G409*0.898-(0.4)-((0.15)*N409/O409),IF('Venda-Chave-Troca'!$E409="Gamivo",IF('Venda-Chave-Troca'!$F409&lt;4,(F409*0.95)-(0.1),(F409*0.901)-(0.45)),""))</f>
        <v>0.36549999999999994</v>
      </c>
      <c r="I409" s="22">
        <f>IF($E409="gamivo",IF($F409&gt;4,'Venda-Chave-Troca'!$G409+(-0.099*'Venda-Chave-Troca'!$G409)-(0.45),'Venda-Chave-Troca'!$G409-(0.05*'Venda-Chave-Troca'!$G409)-(0.1)),G409*0.898-(0.55))</f>
        <v>0.36549999999999994</v>
      </c>
      <c r="J409" s="70"/>
      <c r="K409" s="24" t="s">
        <v>336</v>
      </c>
      <c r="L409" s="22">
        <v>0.13313351304564891</v>
      </c>
      <c r="M409" s="25">
        <v>0</v>
      </c>
      <c r="N409" s="25">
        <v>0</v>
      </c>
      <c r="O409" s="25">
        <v>10</v>
      </c>
      <c r="P409" s="25">
        <v>0</v>
      </c>
      <c r="Q409" s="26">
        <f t="shared" si="12"/>
        <v>-0.13313351304564891</v>
      </c>
      <c r="R409" s="27">
        <f t="shared" si="13"/>
        <v>-1</v>
      </c>
      <c r="S409" s="28">
        <v>44796</v>
      </c>
      <c r="T409" s="28">
        <v>44979</v>
      </c>
      <c r="U409" s="28"/>
      <c r="V409" s="29" t="s">
        <v>299</v>
      </c>
      <c r="W409" s="29" t="s">
        <v>300</v>
      </c>
      <c r="X409" s="30"/>
      <c r="Y409" s="15"/>
    </row>
    <row r="410" spans="1:25" ht="19.350000000000001" customHeight="1">
      <c r="A410" s="76" t="s">
        <v>25</v>
      </c>
      <c r="B410" s="118" t="s">
        <v>1104</v>
      </c>
      <c r="C410" s="150" t="s">
        <v>1092</v>
      </c>
      <c r="D410" s="151"/>
      <c r="E410" s="21" t="s">
        <v>27</v>
      </c>
      <c r="F410" s="22">
        <v>0.49</v>
      </c>
      <c r="G410" s="22">
        <f>IF('Venda-Chave-Troca'!$E410="Gamivo",'Venda-Chave-Troca'!$F410,IF(AND((F410)&lt;'[1]TABELA G2A'!$A$15),F410,IF(AND((F410)&gt;='[1]TABELA G2A'!$A$15,(F410)&lt;'[1]TABELA G2A'!$B$15),(F410)/(1+'[1]TABELA G2A'!$A$16),IF(AND((F410)&gt;='[1]TABELA G2A'!$C$15,(F410)&lt;'[1]TABELA G2A'!$D$15),(F410)/(1+'[1]TABELA G2A'!$C$16),IF(AND((F410)&gt;='[1]TABELA G2A'!$E$15,(F410)&lt;'[1]TABELA G2A'!$F$15),(F410)/(1+'[1]TABELA G2A'!$E$16),IF(AND((F410)&gt;='[1]TABELA G2A'!$G$15,(F410)&lt;'[1]TABELA G2A'!$H$15),(F410)/(1+'[1]TABELA G2A'!$G$16),IF(AND((F410)&gt;='[1]TABELA G2A'!$I$15,(F410)&lt;'[1]TABELA G2A'!$J$15),(F410)/(1+'[1]TABELA G2A'!$I$16),IF(AND((F410)&gt;='[1]TABELA G2A'!$A$17,(F410)&lt;'[1]TABELA G2A'!$B$17),(F410)/(1+'[1]TABELA G2A'!$A$18),IF(AND((F410)&gt;='[1]TABELA G2A'!$C$17,(F410)&lt;'[1]TABELA G2A'!$D$17),(F410)/(1+'[1]TABELA G2A'!$C$18),IF(AND((F410)&gt;='[1]TABELA G2A'!$E$17,(F410)&lt;'[1]TABELA G2A'!$F$17),(F410)/(1+'[1]TABELA G2A'!$E$18),IF(AND((F410)&gt;='[1]TABELA G2A'!$G$17,(F410)&lt;'[1]TABELA G2A'!$H$17),(F410)/(1+'[1]TABELA G2A'!$G$18),IF(AND((F410)&gt;='[1]TABELA G2A'!$I$17,(F410)&lt;'[1]TABELA G2A'!$J$17),(F410)/(1+'[1]TABELA G2A'!$I$18),IF(AND((F410)&gt;='[1]TABELA G2A'!$A$19,(F410)&lt;'[1]TABELA G2A'!$B$19),(F410)/(1+'[1]TABELA G2A'!$A$20),IF(AND((F410)&gt;='[1]TABELA G2A'!$C$19,(F410)&lt;'[1]TABELA G2A'!$D$19),(F410)/(1+'[1]TABELA G2A'!$C$20),IF(AND((F410)&gt;='[1]TABELA G2A'!$E$19,(F410)&lt;'[1]TABELA G2A'!$F$19),(F410)/(1+'[1]TABELA G2A'!$E$20),IF(AND((F410)&gt;='[1]TABELA G2A'!$G$19,(F410)&lt;'[1]TABELA G2A'!$H$19),(F410)/(1+'[1]TABELA G2A'!$G$20),IF(AND((F410)&gt;='[1]TABELA G2A'!$I$19,(F410)&lt;'[1]TABELA G2A'!$J$19),(F410)/(1+'[1]TABELA G2A'!$A$22),IF(AND((F410)&gt;='[1]TABELA G2A'!$A$21,(F410)&lt;'[1]TABELA G2A'!$B$21),(F410)/(1+'[1]TABELA G2A'!$B$22),IF(AND((F410)&gt;='[1]TABELA G2A'!$C$21,(F410)&lt;'[1]TABELA G2A'!$D$21),(F410)/(1+'[1]TABELA G2A'!$C$22),IF((F410)&gt;='[1]TABELA G2A'!$E$21,(F410)/(1+'[1]TABELA G2A'!$C$22),""))))))))))))))))))))</f>
        <v>0.49</v>
      </c>
      <c r="H410" s="22">
        <f>IF('Venda-Chave-Troca'!$E410="G2A",G410*0.898-(0.4)-((0.15)*N410/O410),IF('Venda-Chave-Troca'!$E410="Gamivo",IF('Venda-Chave-Troca'!$F410&lt;4,(F410*0.95)-(0.1),(F410*0.901)-(0.45)),""))</f>
        <v>0.36549999999999994</v>
      </c>
      <c r="I410" s="22">
        <f>IF($E410="gamivo",IF($F410&gt;4,'Venda-Chave-Troca'!$G410+(-0.099*'Venda-Chave-Troca'!$G410)-(0.45),'Venda-Chave-Troca'!$G410-(0.05*'Venda-Chave-Troca'!$G410)-(0.1)),G410*0.898-(0.55))</f>
        <v>0.36549999999999994</v>
      </c>
      <c r="J410" s="152"/>
      <c r="K410" s="153" t="s">
        <v>1105</v>
      </c>
      <c r="L410" s="154">
        <v>0.15469931754637956</v>
      </c>
      <c r="M410" s="25">
        <v>0</v>
      </c>
      <c r="N410" s="25">
        <v>0</v>
      </c>
      <c r="O410" s="25">
        <v>10</v>
      </c>
      <c r="P410" s="25">
        <v>0</v>
      </c>
      <c r="Q410" s="26">
        <f t="shared" si="12"/>
        <v>-0.15469931754637956</v>
      </c>
      <c r="R410" s="27">
        <f t="shared" si="13"/>
        <v>-1</v>
      </c>
      <c r="S410" s="81">
        <v>44810</v>
      </c>
      <c r="T410" s="28">
        <v>44979</v>
      </c>
      <c r="U410" s="28"/>
      <c r="V410" s="29" t="s">
        <v>315</v>
      </c>
      <c r="W410" s="80" t="s">
        <v>316</v>
      </c>
      <c r="X410" s="30"/>
      <c r="Y410" s="15"/>
    </row>
    <row r="411" spans="1:25" ht="19.350000000000001" customHeight="1">
      <c r="A411" s="76" t="s">
        <v>25</v>
      </c>
      <c r="B411" s="118" t="s">
        <v>1106</v>
      </c>
      <c r="C411" s="150" t="s">
        <v>1092</v>
      </c>
      <c r="D411" s="151"/>
      <c r="E411" s="21" t="s">
        <v>27</v>
      </c>
      <c r="F411" s="22">
        <v>0.49</v>
      </c>
      <c r="G411" s="22">
        <f>IF('Venda-Chave-Troca'!$E411="Gamivo",'Venda-Chave-Troca'!$F411,IF(AND((F411)&lt;'[1]TABELA G2A'!$A$15),F411,IF(AND((F411)&gt;='[1]TABELA G2A'!$A$15,(F411)&lt;'[1]TABELA G2A'!$B$15),(F411)/(1+'[1]TABELA G2A'!$A$16),IF(AND((F411)&gt;='[1]TABELA G2A'!$C$15,(F411)&lt;'[1]TABELA G2A'!$D$15),(F411)/(1+'[1]TABELA G2A'!$C$16),IF(AND((F411)&gt;='[1]TABELA G2A'!$E$15,(F411)&lt;'[1]TABELA G2A'!$F$15),(F411)/(1+'[1]TABELA G2A'!$E$16),IF(AND((F411)&gt;='[1]TABELA G2A'!$G$15,(F411)&lt;'[1]TABELA G2A'!$H$15),(F411)/(1+'[1]TABELA G2A'!$G$16),IF(AND((F411)&gt;='[1]TABELA G2A'!$I$15,(F411)&lt;'[1]TABELA G2A'!$J$15),(F411)/(1+'[1]TABELA G2A'!$I$16),IF(AND((F411)&gt;='[1]TABELA G2A'!$A$17,(F411)&lt;'[1]TABELA G2A'!$B$17),(F411)/(1+'[1]TABELA G2A'!$A$18),IF(AND((F411)&gt;='[1]TABELA G2A'!$C$17,(F411)&lt;'[1]TABELA G2A'!$D$17),(F411)/(1+'[1]TABELA G2A'!$C$18),IF(AND((F411)&gt;='[1]TABELA G2A'!$E$17,(F411)&lt;'[1]TABELA G2A'!$F$17),(F411)/(1+'[1]TABELA G2A'!$E$18),IF(AND((F411)&gt;='[1]TABELA G2A'!$G$17,(F411)&lt;'[1]TABELA G2A'!$H$17),(F411)/(1+'[1]TABELA G2A'!$G$18),IF(AND((F411)&gt;='[1]TABELA G2A'!$I$17,(F411)&lt;'[1]TABELA G2A'!$J$17),(F411)/(1+'[1]TABELA G2A'!$I$18),IF(AND((F411)&gt;='[1]TABELA G2A'!$A$19,(F411)&lt;'[1]TABELA G2A'!$B$19),(F411)/(1+'[1]TABELA G2A'!$A$20),IF(AND((F411)&gt;='[1]TABELA G2A'!$C$19,(F411)&lt;'[1]TABELA G2A'!$D$19),(F411)/(1+'[1]TABELA G2A'!$C$20),IF(AND((F411)&gt;='[1]TABELA G2A'!$E$19,(F411)&lt;'[1]TABELA G2A'!$F$19),(F411)/(1+'[1]TABELA G2A'!$E$20),IF(AND((F411)&gt;='[1]TABELA G2A'!$G$19,(F411)&lt;'[1]TABELA G2A'!$H$19),(F411)/(1+'[1]TABELA G2A'!$G$20),IF(AND((F411)&gt;='[1]TABELA G2A'!$I$19,(F411)&lt;'[1]TABELA G2A'!$J$19),(F411)/(1+'[1]TABELA G2A'!$A$22),IF(AND((F411)&gt;='[1]TABELA G2A'!$A$21,(F411)&lt;'[1]TABELA G2A'!$B$21),(F411)/(1+'[1]TABELA G2A'!$B$22),IF(AND((F411)&gt;='[1]TABELA G2A'!$C$21,(F411)&lt;'[1]TABELA G2A'!$D$21),(F411)/(1+'[1]TABELA G2A'!$C$22),IF((F411)&gt;='[1]TABELA G2A'!$E$21,(F411)/(1+'[1]TABELA G2A'!$C$22),""))))))))))))))))))))</f>
        <v>0.49</v>
      </c>
      <c r="H411" s="22">
        <f>IF('Venda-Chave-Troca'!$E411="G2A",G411*0.898-(0.4)-((0.15)*N411/O411),IF('Venda-Chave-Troca'!$E411="Gamivo",IF('Venda-Chave-Troca'!$F411&lt;4,(F411*0.95)-(0.1),(F411*0.901)-(0.45)),""))</f>
        <v>0.36549999999999994</v>
      </c>
      <c r="I411" s="22">
        <f>IF($E411="gamivo",IF($F411&gt;4,'Venda-Chave-Troca'!$G411+(-0.099*'Venda-Chave-Troca'!$G411)-(0.45),'Venda-Chave-Troca'!$G411-(0.05*'Venda-Chave-Troca'!$G411)-(0.1)),G411*0.898-(0.55))</f>
        <v>0.36549999999999994</v>
      </c>
      <c r="J411" s="152"/>
      <c r="K411" s="153" t="s">
        <v>1105</v>
      </c>
      <c r="L411" s="154">
        <v>0.15469931754637956</v>
      </c>
      <c r="M411" s="25">
        <v>0</v>
      </c>
      <c r="N411" s="25">
        <v>0</v>
      </c>
      <c r="O411" s="25">
        <v>10</v>
      </c>
      <c r="P411" s="25">
        <v>0</v>
      </c>
      <c r="Q411" s="26">
        <f t="shared" si="12"/>
        <v>-0.15469931754637956</v>
      </c>
      <c r="R411" s="27">
        <f t="shared" si="13"/>
        <v>-1</v>
      </c>
      <c r="S411" s="81">
        <v>44810</v>
      </c>
      <c r="T411" s="28">
        <v>44979</v>
      </c>
      <c r="U411" s="28"/>
      <c r="V411" s="29" t="s">
        <v>315</v>
      </c>
      <c r="W411" s="80" t="s">
        <v>316</v>
      </c>
      <c r="X411" s="30"/>
      <c r="Y411" s="15"/>
    </row>
    <row r="412" spans="1:25" ht="19.350000000000001" customHeight="1">
      <c r="A412" s="76" t="s">
        <v>25</v>
      </c>
      <c r="B412" s="118" t="s">
        <v>1107</v>
      </c>
      <c r="C412" s="150" t="s">
        <v>1092</v>
      </c>
      <c r="D412" s="151"/>
      <c r="E412" s="21" t="s">
        <v>27</v>
      </c>
      <c r="F412" s="22">
        <v>0.49</v>
      </c>
      <c r="G412" s="22">
        <f>IF('Venda-Chave-Troca'!$E412="Gamivo",'Venda-Chave-Troca'!$F412,IF(AND((F412)&lt;'[1]TABELA G2A'!$A$15),F412,IF(AND((F412)&gt;='[1]TABELA G2A'!$A$15,(F412)&lt;'[1]TABELA G2A'!$B$15),(F412)/(1+'[1]TABELA G2A'!$A$16),IF(AND((F412)&gt;='[1]TABELA G2A'!$C$15,(F412)&lt;'[1]TABELA G2A'!$D$15),(F412)/(1+'[1]TABELA G2A'!$C$16),IF(AND((F412)&gt;='[1]TABELA G2A'!$E$15,(F412)&lt;'[1]TABELA G2A'!$F$15),(F412)/(1+'[1]TABELA G2A'!$E$16),IF(AND((F412)&gt;='[1]TABELA G2A'!$G$15,(F412)&lt;'[1]TABELA G2A'!$H$15),(F412)/(1+'[1]TABELA G2A'!$G$16),IF(AND((F412)&gt;='[1]TABELA G2A'!$I$15,(F412)&lt;'[1]TABELA G2A'!$J$15),(F412)/(1+'[1]TABELA G2A'!$I$16),IF(AND((F412)&gt;='[1]TABELA G2A'!$A$17,(F412)&lt;'[1]TABELA G2A'!$B$17),(F412)/(1+'[1]TABELA G2A'!$A$18),IF(AND((F412)&gt;='[1]TABELA G2A'!$C$17,(F412)&lt;'[1]TABELA G2A'!$D$17),(F412)/(1+'[1]TABELA G2A'!$C$18),IF(AND((F412)&gt;='[1]TABELA G2A'!$E$17,(F412)&lt;'[1]TABELA G2A'!$F$17),(F412)/(1+'[1]TABELA G2A'!$E$18),IF(AND((F412)&gt;='[1]TABELA G2A'!$G$17,(F412)&lt;'[1]TABELA G2A'!$H$17),(F412)/(1+'[1]TABELA G2A'!$G$18),IF(AND((F412)&gt;='[1]TABELA G2A'!$I$17,(F412)&lt;'[1]TABELA G2A'!$J$17),(F412)/(1+'[1]TABELA G2A'!$I$18),IF(AND((F412)&gt;='[1]TABELA G2A'!$A$19,(F412)&lt;'[1]TABELA G2A'!$B$19),(F412)/(1+'[1]TABELA G2A'!$A$20),IF(AND((F412)&gt;='[1]TABELA G2A'!$C$19,(F412)&lt;'[1]TABELA G2A'!$D$19),(F412)/(1+'[1]TABELA G2A'!$C$20),IF(AND((F412)&gt;='[1]TABELA G2A'!$E$19,(F412)&lt;'[1]TABELA G2A'!$F$19),(F412)/(1+'[1]TABELA G2A'!$E$20),IF(AND((F412)&gt;='[1]TABELA G2A'!$G$19,(F412)&lt;'[1]TABELA G2A'!$H$19),(F412)/(1+'[1]TABELA G2A'!$G$20),IF(AND((F412)&gt;='[1]TABELA G2A'!$I$19,(F412)&lt;'[1]TABELA G2A'!$J$19),(F412)/(1+'[1]TABELA G2A'!$A$22),IF(AND((F412)&gt;='[1]TABELA G2A'!$A$21,(F412)&lt;'[1]TABELA G2A'!$B$21),(F412)/(1+'[1]TABELA G2A'!$B$22),IF(AND((F412)&gt;='[1]TABELA G2A'!$C$21,(F412)&lt;'[1]TABELA G2A'!$D$21),(F412)/(1+'[1]TABELA G2A'!$C$22),IF((F412)&gt;='[1]TABELA G2A'!$E$21,(F412)/(1+'[1]TABELA G2A'!$C$22),""))))))))))))))))))))</f>
        <v>0.49</v>
      </c>
      <c r="H412" s="22">
        <f>IF('Venda-Chave-Troca'!$E412="G2A",G412*0.898-(0.4)-((0.15)*N412/O412),IF('Venda-Chave-Troca'!$E412="Gamivo",IF('Venda-Chave-Troca'!$F412&lt;4,(F412*0.95)-(0.1),(F412*0.901)-(0.45)),""))</f>
        <v>0.36549999999999994</v>
      </c>
      <c r="I412" s="22">
        <f>IF($E412="gamivo",IF($F412&gt;4,'Venda-Chave-Troca'!$G412+(-0.099*'Venda-Chave-Troca'!$G412)-(0.45),'Venda-Chave-Troca'!$G412-(0.05*'Venda-Chave-Troca'!$G412)-(0.1)),G412*0.898-(0.55))</f>
        <v>0.36549999999999994</v>
      </c>
      <c r="J412" s="152"/>
      <c r="K412" s="153" t="s">
        <v>1105</v>
      </c>
      <c r="L412" s="154">
        <v>0.15469931754637956</v>
      </c>
      <c r="M412" s="25">
        <v>0</v>
      </c>
      <c r="N412" s="25">
        <v>0</v>
      </c>
      <c r="O412" s="25">
        <v>10</v>
      </c>
      <c r="P412" s="25">
        <v>0</v>
      </c>
      <c r="Q412" s="26">
        <f t="shared" si="12"/>
        <v>-0.15469931754637956</v>
      </c>
      <c r="R412" s="27">
        <f t="shared" si="13"/>
        <v>-1</v>
      </c>
      <c r="S412" s="81">
        <v>44810</v>
      </c>
      <c r="T412" s="28">
        <v>44979</v>
      </c>
      <c r="U412" s="28"/>
      <c r="V412" s="29" t="s">
        <v>315</v>
      </c>
      <c r="W412" s="80" t="s">
        <v>316</v>
      </c>
      <c r="X412" s="30"/>
      <c r="Y412" s="15"/>
    </row>
    <row r="413" spans="1:25" ht="19.350000000000001" customHeight="1">
      <c r="A413" s="76" t="s">
        <v>25</v>
      </c>
      <c r="B413" s="118" t="s">
        <v>1108</v>
      </c>
      <c r="C413" s="150" t="s">
        <v>1092</v>
      </c>
      <c r="D413" s="151"/>
      <c r="E413" s="21" t="s">
        <v>27</v>
      </c>
      <c r="F413" s="22">
        <v>0.49</v>
      </c>
      <c r="G413" s="22">
        <f>IF('Venda-Chave-Troca'!$E413="Gamivo",'Venda-Chave-Troca'!$F413,IF(AND((F413)&lt;'[1]TABELA G2A'!$A$15),F413,IF(AND((F413)&gt;='[1]TABELA G2A'!$A$15,(F413)&lt;'[1]TABELA G2A'!$B$15),(F413)/(1+'[1]TABELA G2A'!$A$16),IF(AND((F413)&gt;='[1]TABELA G2A'!$C$15,(F413)&lt;'[1]TABELA G2A'!$D$15),(F413)/(1+'[1]TABELA G2A'!$C$16),IF(AND((F413)&gt;='[1]TABELA G2A'!$E$15,(F413)&lt;'[1]TABELA G2A'!$F$15),(F413)/(1+'[1]TABELA G2A'!$E$16),IF(AND((F413)&gt;='[1]TABELA G2A'!$G$15,(F413)&lt;'[1]TABELA G2A'!$H$15),(F413)/(1+'[1]TABELA G2A'!$G$16),IF(AND((F413)&gt;='[1]TABELA G2A'!$I$15,(F413)&lt;'[1]TABELA G2A'!$J$15),(F413)/(1+'[1]TABELA G2A'!$I$16),IF(AND((F413)&gt;='[1]TABELA G2A'!$A$17,(F413)&lt;'[1]TABELA G2A'!$B$17),(F413)/(1+'[1]TABELA G2A'!$A$18),IF(AND((F413)&gt;='[1]TABELA G2A'!$C$17,(F413)&lt;'[1]TABELA G2A'!$D$17),(F413)/(1+'[1]TABELA G2A'!$C$18),IF(AND((F413)&gt;='[1]TABELA G2A'!$E$17,(F413)&lt;'[1]TABELA G2A'!$F$17),(F413)/(1+'[1]TABELA G2A'!$E$18),IF(AND((F413)&gt;='[1]TABELA G2A'!$G$17,(F413)&lt;'[1]TABELA G2A'!$H$17),(F413)/(1+'[1]TABELA G2A'!$G$18),IF(AND((F413)&gt;='[1]TABELA G2A'!$I$17,(F413)&lt;'[1]TABELA G2A'!$J$17),(F413)/(1+'[1]TABELA G2A'!$I$18),IF(AND((F413)&gt;='[1]TABELA G2A'!$A$19,(F413)&lt;'[1]TABELA G2A'!$B$19),(F413)/(1+'[1]TABELA G2A'!$A$20),IF(AND((F413)&gt;='[1]TABELA G2A'!$C$19,(F413)&lt;'[1]TABELA G2A'!$D$19),(F413)/(1+'[1]TABELA G2A'!$C$20),IF(AND((F413)&gt;='[1]TABELA G2A'!$E$19,(F413)&lt;'[1]TABELA G2A'!$F$19),(F413)/(1+'[1]TABELA G2A'!$E$20),IF(AND((F413)&gt;='[1]TABELA G2A'!$G$19,(F413)&lt;'[1]TABELA G2A'!$H$19),(F413)/(1+'[1]TABELA G2A'!$G$20),IF(AND((F413)&gt;='[1]TABELA G2A'!$I$19,(F413)&lt;'[1]TABELA G2A'!$J$19),(F413)/(1+'[1]TABELA G2A'!$A$22),IF(AND((F413)&gt;='[1]TABELA G2A'!$A$21,(F413)&lt;'[1]TABELA G2A'!$B$21),(F413)/(1+'[1]TABELA G2A'!$B$22),IF(AND((F413)&gt;='[1]TABELA G2A'!$C$21,(F413)&lt;'[1]TABELA G2A'!$D$21),(F413)/(1+'[1]TABELA G2A'!$C$22),IF((F413)&gt;='[1]TABELA G2A'!$E$21,(F413)/(1+'[1]TABELA G2A'!$C$22),""))))))))))))))))))))</f>
        <v>0.49</v>
      </c>
      <c r="H413" s="22">
        <f>IF('Venda-Chave-Troca'!$E413="G2A",G413*0.898-(0.4)-((0.15)*N413/O413),IF('Venda-Chave-Troca'!$E413="Gamivo",IF('Venda-Chave-Troca'!$F413&lt;4,(F413*0.95)-(0.1),(F413*0.901)-(0.45)),""))</f>
        <v>0.36549999999999994</v>
      </c>
      <c r="I413" s="22">
        <f>IF($E413="gamivo",IF($F413&gt;4,'Venda-Chave-Troca'!$G413+(-0.099*'Venda-Chave-Troca'!$G413)-(0.45),'Venda-Chave-Troca'!$G413-(0.05*'Venda-Chave-Troca'!$G413)-(0.1)),G413*0.898-(0.55))</f>
        <v>0.36549999999999994</v>
      </c>
      <c r="J413" s="152"/>
      <c r="K413" s="153" t="s">
        <v>1105</v>
      </c>
      <c r="L413" s="154">
        <v>0.15469931754637956</v>
      </c>
      <c r="M413" s="25">
        <v>0</v>
      </c>
      <c r="N413" s="25">
        <v>0</v>
      </c>
      <c r="O413" s="25">
        <v>10</v>
      </c>
      <c r="P413" s="25">
        <v>0</v>
      </c>
      <c r="Q413" s="26">
        <f t="shared" si="12"/>
        <v>-0.15469931754637956</v>
      </c>
      <c r="R413" s="27">
        <f t="shared" si="13"/>
        <v>-1</v>
      </c>
      <c r="S413" s="81">
        <v>44810</v>
      </c>
      <c r="T413" s="28">
        <v>44979</v>
      </c>
      <c r="U413" s="28"/>
      <c r="V413" s="29" t="s">
        <v>315</v>
      </c>
      <c r="W413" s="80" t="s">
        <v>316</v>
      </c>
      <c r="X413" s="30"/>
      <c r="Y413" s="15"/>
    </row>
    <row r="414" spans="1:25" ht="19.350000000000001" customHeight="1">
      <c r="A414" s="17" t="s">
        <v>25</v>
      </c>
      <c r="B414" s="59" t="s">
        <v>1109</v>
      </c>
      <c r="C414" s="71" t="s">
        <v>1092</v>
      </c>
      <c r="D414" s="20"/>
      <c r="E414" s="21" t="s">
        <v>27</v>
      </c>
      <c r="F414" s="22">
        <v>0.49</v>
      </c>
      <c r="G414" s="22">
        <f>IF('Venda-Chave-Troca'!$E414="Gamivo",'Venda-Chave-Troca'!$F414,IF(AND((F414)&lt;'[1]TABELA G2A'!$A$15),F414,IF(AND((F414)&gt;='[1]TABELA G2A'!$A$15,(F414)&lt;'[1]TABELA G2A'!$B$15),(F414)/(1+'[1]TABELA G2A'!$A$16),IF(AND((F414)&gt;='[1]TABELA G2A'!$C$15,(F414)&lt;'[1]TABELA G2A'!$D$15),(F414)/(1+'[1]TABELA G2A'!$C$16),IF(AND((F414)&gt;='[1]TABELA G2A'!$E$15,(F414)&lt;'[1]TABELA G2A'!$F$15),(F414)/(1+'[1]TABELA G2A'!$E$16),IF(AND((F414)&gt;='[1]TABELA G2A'!$G$15,(F414)&lt;'[1]TABELA G2A'!$H$15),(F414)/(1+'[1]TABELA G2A'!$G$16),IF(AND((F414)&gt;='[1]TABELA G2A'!$I$15,(F414)&lt;'[1]TABELA G2A'!$J$15),(F414)/(1+'[1]TABELA G2A'!$I$16),IF(AND((F414)&gt;='[1]TABELA G2A'!$A$17,(F414)&lt;'[1]TABELA G2A'!$B$17),(F414)/(1+'[1]TABELA G2A'!$A$18),IF(AND((F414)&gt;='[1]TABELA G2A'!$C$17,(F414)&lt;'[1]TABELA G2A'!$D$17),(F414)/(1+'[1]TABELA G2A'!$C$18),IF(AND((F414)&gt;='[1]TABELA G2A'!$E$17,(F414)&lt;'[1]TABELA G2A'!$F$17),(F414)/(1+'[1]TABELA G2A'!$E$18),IF(AND((F414)&gt;='[1]TABELA G2A'!$G$17,(F414)&lt;'[1]TABELA G2A'!$H$17),(F414)/(1+'[1]TABELA G2A'!$G$18),IF(AND((F414)&gt;='[1]TABELA G2A'!$I$17,(F414)&lt;'[1]TABELA G2A'!$J$17),(F414)/(1+'[1]TABELA G2A'!$I$18),IF(AND((F414)&gt;='[1]TABELA G2A'!$A$19,(F414)&lt;'[1]TABELA G2A'!$B$19),(F414)/(1+'[1]TABELA G2A'!$A$20),IF(AND((F414)&gt;='[1]TABELA G2A'!$C$19,(F414)&lt;'[1]TABELA G2A'!$D$19),(F414)/(1+'[1]TABELA G2A'!$C$20),IF(AND((F414)&gt;='[1]TABELA G2A'!$E$19,(F414)&lt;'[1]TABELA G2A'!$F$19),(F414)/(1+'[1]TABELA G2A'!$E$20),IF(AND((F414)&gt;='[1]TABELA G2A'!$G$19,(F414)&lt;'[1]TABELA G2A'!$H$19),(F414)/(1+'[1]TABELA G2A'!$G$20),IF(AND((F414)&gt;='[1]TABELA G2A'!$I$19,(F414)&lt;'[1]TABELA G2A'!$J$19),(F414)/(1+'[1]TABELA G2A'!$A$22),IF(AND((F414)&gt;='[1]TABELA G2A'!$A$21,(F414)&lt;'[1]TABELA G2A'!$B$21),(F414)/(1+'[1]TABELA G2A'!$B$22),IF(AND((F414)&gt;='[1]TABELA G2A'!$C$21,(F414)&lt;'[1]TABELA G2A'!$D$21),(F414)/(1+'[1]TABELA G2A'!$C$22),IF((F414)&gt;='[1]TABELA G2A'!$E$21,(F414)/(1+'[1]TABELA G2A'!$C$22),""))))))))))))))))))))</f>
        <v>0.49</v>
      </c>
      <c r="H414" s="22">
        <f>IF('Venda-Chave-Troca'!$E414="G2A",G414*0.898-(0.4)-((0.15)*N414/O414),IF('Venda-Chave-Troca'!$E414="Gamivo",IF('Venda-Chave-Troca'!$F414&lt;4,(F414*0.95)-(0.1),(F414*0.901)-(0.45)),""))</f>
        <v>0.36549999999999994</v>
      </c>
      <c r="I414" s="22">
        <f>IF($E414="gamivo",IF($F414&gt;4,'Venda-Chave-Troca'!$G414+(-0.099*'Venda-Chave-Troca'!$G414)-(0.45),'Venda-Chave-Troca'!$G414-(0.05*'Venda-Chave-Troca'!$G414)-(0.1)),G414*0.898-(0.55))</f>
        <v>0.36549999999999994</v>
      </c>
      <c r="J414" s="70"/>
      <c r="K414" s="24" t="s">
        <v>1110</v>
      </c>
      <c r="L414" s="22">
        <v>0.10722082288182837</v>
      </c>
      <c r="M414" s="25">
        <v>0</v>
      </c>
      <c r="N414" s="25">
        <v>0</v>
      </c>
      <c r="O414" s="25">
        <v>10</v>
      </c>
      <c r="P414" s="25">
        <v>0</v>
      </c>
      <c r="Q414" s="26">
        <f t="shared" si="12"/>
        <v>-0.10722082288182837</v>
      </c>
      <c r="R414" s="27">
        <f t="shared" si="13"/>
        <v>-1</v>
      </c>
      <c r="S414" s="28">
        <v>44816</v>
      </c>
      <c r="T414" s="28">
        <v>44979</v>
      </c>
      <c r="U414" s="28"/>
      <c r="V414" s="29" t="s">
        <v>1111</v>
      </c>
      <c r="W414" s="29"/>
      <c r="X414" s="30"/>
      <c r="Y414" s="15"/>
    </row>
    <row r="415" spans="1:25" ht="19.350000000000001" customHeight="1">
      <c r="A415" s="155" t="s">
        <v>1112</v>
      </c>
      <c r="B415" s="156" t="s">
        <v>1113</v>
      </c>
      <c r="C415" s="71" t="s">
        <v>1092</v>
      </c>
      <c r="D415" s="20"/>
      <c r="E415" s="21"/>
      <c r="F415" s="22">
        <v>15.163043478260871</v>
      </c>
      <c r="G415" s="22">
        <f>IF('Venda-Chave-Troca'!$E415="Gamivo",'Venda-Chave-Troca'!$F415,IF(AND((F415)&lt;'[1]TABELA G2A'!$A$15),F415,IF(AND((F415)&gt;='[1]TABELA G2A'!$A$15,(F415)&lt;'[1]TABELA G2A'!$B$15),(F415)/(1+'[1]TABELA G2A'!$A$16),IF(AND((F415)&gt;='[1]TABELA G2A'!$C$15,(F415)&lt;'[1]TABELA G2A'!$D$15),(F415)/(1+'[1]TABELA G2A'!$C$16),IF(AND((F415)&gt;='[1]TABELA G2A'!$E$15,(F415)&lt;'[1]TABELA G2A'!$F$15),(F415)/(1+'[1]TABELA G2A'!$E$16),IF(AND((F415)&gt;='[1]TABELA G2A'!$G$15,(F415)&lt;'[1]TABELA G2A'!$H$15),(F415)/(1+'[1]TABELA G2A'!$G$16),IF(AND((F415)&gt;='[1]TABELA G2A'!$I$15,(F415)&lt;'[1]TABELA G2A'!$J$15),(F415)/(1+'[1]TABELA G2A'!$I$16),IF(AND((F415)&gt;='[1]TABELA G2A'!$A$17,(F415)&lt;'[1]TABELA G2A'!$B$17),(F415)/(1+'[1]TABELA G2A'!$A$18),IF(AND((F415)&gt;='[1]TABELA G2A'!$C$17,(F415)&lt;'[1]TABELA G2A'!$D$17),(F415)/(1+'[1]TABELA G2A'!$C$18),IF(AND((F415)&gt;='[1]TABELA G2A'!$E$17,(F415)&lt;'[1]TABELA G2A'!$F$17),(F415)/(1+'[1]TABELA G2A'!$E$18),IF(AND((F415)&gt;='[1]TABELA G2A'!$G$17,(F415)&lt;'[1]TABELA G2A'!$H$17),(F415)/(1+'[1]TABELA G2A'!$G$18),IF(AND((F415)&gt;='[1]TABELA G2A'!$I$17,(F415)&lt;'[1]TABELA G2A'!$J$17),(F415)/(1+'[1]TABELA G2A'!$I$18),IF(AND((F415)&gt;='[1]TABELA G2A'!$A$19,(F415)&lt;'[1]TABELA G2A'!$B$19),(F415)/(1+'[1]TABELA G2A'!$A$20),IF(AND((F415)&gt;='[1]TABELA G2A'!$C$19,(F415)&lt;'[1]TABELA G2A'!$D$19),(F415)/(1+'[1]TABELA G2A'!$C$20),IF(AND((F415)&gt;='[1]TABELA G2A'!$E$19,(F415)&lt;'[1]TABELA G2A'!$F$19),(F415)/(1+'[1]TABELA G2A'!$E$20),IF(AND((F415)&gt;='[1]TABELA G2A'!$G$19,(F415)&lt;'[1]TABELA G2A'!$H$19),(F415)/(1+'[1]TABELA G2A'!$G$20),IF(AND((F415)&gt;='[1]TABELA G2A'!$I$19,(F415)&lt;'[1]TABELA G2A'!$J$19),(F415)/(1+'[1]TABELA G2A'!$A$22),IF(AND((F415)&gt;='[1]TABELA G2A'!$A$21,(F415)&lt;'[1]TABELA G2A'!$B$21),(F415)/(1+'[1]TABELA G2A'!$B$22),IF(AND((F415)&gt;='[1]TABELA G2A'!$C$21,(F415)&lt;'[1]TABELA G2A'!$D$21),(F415)/(1+'[1]TABELA G2A'!$C$22),IF((F415)&gt;='[1]TABELA G2A'!$E$21,(F415)/(1+'[1]TABELA G2A'!$C$22),""))))))))))))))))))))</f>
        <v>13.173799720469914</v>
      </c>
      <c r="H415" s="22" t="str">
        <f>IF('Venda-Chave-Troca'!$E415="G2A",G415*0.898-(0.4)-((0.15)*N415/O415),IF('Venda-Chave-Troca'!$E415="Gamivo",IF('Venda-Chave-Troca'!$F415&lt;4,(F415*0.95)-(0.1),(F415*0.901)-(0.45)),""))</f>
        <v/>
      </c>
      <c r="I415" s="22">
        <f>IF($E415="gamivo",IF($F415&gt;4,'Venda-Chave-Troca'!$G415+(-0.099*'Venda-Chave-Troca'!$G415)-(0.45),'Venda-Chave-Troca'!$G415-(0.05*'Venda-Chave-Troca'!$G415)-(0.1)),G415*0.898-(0.55))</f>
        <v>11.280072148981983</v>
      </c>
      <c r="J415" s="157"/>
      <c r="K415" s="158" t="s">
        <v>1114</v>
      </c>
      <c r="L415" s="22">
        <v>5.6457633379812853</v>
      </c>
      <c r="M415" s="25">
        <v>0</v>
      </c>
      <c r="N415" s="25">
        <v>0</v>
      </c>
      <c r="O415" s="25">
        <v>0</v>
      </c>
      <c r="P415" s="25">
        <v>0</v>
      </c>
      <c r="Q415" s="26" t="e">
        <f t="shared" si="12"/>
        <v>#VALUE!</v>
      </c>
      <c r="R415" s="27" t="e">
        <f t="shared" si="13"/>
        <v>#VALUE!</v>
      </c>
      <c r="S415" s="52">
        <v>44242</v>
      </c>
      <c r="T415" s="28"/>
      <c r="U415" s="28"/>
      <c r="V415" s="29" t="s">
        <v>1115</v>
      </c>
      <c r="W415" s="29"/>
      <c r="X415" s="30"/>
      <c r="Y415" s="15"/>
    </row>
    <row r="416" spans="1:25" ht="19.350000000000001" customHeight="1">
      <c r="A416" s="17" t="s">
        <v>25</v>
      </c>
      <c r="B416" s="70" t="s">
        <v>1116</v>
      </c>
      <c r="C416" s="71" t="s">
        <v>1092</v>
      </c>
      <c r="D416" s="20"/>
      <c r="E416" s="21"/>
      <c r="F416" s="22">
        <v>14.233695652173912</v>
      </c>
      <c r="G416" s="22">
        <f>IF('Venda-Chave-Troca'!$E416="Gamivo",'Venda-Chave-Troca'!$F416,IF(AND((F416)&lt;'[1]TABELA G2A'!$A$15),F416,IF(AND((F416)&gt;='[1]TABELA G2A'!$A$15,(F416)&lt;'[1]TABELA G2A'!$B$15),(F416)/(1+'[1]TABELA G2A'!$A$16),IF(AND((F416)&gt;='[1]TABELA G2A'!$C$15,(F416)&lt;'[1]TABELA G2A'!$D$15),(F416)/(1+'[1]TABELA G2A'!$C$16),IF(AND((F416)&gt;='[1]TABELA G2A'!$E$15,(F416)&lt;'[1]TABELA G2A'!$F$15),(F416)/(1+'[1]TABELA G2A'!$E$16),IF(AND((F416)&gt;='[1]TABELA G2A'!$G$15,(F416)&lt;'[1]TABELA G2A'!$H$15),(F416)/(1+'[1]TABELA G2A'!$G$16),IF(AND((F416)&gt;='[1]TABELA G2A'!$I$15,(F416)&lt;'[1]TABELA G2A'!$J$15),(F416)/(1+'[1]TABELA G2A'!$I$16),IF(AND((F416)&gt;='[1]TABELA G2A'!$A$17,(F416)&lt;'[1]TABELA G2A'!$B$17),(F416)/(1+'[1]TABELA G2A'!$A$18),IF(AND((F416)&gt;='[1]TABELA G2A'!$C$17,(F416)&lt;'[1]TABELA G2A'!$D$17),(F416)/(1+'[1]TABELA G2A'!$C$18),IF(AND((F416)&gt;='[1]TABELA G2A'!$E$17,(F416)&lt;'[1]TABELA G2A'!$F$17),(F416)/(1+'[1]TABELA G2A'!$E$18),IF(AND((F416)&gt;='[1]TABELA G2A'!$G$17,(F416)&lt;'[1]TABELA G2A'!$H$17),(F416)/(1+'[1]TABELA G2A'!$G$18),IF(AND((F416)&gt;='[1]TABELA G2A'!$I$17,(F416)&lt;'[1]TABELA G2A'!$J$17),(F416)/(1+'[1]TABELA G2A'!$I$18),IF(AND((F416)&gt;='[1]TABELA G2A'!$A$19,(F416)&lt;'[1]TABELA G2A'!$B$19),(F416)/(1+'[1]TABELA G2A'!$A$20),IF(AND((F416)&gt;='[1]TABELA G2A'!$C$19,(F416)&lt;'[1]TABELA G2A'!$D$19),(F416)/(1+'[1]TABELA G2A'!$C$20),IF(AND((F416)&gt;='[1]TABELA G2A'!$E$19,(F416)&lt;'[1]TABELA G2A'!$F$19),(F416)/(1+'[1]TABELA G2A'!$E$20),IF(AND((F416)&gt;='[1]TABELA G2A'!$G$19,(F416)&lt;'[1]TABELA G2A'!$H$19),(F416)/(1+'[1]TABELA G2A'!$G$20),IF(AND((F416)&gt;='[1]TABELA G2A'!$I$19,(F416)&lt;'[1]TABELA G2A'!$J$19),(F416)/(1+'[1]TABELA G2A'!$A$22),IF(AND((F416)&gt;='[1]TABELA G2A'!$A$21,(F416)&lt;'[1]TABELA G2A'!$B$21),(F416)/(1+'[1]TABELA G2A'!$B$22),IF(AND((F416)&gt;='[1]TABELA G2A'!$C$21,(F416)&lt;'[1]TABELA G2A'!$D$21),(F416)/(1+'[1]TABELA G2A'!$C$22),IF((F416)&gt;='[1]TABELA G2A'!$E$21,(F416)/(1+'[1]TABELA G2A'!$C$22),""))))))))))))))))))))</f>
        <v>12.011557512383048</v>
      </c>
      <c r="H416" s="22" t="str">
        <f>IF('Venda-Chave-Troca'!$E416="G2A",G416*0.898-(0.4)-((0.15)*N416/O416),IF('Venda-Chave-Troca'!$E416="Gamivo",IF('Venda-Chave-Troca'!$F416&lt;4,(F416*0.95)-(0.1),(F416*0.901)-(0.45)),""))</f>
        <v/>
      </c>
      <c r="I416" s="22">
        <f>IF($E416="gamivo",IF($F416&gt;4,'Venda-Chave-Troca'!$G416+(-0.099*'Venda-Chave-Troca'!$G416)-(0.45),'Venda-Chave-Troca'!$G416-(0.05*'Venda-Chave-Troca'!$G416)-(0.1)),G416*0.898-(0.55))</f>
        <v>10.236378646119977</v>
      </c>
      <c r="J416" s="70"/>
      <c r="K416" s="158" t="s">
        <v>1117</v>
      </c>
      <c r="L416" s="22">
        <v>4.9039726755274522</v>
      </c>
      <c r="M416" s="25">
        <v>0</v>
      </c>
      <c r="N416" s="25">
        <v>0</v>
      </c>
      <c r="O416" s="25">
        <v>0</v>
      </c>
      <c r="P416" s="25">
        <v>0</v>
      </c>
      <c r="Q416" s="26" t="e">
        <f t="shared" si="12"/>
        <v>#VALUE!</v>
      </c>
      <c r="R416" s="27" t="e">
        <f t="shared" si="13"/>
        <v>#VALUE!</v>
      </c>
      <c r="S416" s="52">
        <v>44269</v>
      </c>
      <c r="T416" s="28"/>
      <c r="U416" s="28"/>
      <c r="V416" s="29" t="s">
        <v>1118</v>
      </c>
      <c r="W416" s="29"/>
      <c r="X416" s="30"/>
      <c r="Y416" s="15"/>
    </row>
    <row r="417" spans="1:25" ht="19.350000000000001" customHeight="1">
      <c r="A417" s="17" t="s">
        <v>25</v>
      </c>
      <c r="B417" s="70" t="s">
        <v>1119</v>
      </c>
      <c r="C417" s="71" t="s">
        <v>1092</v>
      </c>
      <c r="D417" s="20"/>
      <c r="E417" s="21"/>
      <c r="F417" s="22">
        <v>12.59963768115942</v>
      </c>
      <c r="G417" s="22">
        <f>IF('Venda-Chave-Troca'!$E417="Gamivo",'Venda-Chave-Troca'!$F417,IF(AND((F417)&lt;'[1]TABELA G2A'!$A$15),F417,IF(AND((F417)&gt;='[1]TABELA G2A'!$A$15,(F417)&lt;'[1]TABELA G2A'!$B$15),(F417)/(1+'[1]TABELA G2A'!$A$16),IF(AND((F417)&gt;='[1]TABELA G2A'!$C$15,(F417)&lt;'[1]TABELA G2A'!$D$15),(F417)/(1+'[1]TABELA G2A'!$C$16),IF(AND((F417)&gt;='[1]TABELA G2A'!$E$15,(F417)&lt;'[1]TABELA G2A'!$F$15),(F417)/(1+'[1]TABELA G2A'!$E$16),IF(AND((F417)&gt;='[1]TABELA G2A'!$G$15,(F417)&lt;'[1]TABELA G2A'!$H$15),(F417)/(1+'[1]TABELA G2A'!$G$16),IF(AND((F417)&gt;='[1]TABELA G2A'!$I$15,(F417)&lt;'[1]TABELA G2A'!$J$15),(F417)/(1+'[1]TABELA G2A'!$I$16),IF(AND((F417)&gt;='[1]TABELA G2A'!$A$17,(F417)&lt;'[1]TABELA G2A'!$B$17),(F417)/(1+'[1]TABELA G2A'!$A$18),IF(AND((F417)&gt;='[1]TABELA G2A'!$C$17,(F417)&lt;'[1]TABELA G2A'!$D$17),(F417)/(1+'[1]TABELA G2A'!$C$18),IF(AND((F417)&gt;='[1]TABELA G2A'!$E$17,(F417)&lt;'[1]TABELA G2A'!$F$17),(F417)/(1+'[1]TABELA G2A'!$E$18),IF(AND((F417)&gt;='[1]TABELA G2A'!$G$17,(F417)&lt;'[1]TABELA G2A'!$H$17),(F417)/(1+'[1]TABELA G2A'!$G$18),IF(AND((F417)&gt;='[1]TABELA G2A'!$I$17,(F417)&lt;'[1]TABELA G2A'!$J$17),(F417)/(1+'[1]TABELA G2A'!$I$18),IF(AND((F417)&gt;='[1]TABELA G2A'!$A$19,(F417)&lt;'[1]TABELA G2A'!$B$19),(F417)/(1+'[1]TABELA G2A'!$A$20),IF(AND((F417)&gt;='[1]TABELA G2A'!$C$19,(F417)&lt;'[1]TABELA G2A'!$D$19),(F417)/(1+'[1]TABELA G2A'!$C$20),IF(AND((F417)&gt;='[1]TABELA G2A'!$E$19,(F417)&lt;'[1]TABELA G2A'!$F$19),(F417)/(1+'[1]TABELA G2A'!$E$20),IF(AND((F417)&gt;='[1]TABELA G2A'!$G$19,(F417)&lt;'[1]TABELA G2A'!$H$19),(F417)/(1+'[1]TABELA G2A'!$G$20),IF(AND((F417)&gt;='[1]TABELA G2A'!$I$19,(F417)&lt;'[1]TABELA G2A'!$J$19),(F417)/(1+'[1]TABELA G2A'!$A$22),IF(AND((F417)&gt;='[1]TABELA G2A'!$A$21,(F417)&lt;'[1]TABELA G2A'!$B$21),(F417)/(1+'[1]TABELA G2A'!$B$22),IF(AND((F417)&gt;='[1]TABELA G2A'!$C$21,(F417)&lt;'[1]TABELA G2A'!$D$21),(F417)/(1+'[1]TABELA G2A'!$C$22),IF((F417)&gt;='[1]TABELA G2A'!$E$21,(F417)/(1+'[1]TABELA G2A'!$C$22),""))))))))))))))))))))</f>
        <v>10.43016364334389</v>
      </c>
      <c r="H417" s="22" t="str">
        <f>IF('Venda-Chave-Troca'!$E417="G2A",G417*0.898-(0.4)-((0.15)*N417/O417),IF('Venda-Chave-Troca'!$E417="Gamivo",IF('Venda-Chave-Troca'!$F417&lt;4,(F417*0.95)-(0.1),(F417*0.901)-(0.45)),""))</f>
        <v/>
      </c>
      <c r="I417" s="22">
        <f>IF($E417="gamivo",IF($F417&gt;4,'Venda-Chave-Troca'!$G417+(-0.099*'Venda-Chave-Troca'!$G417)-(0.45),'Venda-Chave-Troca'!$G417-(0.05*'Venda-Chave-Troca'!$G417)-(0.1)),G417*0.898-(0.55))</f>
        <v>8.8162869517228124</v>
      </c>
      <c r="J417" s="70"/>
      <c r="K417" s="158" t="s">
        <v>1120</v>
      </c>
      <c r="L417" s="22">
        <v>4.0000741751774491</v>
      </c>
      <c r="M417" s="25">
        <v>0</v>
      </c>
      <c r="N417" s="25">
        <v>0</v>
      </c>
      <c r="O417" s="25">
        <v>0</v>
      </c>
      <c r="P417" s="25">
        <v>0</v>
      </c>
      <c r="Q417" s="26" t="e">
        <f t="shared" si="12"/>
        <v>#VALUE!</v>
      </c>
      <c r="R417" s="27" t="e">
        <f t="shared" si="13"/>
        <v>#VALUE!</v>
      </c>
      <c r="S417" s="52">
        <v>44264</v>
      </c>
      <c r="T417" s="28"/>
      <c r="U417" s="28"/>
      <c r="V417" s="29" t="s">
        <v>1118</v>
      </c>
      <c r="W417" s="29"/>
      <c r="X417" s="30"/>
      <c r="Y417" s="15"/>
    </row>
    <row r="418" spans="1:25" ht="19.350000000000001" customHeight="1">
      <c r="A418" s="17" t="s">
        <v>25</v>
      </c>
      <c r="B418" s="70" t="s">
        <v>1121</v>
      </c>
      <c r="C418" s="71" t="s">
        <v>1092</v>
      </c>
      <c r="D418" s="20"/>
      <c r="E418" s="21"/>
      <c r="F418" s="22">
        <v>12.244565217391306</v>
      </c>
      <c r="G418" s="22">
        <f>IF('Venda-Chave-Troca'!$E418="Gamivo",'Venda-Chave-Troca'!$F418,IF(AND((F418)&lt;'[1]TABELA G2A'!$A$15),F418,IF(AND((F418)&gt;='[1]TABELA G2A'!$A$15,(F418)&lt;'[1]TABELA G2A'!$B$15),(F418)/(1+'[1]TABELA G2A'!$A$16),IF(AND((F418)&gt;='[1]TABELA G2A'!$C$15,(F418)&lt;'[1]TABELA G2A'!$D$15),(F418)/(1+'[1]TABELA G2A'!$C$16),IF(AND((F418)&gt;='[1]TABELA G2A'!$E$15,(F418)&lt;'[1]TABELA G2A'!$F$15),(F418)/(1+'[1]TABELA G2A'!$E$16),IF(AND((F418)&gt;='[1]TABELA G2A'!$G$15,(F418)&lt;'[1]TABELA G2A'!$H$15),(F418)/(1+'[1]TABELA G2A'!$G$16),IF(AND((F418)&gt;='[1]TABELA G2A'!$I$15,(F418)&lt;'[1]TABELA G2A'!$J$15),(F418)/(1+'[1]TABELA G2A'!$I$16),IF(AND((F418)&gt;='[1]TABELA G2A'!$A$17,(F418)&lt;'[1]TABELA G2A'!$B$17),(F418)/(1+'[1]TABELA G2A'!$A$18),IF(AND((F418)&gt;='[1]TABELA G2A'!$C$17,(F418)&lt;'[1]TABELA G2A'!$D$17),(F418)/(1+'[1]TABELA G2A'!$C$18),IF(AND((F418)&gt;='[1]TABELA G2A'!$E$17,(F418)&lt;'[1]TABELA G2A'!$F$17),(F418)/(1+'[1]TABELA G2A'!$E$18),IF(AND((F418)&gt;='[1]TABELA G2A'!$G$17,(F418)&lt;'[1]TABELA G2A'!$H$17),(F418)/(1+'[1]TABELA G2A'!$G$18),IF(AND((F418)&gt;='[1]TABELA G2A'!$I$17,(F418)&lt;'[1]TABELA G2A'!$J$17),(F418)/(1+'[1]TABELA G2A'!$I$18),IF(AND((F418)&gt;='[1]TABELA G2A'!$A$19,(F418)&lt;'[1]TABELA G2A'!$B$19),(F418)/(1+'[1]TABELA G2A'!$A$20),IF(AND((F418)&gt;='[1]TABELA G2A'!$C$19,(F418)&lt;'[1]TABELA G2A'!$D$19),(F418)/(1+'[1]TABELA G2A'!$C$20),IF(AND((F418)&gt;='[1]TABELA G2A'!$E$19,(F418)&lt;'[1]TABELA G2A'!$F$19),(F418)/(1+'[1]TABELA G2A'!$E$20),IF(AND((F418)&gt;='[1]TABELA G2A'!$G$19,(F418)&lt;'[1]TABELA G2A'!$H$19),(F418)/(1+'[1]TABELA G2A'!$G$20),IF(AND((F418)&gt;='[1]TABELA G2A'!$I$19,(F418)&lt;'[1]TABELA G2A'!$J$19),(F418)/(1+'[1]TABELA G2A'!$A$22),IF(AND((F418)&gt;='[1]TABELA G2A'!$A$21,(F418)&lt;'[1]TABELA G2A'!$B$21),(F418)/(1+'[1]TABELA G2A'!$B$22),IF(AND((F418)&gt;='[1]TABELA G2A'!$C$21,(F418)&lt;'[1]TABELA G2A'!$D$21),(F418)/(1+'[1]TABELA G2A'!$C$22),IF((F418)&gt;='[1]TABELA G2A'!$E$21,(F418)/(1+'[1]TABELA G2A'!$C$22),""))))))))))))))))))))</f>
        <v>10.136229484595452</v>
      </c>
      <c r="H418" s="22" t="str">
        <f>IF('Venda-Chave-Troca'!$E418="G2A",G418*0.898-(0.4)-((0.15)*N418/O418),IF('Venda-Chave-Troca'!$E418="Gamivo",IF('Venda-Chave-Troca'!$F418&lt;4,(F418*0.95)-(0.1),(F418*0.901)-(0.45)),""))</f>
        <v/>
      </c>
      <c r="I418" s="22">
        <f>IF($E418="gamivo",IF($F418&gt;4,'Venda-Chave-Troca'!$G418+(-0.099*'Venda-Chave-Troca'!$G418)-(0.45),'Venda-Chave-Troca'!$G418-(0.05*'Venda-Chave-Troca'!$G418)-(0.1)),G418*0.898-(0.55))</f>
        <v>8.5523340771667158</v>
      </c>
      <c r="J418" s="70"/>
      <c r="K418" s="158" t="s">
        <v>1122</v>
      </c>
      <c r="L418" s="22">
        <v>4.1066862911239808</v>
      </c>
      <c r="M418" s="25">
        <v>0</v>
      </c>
      <c r="N418" s="25">
        <v>0</v>
      </c>
      <c r="O418" s="25">
        <v>0</v>
      </c>
      <c r="P418" s="25">
        <v>0</v>
      </c>
      <c r="Q418" s="26" t="e">
        <f t="shared" si="12"/>
        <v>#VALUE!</v>
      </c>
      <c r="R418" s="27" t="e">
        <f t="shared" si="13"/>
        <v>#VALUE!</v>
      </c>
      <c r="S418" s="52">
        <v>44266</v>
      </c>
      <c r="T418" s="28"/>
      <c r="U418" s="28"/>
      <c r="V418" s="29" t="s">
        <v>1118</v>
      </c>
      <c r="W418" s="29"/>
      <c r="X418" s="30"/>
      <c r="Y418" s="15"/>
    </row>
    <row r="419" spans="1:25" ht="19.350000000000001" customHeight="1">
      <c r="A419" s="17" t="s">
        <v>25</v>
      </c>
      <c r="B419" s="70" t="s">
        <v>1123</v>
      </c>
      <c r="C419" s="71" t="s">
        <v>1092</v>
      </c>
      <c r="D419" s="20"/>
      <c r="E419" s="21" t="s">
        <v>27</v>
      </c>
      <c r="F419" s="22">
        <v>0.42391304347826098</v>
      </c>
      <c r="G419" s="22">
        <f>IF('Venda-Chave-Troca'!$E419="Gamivo",'Venda-Chave-Troca'!$F419,IF(AND((F419)&lt;'[1]TABELA G2A'!$A$15),F419,IF(AND((F419)&gt;='[1]TABELA G2A'!$A$15,(F419)&lt;'[1]TABELA G2A'!$B$15),(F419)/(1+'[1]TABELA G2A'!$A$16),IF(AND((F419)&gt;='[1]TABELA G2A'!$C$15,(F419)&lt;'[1]TABELA G2A'!$D$15),(F419)/(1+'[1]TABELA G2A'!$C$16),IF(AND((F419)&gt;='[1]TABELA G2A'!$E$15,(F419)&lt;'[1]TABELA G2A'!$F$15),(F419)/(1+'[1]TABELA G2A'!$E$16),IF(AND((F419)&gt;='[1]TABELA G2A'!$G$15,(F419)&lt;'[1]TABELA G2A'!$H$15),(F419)/(1+'[1]TABELA G2A'!$G$16),IF(AND((F419)&gt;='[1]TABELA G2A'!$I$15,(F419)&lt;'[1]TABELA G2A'!$J$15),(F419)/(1+'[1]TABELA G2A'!$I$16),IF(AND((F419)&gt;='[1]TABELA G2A'!$A$17,(F419)&lt;'[1]TABELA G2A'!$B$17),(F419)/(1+'[1]TABELA G2A'!$A$18),IF(AND((F419)&gt;='[1]TABELA G2A'!$C$17,(F419)&lt;'[1]TABELA G2A'!$D$17),(F419)/(1+'[1]TABELA G2A'!$C$18),IF(AND((F419)&gt;='[1]TABELA G2A'!$E$17,(F419)&lt;'[1]TABELA G2A'!$F$17),(F419)/(1+'[1]TABELA G2A'!$E$18),IF(AND((F419)&gt;='[1]TABELA G2A'!$G$17,(F419)&lt;'[1]TABELA G2A'!$H$17),(F419)/(1+'[1]TABELA G2A'!$G$18),IF(AND((F419)&gt;='[1]TABELA G2A'!$I$17,(F419)&lt;'[1]TABELA G2A'!$J$17),(F419)/(1+'[1]TABELA G2A'!$I$18),IF(AND((F419)&gt;='[1]TABELA G2A'!$A$19,(F419)&lt;'[1]TABELA G2A'!$B$19),(F419)/(1+'[1]TABELA G2A'!$A$20),IF(AND((F419)&gt;='[1]TABELA G2A'!$C$19,(F419)&lt;'[1]TABELA G2A'!$D$19),(F419)/(1+'[1]TABELA G2A'!$C$20),IF(AND((F419)&gt;='[1]TABELA G2A'!$E$19,(F419)&lt;'[1]TABELA G2A'!$F$19),(F419)/(1+'[1]TABELA G2A'!$E$20),IF(AND((F419)&gt;='[1]TABELA G2A'!$G$19,(F419)&lt;'[1]TABELA G2A'!$H$19),(F419)/(1+'[1]TABELA G2A'!$G$20),IF(AND((F419)&gt;='[1]TABELA G2A'!$I$19,(F419)&lt;'[1]TABELA G2A'!$J$19),(F419)/(1+'[1]TABELA G2A'!$A$22),IF(AND((F419)&gt;='[1]TABELA G2A'!$A$21,(F419)&lt;'[1]TABELA G2A'!$B$21),(F419)/(1+'[1]TABELA G2A'!$B$22),IF(AND((F419)&gt;='[1]TABELA G2A'!$C$21,(F419)&lt;'[1]TABELA G2A'!$D$21),(F419)/(1+'[1]TABELA G2A'!$C$22),IF((F419)&gt;='[1]TABELA G2A'!$E$21,(F419)/(1+'[1]TABELA G2A'!$C$22),""))))))))))))))))))))</f>
        <v>0.42391304347826098</v>
      </c>
      <c r="H419" s="22">
        <f>IF('Venda-Chave-Troca'!$E419="G2A",G419*0.898-(0.4)-((0.15)*N419/O419),IF('Venda-Chave-Troca'!$E419="Gamivo",IF('Venda-Chave-Troca'!$F419&lt;4,(F419*0.95)-(0.1),(F419*0.901)-(0.45)),""))</f>
        <v>0.30271739130434794</v>
      </c>
      <c r="I419" s="22">
        <f>IF($E419="gamivo",IF($F419&gt;4,'Venda-Chave-Troca'!$G419+(-0.099*'Venda-Chave-Troca'!$G419)-(0.45),'Venda-Chave-Troca'!$G419-(0.05*'Venda-Chave-Troca'!$G419)-(0.1)),G419*0.898-(0.55))</f>
        <v>0.30271739130434794</v>
      </c>
      <c r="J419" s="70"/>
      <c r="K419" s="24" t="s">
        <v>33</v>
      </c>
      <c r="L419" s="22">
        <v>0.15288444219742106</v>
      </c>
      <c r="M419" s="25">
        <v>0</v>
      </c>
      <c r="N419" s="25">
        <v>0</v>
      </c>
      <c r="O419" s="25">
        <v>0</v>
      </c>
      <c r="P419" s="25">
        <v>0</v>
      </c>
      <c r="Q419" s="26">
        <f t="shared" si="12"/>
        <v>-0.15288444219742106</v>
      </c>
      <c r="R419" s="27">
        <f t="shared" si="13"/>
        <v>-1</v>
      </c>
      <c r="S419" s="28">
        <v>44805</v>
      </c>
      <c r="T419" s="28"/>
      <c r="U419" s="28"/>
      <c r="V419" s="29" t="s">
        <v>34</v>
      </c>
      <c r="W419" s="29" t="s">
        <v>35</v>
      </c>
      <c r="X419" s="30"/>
      <c r="Y419" s="15"/>
    </row>
    <row r="420" spans="1:25" ht="19.350000000000001" customHeight="1">
      <c r="A420" s="17" t="s">
        <v>25</v>
      </c>
      <c r="B420" s="70" t="s">
        <v>1124</v>
      </c>
      <c r="C420" s="71" t="s">
        <v>1092</v>
      </c>
      <c r="D420" s="20"/>
      <c r="E420" s="21" t="s">
        <v>1084</v>
      </c>
      <c r="F420" s="22">
        <v>0.41576086956521741</v>
      </c>
      <c r="G420" s="22">
        <f>IF('Venda-Chave-Troca'!$E420="Gamivo",'Venda-Chave-Troca'!$F420,IF(AND((F420)&lt;'[1]TABELA G2A'!$A$15),F420,IF(AND((F420)&gt;='[1]TABELA G2A'!$A$15,(F420)&lt;'[1]TABELA G2A'!$B$15),(F420)/(1+'[1]TABELA G2A'!$A$16),IF(AND((F420)&gt;='[1]TABELA G2A'!$C$15,(F420)&lt;'[1]TABELA G2A'!$D$15),(F420)/(1+'[1]TABELA G2A'!$C$16),IF(AND((F420)&gt;='[1]TABELA G2A'!$E$15,(F420)&lt;'[1]TABELA G2A'!$F$15),(F420)/(1+'[1]TABELA G2A'!$E$16),IF(AND((F420)&gt;='[1]TABELA G2A'!$G$15,(F420)&lt;'[1]TABELA G2A'!$H$15),(F420)/(1+'[1]TABELA G2A'!$G$16),IF(AND((F420)&gt;='[1]TABELA G2A'!$I$15,(F420)&lt;'[1]TABELA G2A'!$J$15),(F420)/(1+'[1]TABELA G2A'!$I$16),IF(AND((F420)&gt;='[1]TABELA G2A'!$A$17,(F420)&lt;'[1]TABELA G2A'!$B$17),(F420)/(1+'[1]TABELA G2A'!$A$18),IF(AND((F420)&gt;='[1]TABELA G2A'!$C$17,(F420)&lt;'[1]TABELA G2A'!$D$17),(F420)/(1+'[1]TABELA G2A'!$C$18),IF(AND((F420)&gt;='[1]TABELA G2A'!$E$17,(F420)&lt;'[1]TABELA G2A'!$F$17),(F420)/(1+'[1]TABELA G2A'!$E$18),IF(AND((F420)&gt;='[1]TABELA G2A'!$G$17,(F420)&lt;'[1]TABELA G2A'!$H$17),(F420)/(1+'[1]TABELA G2A'!$G$18),IF(AND((F420)&gt;='[1]TABELA G2A'!$I$17,(F420)&lt;'[1]TABELA G2A'!$J$17),(F420)/(1+'[1]TABELA G2A'!$I$18),IF(AND((F420)&gt;='[1]TABELA G2A'!$A$19,(F420)&lt;'[1]TABELA G2A'!$B$19),(F420)/(1+'[1]TABELA G2A'!$A$20),IF(AND((F420)&gt;='[1]TABELA G2A'!$C$19,(F420)&lt;'[1]TABELA G2A'!$D$19),(F420)/(1+'[1]TABELA G2A'!$C$20),IF(AND((F420)&gt;='[1]TABELA G2A'!$E$19,(F420)&lt;'[1]TABELA G2A'!$F$19),(F420)/(1+'[1]TABELA G2A'!$E$20),IF(AND((F420)&gt;='[1]TABELA G2A'!$G$19,(F420)&lt;'[1]TABELA G2A'!$H$19),(F420)/(1+'[1]TABELA G2A'!$G$20),IF(AND((F420)&gt;='[1]TABELA G2A'!$I$19,(F420)&lt;'[1]TABELA G2A'!$J$19),(F420)/(1+'[1]TABELA G2A'!$A$22),IF(AND((F420)&gt;='[1]TABELA G2A'!$A$21,(F420)&lt;'[1]TABELA G2A'!$B$21),(F420)/(1+'[1]TABELA G2A'!$B$22),IF(AND((F420)&gt;='[1]TABELA G2A'!$C$21,(F420)&lt;'[1]TABELA G2A'!$D$21),(F420)/(1+'[1]TABELA G2A'!$C$22),IF((F420)&gt;='[1]TABELA G2A'!$E$21,(F420)/(1+'[1]TABELA G2A'!$C$22),""))))))))))))))))))))</f>
        <v>0.41576086956521741</v>
      </c>
      <c r="H420" s="22">
        <f>IF('Venda-Chave-Troca'!$E420="G2A",G420*0.898-(0.4)-((0.15)*N420/O420),IF('Venda-Chave-Troca'!$E420="Gamivo",IF('Venda-Chave-Troca'!$F420&lt;4,(F420*0.95)-(0.1),(F420*0.901)-(0.45)),""))</f>
        <v>0.29497282608695652</v>
      </c>
      <c r="I420" s="22">
        <f>IF($E420="gamivo",IF($F420&gt;4,'Venda-Chave-Troca'!$G420+(-0.099*'Venda-Chave-Troca'!$G420)-(0.45),'Venda-Chave-Troca'!$G420-(0.05*'Venda-Chave-Troca'!$G420)-(0.1)),G420*0.898-(0.55))</f>
        <v>0.29497282608695652</v>
      </c>
      <c r="J420" s="70"/>
      <c r="K420" s="24" t="s">
        <v>1125</v>
      </c>
      <c r="L420" s="22">
        <v>0.14601476395036014</v>
      </c>
      <c r="M420" s="25">
        <v>0</v>
      </c>
      <c r="N420" s="25">
        <v>0</v>
      </c>
      <c r="O420" s="25">
        <v>0</v>
      </c>
      <c r="P420" s="25">
        <v>0</v>
      </c>
      <c r="Q420" s="26">
        <f t="shared" si="12"/>
        <v>-0.14601476395036014</v>
      </c>
      <c r="R420" s="27">
        <f t="shared" si="13"/>
        <v>-1</v>
      </c>
      <c r="S420" s="28">
        <v>44798</v>
      </c>
      <c r="T420" s="28"/>
      <c r="U420" s="28"/>
      <c r="V420" s="29" t="s">
        <v>1126</v>
      </c>
      <c r="W420" s="29" t="s">
        <v>1127</v>
      </c>
      <c r="X420" s="30"/>
      <c r="Y420" s="15"/>
    </row>
    <row r="421" spans="1:25" ht="19.350000000000001" customHeight="1">
      <c r="A421" s="17" t="s">
        <v>25</v>
      </c>
      <c r="B421" s="70" t="s">
        <v>1128</v>
      </c>
      <c r="C421" s="71" t="s">
        <v>1092</v>
      </c>
      <c r="D421" s="20"/>
      <c r="E421" s="21" t="s">
        <v>1084</v>
      </c>
      <c r="F421" s="22">
        <v>0.41576086956521741</v>
      </c>
      <c r="G421" s="22">
        <f>IF('Venda-Chave-Troca'!$E421="Gamivo",'Venda-Chave-Troca'!$F421,IF(AND((F421)&lt;'[1]TABELA G2A'!$A$15),F421,IF(AND((F421)&gt;='[1]TABELA G2A'!$A$15,(F421)&lt;'[1]TABELA G2A'!$B$15),(F421)/(1+'[1]TABELA G2A'!$A$16),IF(AND((F421)&gt;='[1]TABELA G2A'!$C$15,(F421)&lt;'[1]TABELA G2A'!$D$15),(F421)/(1+'[1]TABELA G2A'!$C$16),IF(AND((F421)&gt;='[1]TABELA G2A'!$E$15,(F421)&lt;'[1]TABELA G2A'!$F$15),(F421)/(1+'[1]TABELA G2A'!$E$16),IF(AND((F421)&gt;='[1]TABELA G2A'!$G$15,(F421)&lt;'[1]TABELA G2A'!$H$15),(F421)/(1+'[1]TABELA G2A'!$G$16),IF(AND((F421)&gt;='[1]TABELA G2A'!$I$15,(F421)&lt;'[1]TABELA G2A'!$J$15),(F421)/(1+'[1]TABELA G2A'!$I$16),IF(AND((F421)&gt;='[1]TABELA G2A'!$A$17,(F421)&lt;'[1]TABELA G2A'!$B$17),(F421)/(1+'[1]TABELA G2A'!$A$18),IF(AND((F421)&gt;='[1]TABELA G2A'!$C$17,(F421)&lt;'[1]TABELA G2A'!$D$17),(F421)/(1+'[1]TABELA G2A'!$C$18),IF(AND((F421)&gt;='[1]TABELA G2A'!$E$17,(F421)&lt;'[1]TABELA G2A'!$F$17),(F421)/(1+'[1]TABELA G2A'!$E$18),IF(AND((F421)&gt;='[1]TABELA G2A'!$G$17,(F421)&lt;'[1]TABELA G2A'!$H$17),(F421)/(1+'[1]TABELA G2A'!$G$18),IF(AND((F421)&gt;='[1]TABELA G2A'!$I$17,(F421)&lt;'[1]TABELA G2A'!$J$17),(F421)/(1+'[1]TABELA G2A'!$I$18),IF(AND((F421)&gt;='[1]TABELA G2A'!$A$19,(F421)&lt;'[1]TABELA G2A'!$B$19),(F421)/(1+'[1]TABELA G2A'!$A$20),IF(AND((F421)&gt;='[1]TABELA G2A'!$C$19,(F421)&lt;'[1]TABELA G2A'!$D$19),(F421)/(1+'[1]TABELA G2A'!$C$20),IF(AND((F421)&gt;='[1]TABELA G2A'!$E$19,(F421)&lt;'[1]TABELA G2A'!$F$19),(F421)/(1+'[1]TABELA G2A'!$E$20),IF(AND((F421)&gt;='[1]TABELA G2A'!$G$19,(F421)&lt;'[1]TABELA G2A'!$H$19),(F421)/(1+'[1]TABELA G2A'!$G$20),IF(AND((F421)&gt;='[1]TABELA G2A'!$I$19,(F421)&lt;'[1]TABELA G2A'!$J$19),(F421)/(1+'[1]TABELA G2A'!$A$22),IF(AND((F421)&gt;='[1]TABELA G2A'!$A$21,(F421)&lt;'[1]TABELA G2A'!$B$21),(F421)/(1+'[1]TABELA G2A'!$B$22),IF(AND((F421)&gt;='[1]TABELA G2A'!$C$21,(F421)&lt;'[1]TABELA G2A'!$D$21),(F421)/(1+'[1]TABELA G2A'!$C$22),IF((F421)&gt;='[1]TABELA G2A'!$E$21,(F421)/(1+'[1]TABELA G2A'!$C$22),""))))))))))))))))))))</f>
        <v>0.41576086956521741</v>
      </c>
      <c r="H421" s="22">
        <f>IF('Venda-Chave-Troca'!$E421="G2A",G421*0.898-(0.4)-((0.15)*N421/O421),IF('Venda-Chave-Troca'!$E421="Gamivo",IF('Venda-Chave-Troca'!$F421&lt;4,(F421*0.95)-(0.1),(F421*0.901)-(0.45)),""))</f>
        <v>0.29497282608695652</v>
      </c>
      <c r="I421" s="22">
        <f>IF($E421="gamivo",IF($F421&gt;4,'Venda-Chave-Troca'!$G421+(-0.099*'Venda-Chave-Troca'!$G421)-(0.45),'Venda-Chave-Troca'!$G421-(0.05*'Venda-Chave-Troca'!$G421)-(0.1)),G421*0.898-(0.55))</f>
        <v>0.29497282608695652</v>
      </c>
      <c r="J421" s="70"/>
      <c r="K421" s="24" t="s">
        <v>1125</v>
      </c>
      <c r="L421" s="22">
        <v>0.14601476395036014</v>
      </c>
      <c r="M421" s="25">
        <v>0</v>
      </c>
      <c r="N421" s="25">
        <v>0</v>
      </c>
      <c r="O421" s="25">
        <v>0</v>
      </c>
      <c r="P421" s="25">
        <v>0</v>
      </c>
      <c r="Q421" s="26">
        <f t="shared" si="12"/>
        <v>-0.14601476395036014</v>
      </c>
      <c r="R421" s="27">
        <f t="shared" si="13"/>
        <v>-1</v>
      </c>
      <c r="S421" s="28">
        <v>44798</v>
      </c>
      <c r="T421" s="28"/>
      <c r="U421" s="28"/>
      <c r="V421" s="29" t="s">
        <v>1126</v>
      </c>
      <c r="W421" s="29" t="s">
        <v>1127</v>
      </c>
      <c r="X421" s="30"/>
      <c r="Y421" s="15"/>
    </row>
    <row r="422" spans="1:25" ht="19.350000000000001" customHeight="1">
      <c r="A422" s="17" t="s">
        <v>25</v>
      </c>
      <c r="B422" s="70" t="s">
        <v>1129</v>
      </c>
      <c r="C422" s="71" t="s">
        <v>1092</v>
      </c>
      <c r="D422" s="20"/>
      <c r="E422" s="21" t="s">
        <v>1084</v>
      </c>
      <c r="F422" s="22">
        <v>0.41304347826086957</v>
      </c>
      <c r="G422" s="22">
        <f>IF('Venda-Chave-Troca'!$E422="Gamivo",'Venda-Chave-Troca'!$F422,IF(AND((F422)&lt;'[1]TABELA G2A'!$A$15),F422,IF(AND((F422)&gt;='[1]TABELA G2A'!$A$15,(F422)&lt;'[1]TABELA G2A'!$B$15),(F422)/(1+'[1]TABELA G2A'!$A$16),IF(AND((F422)&gt;='[1]TABELA G2A'!$C$15,(F422)&lt;'[1]TABELA G2A'!$D$15),(F422)/(1+'[1]TABELA G2A'!$C$16),IF(AND((F422)&gt;='[1]TABELA G2A'!$E$15,(F422)&lt;'[1]TABELA G2A'!$F$15),(F422)/(1+'[1]TABELA G2A'!$E$16),IF(AND((F422)&gt;='[1]TABELA G2A'!$G$15,(F422)&lt;'[1]TABELA G2A'!$H$15),(F422)/(1+'[1]TABELA G2A'!$G$16),IF(AND((F422)&gt;='[1]TABELA G2A'!$I$15,(F422)&lt;'[1]TABELA G2A'!$J$15),(F422)/(1+'[1]TABELA G2A'!$I$16),IF(AND((F422)&gt;='[1]TABELA G2A'!$A$17,(F422)&lt;'[1]TABELA G2A'!$B$17),(F422)/(1+'[1]TABELA G2A'!$A$18),IF(AND((F422)&gt;='[1]TABELA G2A'!$C$17,(F422)&lt;'[1]TABELA G2A'!$D$17),(F422)/(1+'[1]TABELA G2A'!$C$18),IF(AND((F422)&gt;='[1]TABELA G2A'!$E$17,(F422)&lt;'[1]TABELA G2A'!$F$17),(F422)/(1+'[1]TABELA G2A'!$E$18),IF(AND((F422)&gt;='[1]TABELA G2A'!$G$17,(F422)&lt;'[1]TABELA G2A'!$H$17),(F422)/(1+'[1]TABELA G2A'!$G$18),IF(AND((F422)&gt;='[1]TABELA G2A'!$I$17,(F422)&lt;'[1]TABELA G2A'!$J$17),(F422)/(1+'[1]TABELA G2A'!$I$18),IF(AND((F422)&gt;='[1]TABELA G2A'!$A$19,(F422)&lt;'[1]TABELA G2A'!$B$19),(F422)/(1+'[1]TABELA G2A'!$A$20),IF(AND((F422)&gt;='[1]TABELA G2A'!$C$19,(F422)&lt;'[1]TABELA G2A'!$D$19),(F422)/(1+'[1]TABELA G2A'!$C$20),IF(AND((F422)&gt;='[1]TABELA G2A'!$E$19,(F422)&lt;'[1]TABELA G2A'!$F$19),(F422)/(1+'[1]TABELA G2A'!$E$20),IF(AND((F422)&gt;='[1]TABELA G2A'!$G$19,(F422)&lt;'[1]TABELA G2A'!$H$19),(F422)/(1+'[1]TABELA G2A'!$G$20),IF(AND((F422)&gt;='[1]TABELA G2A'!$I$19,(F422)&lt;'[1]TABELA G2A'!$J$19),(F422)/(1+'[1]TABELA G2A'!$A$22),IF(AND((F422)&gt;='[1]TABELA G2A'!$A$21,(F422)&lt;'[1]TABELA G2A'!$B$21),(F422)/(1+'[1]TABELA G2A'!$B$22),IF(AND((F422)&gt;='[1]TABELA G2A'!$C$21,(F422)&lt;'[1]TABELA G2A'!$D$21),(F422)/(1+'[1]TABELA G2A'!$C$22),IF((F422)&gt;='[1]TABELA G2A'!$E$21,(F422)/(1+'[1]TABELA G2A'!$C$22),""))))))))))))))))))))</f>
        <v>0.41304347826086957</v>
      </c>
      <c r="H422" s="22">
        <f>IF('Venda-Chave-Troca'!$E422="G2A",G422*0.898-(0.4)-((0.15)*N422/O422),IF('Venda-Chave-Troca'!$E422="Gamivo",IF('Venda-Chave-Troca'!$F422&lt;4,(F422*0.95)-(0.1),(F422*0.901)-(0.45)),""))</f>
        <v>0.29239130434782612</v>
      </c>
      <c r="I422" s="22">
        <f>IF($E422="gamivo",IF($F422&gt;4,'Venda-Chave-Troca'!$G422+(-0.099*'Venda-Chave-Troca'!$G422)-(0.45),'Venda-Chave-Troca'!$G422-(0.05*'Venda-Chave-Troca'!$G422)-(0.1)),G422*0.898-(0.55))</f>
        <v>0.29239130434782612</v>
      </c>
      <c r="J422" s="70"/>
      <c r="K422" s="24" t="s">
        <v>1130</v>
      </c>
      <c r="L422" s="22">
        <v>8.8561124679099226E-2</v>
      </c>
      <c r="M422" s="25">
        <v>0</v>
      </c>
      <c r="N422" s="25">
        <v>0</v>
      </c>
      <c r="O422" s="25">
        <v>0</v>
      </c>
      <c r="P422" s="25">
        <v>0</v>
      </c>
      <c r="Q422" s="26">
        <f t="shared" si="12"/>
        <v>-8.8561124679099226E-2</v>
      </c>
      <c r="R422" s="27">
        <f t="shared" si="13"/>
        <v>-1</v>
      </c>
      <c r="S422" s="28">
        <v>44801</v>
      </c>
      <c r="T422" s="28"/>
      <c r="U422" s="28"/>
      <c r="V422" s="29" t="s">
        <v>1131</v>
      </c>
      <c r="W422" s="29" t="s">
        <v>160</v>
      </c>
      <c r="X422" s="30"/>
      <c r="Y422" s="15"/>
    </row>
    <row r="423" spans="1:25" ht="19.350000000000001" customHeight="1">
      <c r="A423" s="17" t="s">
        <v>25</v>
      </c>
      <c r="B423" s="70" t="s">
        <v>1132</v>
      </c>
      <c r="C423" s="71" t="s">
        <v>1092</v>
      </c>
      <c r="D423" s="20"/>
      <c r="E423" s="21" t="s">
        <v>1084</v>
      </c>
      <c r="F423" s="22">
        <v>0.41304347826086957</v>
      </c>
      <c r="G423" s="22">
        <f>IF('Venda-Chave-Troca'!$E423="Gamivo",'Venda-Chave-Troca'!$F423,IF(AND((F423)&lt;'[1]TABELA G2A'!$A$15),F423,IF(AND((F423)&gt;='[1]TABELA G2A'!$A$15,(F423)&lt;'[1]TABELA G2A'!$B$15),(F423)/(1+'[1]TABELA G2A'!$A$16),IF(AND((F423)&gt;='[1]TABELA G2A'!$C$15,(F423)&lt;'[1]TABELA G2A'!$D$15),(F423)/(1+'[1]TABELA G2A'!$C$16),IF(AND((F423)&gt;='[1]TABELA G2A'!$E$15,(F423)&lt;'[1]TABELA G2A'!$F$15),(F423)/(1+'[1]TABELA G2A'!$E$16),IF(AND((F423)&gt;='[1]TABELA G2A'!$G$15,(F423)&lt;'[1]TABELA G2A'!$H$15),(F423)/(1+'[1]TABELA G2A'!$G$16),IF(AND((F423)&gt;='[1]TABELA G2A'!$I$15,(F423)&lt;'[1]TABELA G2A'!$J$15),(F423)/(1+'[1]TABELA G2A'!$I$16),IF(AND((F423)&gt;='[1]TABELA G2A'!$A$17,(F423)&lt;'[1]TABELA G2A'!$B$17),(F423)/(1+'[1]TABELA G2A'!$A$18),IF(AND((F423)&gt;='[1]TABELA G2A'!$C$17,(F423)&lt;'[1]TABELA G2A'!$D$17),(F423)/(1+'[1]TABELA G2A'!$C$18),IF(AND((F423)&gt;='[1]TABELA G2A'!$E$17,(F423)&lt;'[1]TABELA G2A'!$F$17),(F423)/(1+'[1]TABELA G2A'!$E$18),IF(AND((F423)&gt;='[1]TABELA G2A'!$G$17,(F423)&lt;'[1]TABELA G2A'!$H$17),(F423)/(1+'[1]TABELA G2A'!$G$18),IF(AND((F423)&gt;='[1]TABELA G2A'!$I$17,(F423)&lt;'[1]TABELA G2A'!$J$17),(F423)/(1+'[1]TABELA G2A'!$I$18),IF(AND((F423)&gt;='[1]TABELA G2A'!$A$19,(F423)&lt;'[1]TABELA G2A'!$B$19),(F423)/(1+'[1]TABELA G2A'!$A$20),IF(AND((F423)&gt;='[1]TABELA G2A'!$C$19,(F423)&lt;'[1]TABELA G2A'!$D$19),(F423)/(1+'[1]TABELA G2A'!$C$20),IF(AND((F423)&gt;='[1]TABELA G2A'!$E$19,(F423)&lt;'[1]TABELA G2A'!$F$19),(F423)/(1+'[1]TABELA G2A'!$E$20),IF(AND((F423)&gt;='[1]TABELA G2A'!$G$19,(F423)&lt;'[1]TABELA G2A'!$H$19),(F423)/(1+'[1]TABELA G2A'!$G$20),IF(AND((F423)&gt;='[1]TABELA G2A'!$I$19,(F423)&lt;'[1]TABELA G2A'!$J$19),(F423)/(1+'[1]TABELA G2A'!$A$22),IF(AND((F423)&gt;='[1]TABELA G2A'!$A$21,(F423)&lt;'[1]TABELA G2A'!$B$21),(F423)/(1+'[1]TABELA G2A'!$B$22),IF(AND((F423)&gt;='[1]TABELA G2A'!$C$21,(F423)&lt;'[1]TABELA G2A'!$D$21),(F423)/(1+'[1]TABELA G2A'!$C$22),IF((F423)&gt;='[1]TABELA G2A'!$E$21,(F423)/(1+'[1]TABELA G2A'!$C$22),""))))))))))))))))))))</f>
        <v>0.41304347826086957</v>
      </c>
      <c r="H423" s="22">
        <f>IF('Venda-Chave-Troca'!$E423="G2A",G423*0.898-(0.4)-((0.15)*N423/O423),IF('Venda-Chave-Troca'!$E423="Gamivo",IF('Venda-Chave-Troca'!$F423&lt;4,(F423*0.95)-(0.1),(F423*0.901)-(0.45)),""))</f>
        <v>0.29239130434782612</v>
      </c>
      <c r="I423" s="22">
        <f>IF($E423="gamivo",IF($F423&gt;4,'Venda-Chave-Troca'!$G423+(-0.099*'Venda-Chave-Troca'!$G423)-(0.45),'Venda-Chave-Troca'!$G423-(0.05*'Venda-Chave-Troca'!$G423)-(0.1)),G423*0.898-(0.55))</f>
        <v>0.29239130434782612</v>
      </c>
      <c r="J423" s="70"/>
      <c r="K423" s="24" t="s">
        <v>1130</v>
      </c>
      <c r="L423" s="22">
        <v>8.8561124679099226E-2</v>
      </c>
      <c r="M423" s="25">
        <v>0</v>
      </c>
      <c r="N423" s="25">
        <v>0</v>
      </c>
      <c r="O423" s="25">
        <v>0</v>
      </c>
      <c r="P423" s="25">
        <v>0</v>
      </c>
      <c r="Q423" s="26">
        <f t="shared" si="12"/>
        <v>-8.8561124679099226E-2</v>
      </c>
      <c r="R423" s="27">
        <f t="shared" si="13"/>
        <v>-1</v>
      </c>
      <c r="S423" s="28">
        <v>44801</v>
      </c>
      <c r="T423" s="28"/>
      <c r="U423" s="28"/>
      <c r="V423" s="29" t="s">
        <v>1131</v>
      </c>
      <c r="W423" s="29" t="s">
        <v>160</v>
      </c>
      <c r="X423" s="30"/>
      <c r="Y423" s="15"/>
    </row>
    <row r="424" spans="1:25" ht="19.350000000000001" customHeight="1">
      <c r="A424" s="17" t="s">
        <v>25</v>
      </c>
      <c r="B424" s="70" t="s">
        <v>1133</v>
      </c>
      <c r="C424" s="71" t="s">
        <v>1092</v>
      </c>
      <c r="D424" s="20"/>
      <c r="E424" s="21" t="s">
        <v>1084</v>
      </c>
      <c r="F424" s="22">
        <v>0.41304347826086957</v>
      </c>
      <c r="G424" s="22">
        <f>IF('Venda-Chave-Troca'!$E424="Gamivo",'Venda-Chave-Troca'!$F424,IF(AND((F424)&lt;'[1]TABELA G2A'!$A$15),F424,IF(AND((F424)&gt;='[1]TABELA G2A'!$A$15,(F424)&lt;'[1]TABELA G2A'!$B$15),(F424)/(1+'[1]TABELA G2A'!$A$16),IF(AND((F424)&gt;='[1]TABELA G2A'!$C$15,(F424)&lt;'[1]TABELA G2A'!$D$15),(F424)/(1+'[1]TABELA G2A'!$C$16),IF(AND((F424)&gt;='[1]TABELA G2A'!$E$15,(F424)&lt;'[1]TABELA G2A'!$F$15),(F424)/(1+'[1]TABELA G2A'!$E$16),IF(AND((F424)&gt;='[1]TABELA G2A'!$G$15,(F424)&lt;'[1]TABELA G2A'!$H$15),(F424)/(1+'[1]TABELA G2A'!$G$16),IF(AND((F424)&gt;='[1]TABELA G2A'!$I$15,(F424)&lt;'[1]TABELA G2A'!$J$15),(F424)/(1+'[1]TABELA G2A'!$I$16),IF(AND((F424)&gt;='[1]TABELA G2A'!$A$17,(F424)&lt;'[1]TABELA G2A'!$B$17),(F424)/(1+'[1]TABELA G2A'!$A$18),IF(AND((F424)&gt;='[1]TABELA G2A'!$C$17,(F424)&lt;'[1]TABELA G2A'!$D$17),(F424)/(1+'[1]TABELA G2A'!$C$18),IF(AND((F424)&gt;='[1]TABELA G2A'!$E$17,(F424)&lt;'[1]TABELA G2A'!$F$17),(F424)/(1+'[1]TABELA G2A'!$E$18),IF(AND((F424)&gt;='[1]TABELA G2A'!$G$17,(F424)&lt;'[1]TABELA G2A'!$H$17),(F424)/(1+'[1]TABELA G2A'!$G$18),IF(AND((F424)&gt;='[1]TABELA G2A'!$I$17,(F424)&lt;'[1]TABELA G2A'!$J$17),(F424)/(1+'[1]TABELA G2A'!$I$18),IF(AND((F424)&gt;='[1]TABELA G2A'!$A$19,(F424)&lt;'[1]TABELA G2A'!$B$19),(F424)/(1+'[1]TABELA G2A'!$A$20),IF(AND((F424)&gt;='[1]TABELA G2A'!$C$19,(F424)&lt;'[1]TABELA G2A'!$D$19),(F424)/(1+'[1]TABELA G2A'!$C$20),IF(AND((F424)&gt;='[1]TABELA G2A'!$E$19,(F424)&lt;'[1]TABELA G2A'!$F$19),(F424)/(1+'[1]TABELA G2A'!$E$20),IF(AND((F424)&gt;='[1]TABELA G2A'!$G$19,(F424)&lt;'[1]TABELA G2A'!$H$19),(F424)/(1+'[1]TABELA G2A'!$G$20),IF(AND((F424)&gt;='[1]TABELA G2A'!$I$19,(F424)&lt;'[1]TABELA G2A'!$J$19),(F424)/(1+'[1]TABELA G2A'!$A$22),IF(AND((F424)&gt;='[1]TABELA G2A'!$A$21,(F424)&lt;'[1]TABELA G2A'!$B$21),(F424)/(1+'[1]TABELA G2A'!$B$22),IF(AND((F424)&gt;='[1]TABELA G2A'!$C$21,(F424)&lt;'[1]TABELA G2A'!$D$21),(F424)/(1+'[1]TABELA G2A'!$C$22),IF((F424)&gt;='[1]TABELA G2A'!$E$21,(F424)/(1+'[1]TABELA G2A'!$C$22),""))))))))))))))))))))</f>
        <v>0.41304347826086957</v>
      </c>
      <c r="H424" s="22">
        <f>IF('Venda-Chave-Troca'!$E424="G2A",G424*0.898-(0.4)-((0.15)*N424/O424),IF('Venda-Chave-Troca'!$E424="Gamivo",IF('Venda-Chave-Troca'!$F424&lt;4,(F424*0.95)-(0.1),(F424*0.901)-(0.45)),""))</f>
        <v>0.29239130434782612</v>
      </c>
      <c r="I424" s="22">
        <f>IF($E424="gamivo",IF($F424&gt;4,'Venda-Chave-Troca'!$G424+(-0.099*'Venda-Chave-Troca'!$G424)-(0.45),'Venda-Chave-Troca'!$G424-(0.05*'Venda-Chave-Troca'!$G424)-(0.1)),G424*0.898-(0.55))</f>
        <v>0.29239130434782612</v>
      </c>
      <c r="J424" s="70"/>
      <c r="K424" s="24" t="s">
        <v>1130</v>
      </c>
      <c r="L424" s="22">
        <v>8.8561124679099226E-2</v>
      </c>
      <c r="M424" s="25">
        <v>0</v>
      </c>
      <c r="N424" s="25">
        <v>0</v>
      </c>
      <c r="O424" s="25">
        <v>0</v>
      </c>
      <c r="P424" s="25">
        <v>0</v>
      </c>
      <c r="Q424" s="26">
        <f t="shared" si="12"/>
        <v>-8.8561124679099226E-2</v>
      </c>
      <c r="R424" s="27">
        <f t="shared" si="13"/>
        <v>-1</v>
      </c>
      <c r="S424" s="28">
        <v>44801</v>
      </c>
      <c r="T424" s="28"/>
      <c r="U424" s="28"/>
      <c r="V424" s="29" t="s">
        <v>1131</v>
      </c>
      <c r="W424" s="29" t="s">
        <v>160</v>
      </c>
      <c r="X424" s="30"/>
      <c r="Y424" s="15"/>
    </row>
    <row r="425" spans="1:25" ht="19.350000000000001" customHeight="1">
      <c r="A425" s="17" t="s">
        <v>25</v>
      </c>
      <c r="B425" s="70" t="s">
        <v>1134</v>
      </c>
      <c r="C425" s="71" t="s">
        <v>1092</v>
      </c>
      <c r="D425" s="20"/>
      <c r="E425" s="21" t="s">
        <v>1084</v>
      </c>
      <c r="F425" s="22">
        <v>0.41304347826086957</v>
      </c>
      <c r="G425" s="22">
        <f>IF('Venda-Chave-Troca'!$E425="Gamivo",'Venda-Chave-Troca'!$F425,IF(AND((F425)&lt;'[1]TABELA G2A'!$A$15),F425,IF(AND((F425)&gt;='[1]TABELA G2A'!$A$15,(F425)&lt;'[1]TABELA G2A'!$B$15),(F425)/(1+'[1]TABELA G2A'!$A$16),IF(AND((F425)&gt;='[1]TABELA G2A'!$C$15,(F425)&lt;'[1]TABELA G2A'!$D$15),(F425)/(1+'[1]TABELA G2A'!$C$16),IF(AND((F425)&gt;='[1]TABELA G2A'!$E$15,(F425)&lt;'[1]TABELA G2A'!$F$15),(F425)/(1+'[1]TABELA G2A'!$E$16),IF(AND((F425)&gt;='[1]TABELA G2A'!$G$15,(F425)&lt;'[1]TABELA G2A'!$H$15),(F425)/(1+'[1]TABELA G2A'!$G$16),IF(AND((F425)&gt;='[1]TABELA G2A'!$I$15,(F425)&lt;'[1]TABELA G2A'!$J$15),(F425)/(1+'[1]TABELA G2A'!$I$16),IF(AND((F425)&gt;='[1]TABELA G2A'!$A$17,(F425)&lt;'[1]TABELA G2A'!$B$17),(F425)/(1+'[1]TABELA G2A'!$A$18),IF(AND((F425)&gt;='[1]TABELA G2A'!$C$17,(F425)&lt;'[1]TABELA G2A'!$D$17),(F425)/(1+'[1]TABELA G2A'!$C$18),IF(AND((F425)&gt;='[1]TABELA G2A'!$E$17,(F425)&lt;'[1]TABELA G2A'!$F$17),(F425)/(1+'[1]TABELA G2A'!$E$18),IF(AND((F425)&gt;='[1]TABELA G2A'!$G$17,(F425)&lt;'[1]TABELA G2A'!$H$17),(F425)/(1+'[1]TABELA G2A'!$G$18),IF(AND((F425)&gt;='[1]TABELA G2A'!$I$17,(F425)&lt;'[1]TABELA G2A'!$J$17),(F425)/(1+'[1]TABELA G2A'!$I$18),IF(AND((F425)&gt;='[1]TABELA G2A'!$A$19,(F425)&lt;'[1]TABELA G2A'!$B$19),(F425)/(1+'[1]TABELA G2A'!$A$20),IF(AND((F425)&gt;='[1]TABELA G2A'!$C$19,(F425)&lt;'[1]TABELA G2A'!$D$19),(F425)/(1+'[1]TABELA G2A'!$C$20),IF(AND((F425)&gt;='[1]TABELA G2A'!$E$19,(F425)&lt;'[1]TABELA G2A'!$F$19),(F425)/(1+'[1]TABELA G2A'!$E$20),IF(AND((F425)&gt;='[1]TABELA G2A'!$G$19,(F425)&lt;'[1]TABELA G2A'!$H$19),(F425)/(1+'[1]TABELA G2A'!$G$20),IF(AND((F425)&gt;='[1]TABELA G2A'!$I$19,(F425)&lt;'[1]TABELA G2A'!$J$19),(F425)/(1+'[1]TABELA G2A'!$A$22),IF(AND((F425)&gt;='[1]TABELA G2A'!$A$21,(F425)&lt;'[1]TABELA G2A'!$B$21),(F425)/(1+'[1]TABELA G2A'!$B$22),IF(AND((F425)&gt;='[1]TABELA G2A'!$C$21,(F425)&lt;'[1]TABELA G2A'!$D$21),(F425)/(1+'[1]TABELA G2A'!$C$22),IF((F425)&gt;='[1]TABELA G2A'!$E$21,(F425)/(1+'[1]TABELA G2A'!$C$22),""))))))))))))))))))))</f>
        <v>0.41304347826086957</v>
      </c>
      <c r="H425" s="22">
        <f>IF('Venda-Chave-Troca'!$E425="G2A",G425*0.898-(0.4)-((0.15)*N425/O425),IF('Venda-Chave-Troca'!$E425="Gamivo",IF('Venda-Chave-Troca'!$F425&lt;4,(F425*0.95)-(0.1),(F425*0.901)-(0.45)),""))</f>
        <v>0.29239130434782612</v>
      </c>
      <c r="I425" s="22">
        <f>IF($E425="gamivo",IF($F425&gt;4,'Venda-Chave-Troca'!$G425+(-0.099*'Venda-Chave-Troca'!$G425)-(0.45),'Venda-Chave-Troca'!$G425-(0.05*'Venda-Chave-Troca'!$G425)-(0.1)),G425*0.898-(0.55))</f>
        <v>0.29239130434782612</v>
      </c>
      <c r="J425" s="70"/>
      <c r="K425" s="24" t="s">
        <v>1130</v>
      </c>
      <c r="L425" s="22">
        <v>8.8561124679099226E-2</v>
      </c>
      <c r="M425" s="25">
        <v>0</v>
      </c>
      <c r="N425" s="25">
        <v>0</v>
      </c>
      <c r="O425" s="25">
        <v>0</v>
      </c>
      <c r="P425" s="25">
        <v>0</v>
      </c>
      <c r="Q425" s="26">
        <f t="shared" si="12"/>
        <v>-8.8561124679099226E-2</v>
      </c>
      <c r="R425" s="27">
        <f t="shared" si="13"/>
        <v>-1</v>
      </c>
      <c r="S425" s="28">
        <v>44801</v>
      </c>
      <c r="T425" s="28"/>
      <c r="U425" s="28"/>
      <c r="V425" s="29" t="s">
        <v>1131</v>
      </c>
      <c r="W425" s="29" t="s">
        <v>160</v>
      </c>
      <c r="X425" s="30"/>
      <c r="Y425" s="15"/>
    </row>
    <row r="426" spans="1:25" ht="19.350000000000001" customHeight="1">
      <c r="A426" s="17" t="s">
        <v>25</v>
      </c>
      <c r="B426" s="70" t="s">
        <v>1135</v>
      </c>
      <c r="C426" s="71" t="s">
        <v>1092</v>
      </c>
      <c r="D426" s="20"/>
      <c r="E426" s="21" t="s">
        <v>1084</v>
      </c>
      <c r="F426" s="22">
        <v>0.41304347826086957</v>
      </c>
      <c r="G426" s="22">
        <f>IF('Venda-Chave-Troca'!$E426="Gamivo",'Venda-Chave-Troca'!$F426,IF(AND((F426)&lt;'[1]TABELA G2A'!$A$15),F426,IF(AND((F426)&gt;='[1]TABELA G2A'!$A$15,(F426)&lt;'[1]TABELA G2A'!$B$15),(F426)/(1+'[1]TABELA G2A'!$A$16),IF(AND((F426)&gt;='[1]TABELA G2A'!$C$15,(F426)&lt;'[1]TABELA G2A'!$D$15),(F426)/(1+'[1]TABELA G2A'!$C$16),IF(AND((F426)&gt;='[1]TABELA G2A'!$E$15,(F426)&lt;'[1]TABELA G2A'!$F$15),(F426)/(1+'[1]TABELA G2A'!$E$16),IF(AND((F426)&gt;='[1]TABELA G2A'!$G$15,(F426)&lt;'[1]TABELA G2A'!$H$15),(F426)/(1+'[1]TABELA G2A'!$G$16),IF(AND((F426)&gt;='[1]TABELA G2A'!$I$15,(F426)&lt;'[1]TABELA G2A'!$J$15),(F426)/(1+'[1]TABELA G2A'!$I$16),IF(AND((F426)&gt;='[1]TABELA G2A'!$A$17,(F426)&lt;'[1]TABELA G2A'!$B$17),(F426)/(1+'[1]TABELA G2A'!$A$18),IF(AND((F426)&gt;='[1]TABELA G2A'!$C$17,(F426)&lt;'[1]TABELA G2A'!$D$17),(F426)/(1+'[1]TABELA G2A'!$C$18),IF(AND((F426)&gt;='[1]TABELA G2A'!$E$17,(F426)&lt;'[1]TABELA G2A'!$F$17),(F426)/(1+'[1]TABELA G2A'!$E$18),IF(AND((F426)&gt;='[1]TABELA G2A'!$G$17,(F426)&lt;'[1]TABELA G2A'!$H$17),(F426)/(1+'[1]TABELA G2A'!$G$18),IF(AND((F426)&gt;='[1]TABELA G2A'!$I$17,(F426)&lt;'[1]TABELA G2A'!$J$17),(F426)/(1+'[1]TABELA G2A'!$I$18),IF(AND((F426)&gt;='[1]TABELA G2A'!$A$19,(F426)&lt;'[1]TABELA G2A'!$B$19),(F426)/(1+'[1]TABELA G2A'!$A$20),IF(AND((F426)&gt;='[1]TABELA G2A'!$C$19,(F426)&lt;'[1]TABELA G2A'!$D$19),(F426)/(1+'[1]TABELA G2A'!$C$20),IF(AND((F426)&gt;='[1]TABELA G2A'!$E$19,(F426)&lt;'[1]TABELA G2A'!$F$19),(F426)/(1+'[1]TABELA G2A'!$E$20),IF(AND((F426)&gt;='[1]TABELA G2A'!$G$19,(F426)&lt;'[1]TABELA G2A'!$H$19),(F426)/(1+'[1]TABELA G2A'!$G$20),IF(AND((F426)&gt;='[1]TABELA G2A'!$I$19,(F426)&lt;'[1]TABELA G2A'!$J$19),(F426)/(1+'[1]TABELA G2A'!$A$22),IF(AND((F426)&gt;='[1]TABELA G2A'!$A$21,(F426)&lt;'[1]TABELA G2A'!$B$21),(F426)/(1+'[1]TABELA G2A'!$B$22),IF(AND((F426)&gt;='[1]TABELA G2A'!$C$21,(F426)&lt;'[1]TABELA G2A'!$D$21),(F426)/(1+'[1]TABELA G2A'!$C$22),IF((F426)&gt;='[1]TABELA G2A'!$E$21,(F426)/(1+'[1]TABELA G2A'!$C$22),""))))))))))))))))))))</f>
        <v>0.41304347826086957</v>
      </c>
      <c r="H426" s="22">
        <f>IF('Venda-Chave-Troca'!$E426="G2A",G426*0.898-(0.4)-((0.15)*N426/O426),IF('Venda-Chave-Troca'!$E426="Gamivo",IF('Venda-Chave-Troca'!$F426&lt;4,(F426*0.95)-(0.1),(F426*0.901)-(0.45)),""))</f>
        <v>0.29239130434782612</v>
      </c>
      <c r="I426" s="22">
        <f>IF($E426="gamivo",IF($F426&gt;4,'Venda-Chave-Troca'!$G426+(-0.099*'Venda-Chave-Troca'!$G426)-(0.45),'Venda-Chave-Troca'!$G426-(0.05*'Venda-Chave-Troca'!$G426)-(0.1)),G426*0.898-(0.55))</f>
        <v>0.29239130434782612</v>
      </c>
      <c r="J426" s="70"/>
      <c r="K426" s="24" t="s">
        <v>1130</v>
      </c>
      <c r="L426" s="22">
        <v>8.8561124679099226E-2</v>
      </c>
      <c r="M426" s="25">
        <v>0</v>
      </c>
      <c r="N426" s="25">
        <v>0</v>
      </c>
      <c r="O426" s="25">
        <v>0</v>
      </c>
      <c r="P426" s="25">
        <v>0</v>
      </c>
      <c r="Q426" s="26">
        <f t="shared" si="12"/>
        <v>-8.8561124679099226E-2</v>
      </c>
      <c r="R426" s="27">
        <f t="shared" si="13"/>
        <v>-1</v>
      </c>
      <c r="S426" s="28">
        <v>44801</v>
      </c>
      <c r="T426" s="28"/>
      <c r="U426" s="28"/>
      <c r="V426" s="29" t="s">
        <v>1131</v>
      </c>
      <c r="W426" s="29" t="s">
        <v>160</v>
      </c>
      <c r="X426" s="30"/>
      <c r="Y426" s="15"/>
    </row>
    <row r="427" spans="1:25" ht="19.350000000000001" customHeight="1">
      <c r="A427" s="17" t="s">
        <v>25</v>
      </c>
      <c r="B427" s="70" t="s">
        <v>1136</v>
      </c>
      <c r="C427" s="71" t="s">
        <v>1092</v>
      </c>
      <c r="D427" s="20"/>
      <c r="E427" s="21" t="s">
        <v>1084</v>
      </c>
      <c r="F427" s="22">
        <v>0.41304347826086957</v>
      </c>
      <c r="G427" s="22">
        <f>IF('Venda-Chave-Troca'!$E427="Gamivo",'Venda-Chave-Troca'!$F427,IF(AND((F427)&lt;'[1]TABELA G2A'!$A$15),F427,IF(AND((F427)&gt;='[1]TABELA G2A'!$A$15,(F427)&lt;'[1]TABELA G2A'!$B$15),(F427)/(1+'[1]TABELA G2A'!$A$16),IF(AND((F427)&gt;='[1]TABELA G2A'!$C$15,(F427)&lt;'[1]TABELA G2A'!$D$15),(F427)/(1+'[1]TABELA G2A'!$C$16),IF(AND((F427)&gt;='[1]TABELA G2A'!$E$15,(F427)&lt;'[1]TABELA G2A'!$F$15),(F427)/(1+'[1]TABELA G2A'!$E$16),IF(AND((F427)&gt;='[1]TABELA G2A'!$G$15,(F427)&lt;'[1]TABELA G2A'!$H$15),(F427)/(1+'[1]TABELA G2A'!$G$16),IF(AND((F427)&gt;='[1]TABELA G2A'!$I$15,(F427)&lt;'[1]TABELA G2A'!$J$15),(F427)/(1+'[1]TABELA G2A'!$I$16),IF(AND((F427)&gt;='[1]TABELA G2A'!$A$17,(F427)&lt;'[1]TABELA G2A'!$B$17),(F427)/(1+'[1]TABELA G2A'!$A$18),IF(AND((F427)&gt;='[1]TABELA G2A'!$C$17,(F427)&lt;'[1]TABELA G2A'!$D$17),(F427)/(1+'[1]TABELA G2A'!$C$18),IF(AND((F427)&gt;='[1]TABELA G2A'!$E$17,(F427)&lt;'[1]TABELA G2A'!$F$17),(F427)/(1+'[1]TABELA G2A'!$E$18),IF(AND((F427)&gt;='[1]TABELA G2A'!$G$17,(F427)&lt;'[1]TABELA G2A'!$H$17),(F427)/(1+'[1]TABELA G2A'!$G$18),IF(AND((F427)&gt;='[1]TABELA G2A'!$I$17,(F427)&lt;'[1]TABELA G2A'!$J$17),(F427)/(1+'[1]TABELA G2A'!$I$18),IF(AND((F427)&gt;='[1]TABELA G2A'!$A$19,(F427)&lt;'[1]TABELA G2A'!$B$19),(F427)/(1+'[1]TABELA G2A'!$A$20),IF(AND((F427)&gt;='[1]TABELA G2A'!$C$19,(F427)&lt;'[1]TABELA G2A'!$D$19),(F427)/(1+'[1]TABELA G2A'!$C$20),IF(AND((F427)&gt;='[1]TABELA G2A'!$E$19,(F427)&lt;'[1]TABELA G2A'!$F$19),(F427)/(1+'[1]TABELA G2A'!$E$20),IF(AND((F427)&gt;='[1]TABELA G2A'!$G$19,(F427)&lt;'[1]TABELA G2A'!$H$19),(F427)/(1+'[1]TABELA G2A'!$G$20),IF(AND((F427)&gt;='[1]TABELA G2A'!$I$19,(F427)&lt;'[1]TABELA G2A'!$J$19),(F427)/(1+'[1]TABELA G2A'!$A$22),IF(AND((F427)&gt;='[1]TABELA G2A'!$A$21,(F427)&lt;'[1]TABELA G2A'!$B$21),(F427)/(1+'[1]TABELA G2A'!$B$22),IF(AND((F427)&gt;='[1]TABELA G2A'!$C$21,(F427)&lt;'[1]TABELA G2A'!$D$21),(F427)/(1+'[1]TABELA G2A'!$C$22),IF((F427)&gt;='[1]TABELA G2A'!$E$21,(F427)/(1+'[1]TABELA G2A'!$C$22),""))))))))))))))))))))</f>
        <v>0.41304347826086957</v>
      </c>
      <c r="H427" s="22">
        <f>IF('Venda-Chave-Troca'!$E427="G2A",G427*0.898-(0.4)-((0.15)*N427/O427),IF('Venda-Chave-Troca'!$E427="Gamivo",IF('Venda-Chave-Troca'!$F427&lt;4,(F427*0.95)-(0.1),(F427*0.901)-(0.45)),""))</f>
        <v>0.29239130434782612</v>
      </c>
      <c r="I427" s="22">
        <f>IF($E427="gamivo",IF($F427&gt;4,'Venda-Chave-Troca'!$G427+(-0.099*'Venda-Chave-Troca'!$G427)-(0.45),'Venda-Chave-Troca'!$G427-(0.05*'Venda-Chave-Troca'!$G427)-(0.1)),G427*0.898-(0.55))</f>
        <v>0.29239130434782612</v>
      </c>
      <c r="J427" s="70"/>
      <c r="K427" s="24" t="s">
        <v>1130</v>
      </c>
      <c r="L427" s="22">
        <v>8.8561124679099226E-2</v>
      </c>
      <c r="M427" s="25">
        <v>0</v>
      </c>
      <c r="N427" s="25">
        <v>0</v>
      </c>
      <c r="O427" s="25">
        <v>0</v>
      </c>
      <c r="P427" s="25">
        <v>0</v>
      </c>
      <c r="Q427" s="26">
        <f t="shared" si="12"/>
        <v>-8.8561124679099226E-2</v>
      </c>
      <c r="R427" s="27">
        <f t="shared" si="13"/>
        <v>-1</v>
      </c>
      <c r="S427" s="28">
        <v>44801</v>
      </c>
      <c r="T427" s="28"/>
      <c r="U427" s="28"/>
      <c r="V427" s="29" t="s">
        <v>1131</v>
      </c>
      <c r="W427" s="29" t="s">
        <v>160</v>
      </c>
      <c r="X427" s="30"/>
      <c r="Y427" s="15"/>
    </row>
    <row r="428" spans="1:25" ht="19.350000000000001" customHeight="1">
      <c r="A428" s="17" t="s">
        <v>25</v>
      </c>
      <c r="B428" s="70" t="s">
        <v>1137</v>
      </c>
      <c r="C428" s="71" t="s">
        <v>1092</v>
      </c>
      <c r="D428" s="20"/>
      <c r="E428" s="21" t="s">
        <v>1084</v>
      </c>
      <c r="F428" s="22">
        <v>0.41304347826086957</v>
      </c>
      <c r="G428" s="22">
        <f>IF('Venda-Chave-Troca'!$E428="Gamivo",'Venda-Chave-Troca'!$F428,IF(AND((F428)&lt;'[1]TABELA G2A'!$A$15),F428,IF(AND((F428)&gt;='[1]TABELA G2A'!$A$15,(F428)&lt;'[1]TABELA G2A'!$B$15),(F428)/(1+'[1]TABELA G2A'!$A$16),IF(AND((F428)&gt;='[1]TABELA G2A'!$C$15,(F428)&lt;'[1]TABELA G2A'!$D$15),(F428)/(1+'[1]TABELA G2A'!$C$16),IF(AND((F428)&gt;='[1]TABELA G2A'!$E$15,(F428)&lt;'[1]TABELA G2A'!$F$15),(F428)/(1+'[1]TABELA G2A'!$E$16),IF(AND((F428)&gt;='[1]TABELA G2A'!$G$15,(F428)&lt;'[1]TABELA G2A'!$H$15),(F428)/(1+'[1]TABELA G2A'!$G$16),IF(AND((F428)&gt;='[1]TABELA G2A'!$I$15,(F428)&lt;'[1]TABELA G2A'!$J$15),(F428)/(1+'[1]TABELA G2A'!$I$16),IF(AND((F428)&gt;='[1]TABELA G2A'!$A$17,(F428)&lt;'[1]TABELA G2A'!$B$17),(F428)/(1+'[1]TABELA G2A'!$A$18),IF(AND((F428)&gt;='[1]TABELA G2A'!$C$17,(F428)&lt;'[1]TABELA G2A'!$D$17),(F428)/(1+'[1]TABELA G2A'!$C$18),IF(AND((F428)&gt;='[1]TABELA G2A'!$E$17,(F428)&lt;'[1]TABELA G2A'!$F$17),(F428)/(1+'[1]TABELA G2A'!$E$18),IF(AND((F428)&gt;='[1]TABELA G2A'!$G$17,(F428)&lt;'[1]TABELA G2A'!$H$17),(F428)/(1+'[1]TABELA G2A'!$G$18),IF(AND((F428)&gt;='[1]TABELA G2A'!$I$17,(F428)&lt;'[1]TABELA G2A'!$J$17),(F428)/(1+'[1]TABELA G2A'!$I$18),IF(AND((F428)&gt;='[1]TABELA G2A'!$A$19,(F428)&lt;'[1]TABELA G2A'!$B$19),(F428)/(1+'[1]TABELA G2A'!$A$20),IF(AND((F428)&gt;='[1]TABELA G2A'!$C$19,(F428)&lt;'[1]TABELA G2A'!$D$19),(F428)/(1+'[1]TABELA G2A'!$C$20),IF(AND((F428)&gt;='[1]TABELA G2A'!$E$19,(F428)&lt;'[1]TABELA G2A'!$F$19),(F428)/(1+'[1]TABELA G2A'!$E$20),IF(AND((F428)&gt;='[1]TABELA G2A'!$G$19,(F428)&lt;'[1]TABELA G2A'!$H$19),(F428)/(1+'[1]TABELA G2A'!$G$20),IF(AND((F428)&gt;='[1]TABELA G2A'!$I$19,(F428)&lt;'[1]TABELA G2A'!$J$19),(F428)/(1+'[1]TABELA G2A'!$A$22),IF(AND((F428)&gt;='[1]TABELA G2A'!$A$21,(F428)&lt;'[1]TABELA G2A'!$B$21),(F428)/(1+'[1]TABELA G2A'!$B$22),IF(AND((F428)&gt;='[1]TABELA G2A'!$C$21,(F428)&lt;'[1]TABELA G2A'!$D$21),(F428)/(1+'[1]TABELA G2A'!$C$22),IF((F428)&gt;='[1]TABELA G2A'!$E$21,(F428)/(1+'[1]TABELA G2A'!$C$22),""))))))))))))))))))))</f>
        <v>0.41304347826086957</v>
      </c>
      <c r="H428" s="22">
        <f>IF('Venda-Chave-Troca'!$E428="G2A",G428*0.898-(0.4)-((0.15)*N428/O428),IF('Venda-Chave-Troca'!$E428="Gamivo",IF('Venda-Chave-Troca'!$F428&lt;4,(F428*0.95)-(0.1),(F428*0.901)-(0.45)),""))</f>
        <v>0.29239130434782612</v>
      </c>
      <c r="I428" s="22">
        <f>IF($E428="gamivo",IF($F428&gt;4,'Venda-Chave-Troca'!$G428+(-0.099*'Venda-Chave-Troca'!$G428)-(0.45),'Venda-Chave-Troca'!$G428-(0.05*'Venda-Chave-Troca'!$G428)-(0.1)),G428*0.898-(0.55))</f>
        <v>0.29239130434782612</v>
      </c>
      <c r="J428" s="70"/>
      <c r="K428" s="24" t="s">
        <v>1130</v>
      </c>
      <c r="L428" s="22">
        <v>8.8561124679099226E-2</v>
      </c>
      <c r="M428" s="25">
        <v>0</v>
      </c>
      <c r="N428" s="25">
        <v>0</v>
      </c>
      <c r="O428" s="25">
        <v>0</v>
      </c>
      <c r="P428" s="25">
        <v>0</v>
      </c>
      <c r="Q428" s="26">
        <f t="shared" si="12"/>
        <v>-8.8561124679099226E-2</v>
      </c>
      <c r="R428" s="27">
        <f t="shared" si="13"/>
        <v>-1</v>
      </c>
      <c r="S428" s="28">
        <v>44801</v>
      </c>
      <c r="T428" s="28"/>
      <c r="U428" s="28"/>
      <c r="V428" s="29" t="s">
        <v>1131</v>
      </c>
      <c r="W428" s="29" t="s">
        <v>160</v>
      </c>
      <c r="X428" s="30"/>
      <c r="Y428" s="15"/>
    </row>
    <row r="429" spans="1:25" ht="19.350000000000001" customHeight="1">
      <c r="A429" s="17" t="s">
        <v>25</v>
      </c>
      <c r="B429" s="70" t="s">
        <v>1138</v>
      </c>
      <c r="C429" s="71" t="s">
        <v>1092</v>
      </c>
      <c r="D429" s="20"/>
      <c r="E429" s="21" t="s">
        <v>1084</v>
      </c>
      <c r="F429" s="22">
        <v>0.41304347826086957</v>
      </c>
      <c r="G429" s="22">
        <f>IF('Venda-Chave-Troca'!$E429="Gamivo",'Venda-Chave-Troca'!$F429,IF(AND((F429)&lt;'[1]TABELA G2A'!$A$15),F429,IF(AND((F429)&gt;='[1]TABELA G2A'!$A$15,(F429)&lt;'[1]TABELA G2A'!$B$15),(F429)/(1+'[1]TABELA G2A'!$A$16),IF(AND((F429)&gt;='[1]TABELA G2A'!$C$15,(F429)&lt;'[1]TABELA G2A'!$D$15),(F429)/(1+'[1]TABELA G2A'!$C$16),IF(AND((F429)&gt;='[1]TABELA G2A'!$E$15,(F429)&lt;'[1]TABELA G2A'!$F$15),(F429)/(1+'[1]TABELA G2A'!$E$16),IF(AND((F429)&gt;='[1]TABELA G2A'!$G$15,(F429)&lt;'[1]TABELA G2A'!$H$15),(F429)/(1+'[1]TABELA G2A'!$G$16),IF(AND((F429)&gt;='[1]TABELA G2A'!$I$15,(F429)&lt;'[1]TABELA G2A'!$J$15),(F429)/(1+'[1]TABELA G2A'!$I$16),IF(AND((F429)&gt;='[1]TABELA G2A'!$A$17,(F429)&lt;'[1]TABELA G2A'!$B$17),(F429)/(1+'[1]TABELA G2A'!$A$18),IF(AND((F429)&gt;='[1]TABELA G2A'!$C$17,(F429)&lt;'[1]TABELA G2A'!$D$17),(F429)/(1+'[1]TABELA G2A'!$C$18),IF(AND((F429)&gt;='[1]TABELA G2A'!$E$17,(F429)&lt;'[1]TABELA G2A'!$F$17),(F429)/(1+'[1]TABELA G2A'!$E$18),IF(AND((F429)&gt;='[1]TABELA G2A'!$G$17,(F429)&lt;'[1]TABELA G2A'!$H$17),(F429)/(1+'[1]TABELA G2A'!$G$18),IF(AND((F429)&gt;='[1]TABELA G2A'!$I$17,(F429)&lt;'[1]TABELA G2A'!$J$17),(F429)/(1+'[1]TABELA G2A'!$I$18),IF(AND((F429)&gt;='[1]TABELA G2A'!$A$19,(F429)&lt;'[1]TABELA G2A'!$B$19),(F429)/(1+'[1]TABELA G2A'!$A$20),IF(AND((F429)&gt;='[1]TABELA G2A'!$C$19,(F429)&lt;'[1]TABELA G2A'!$D$19),(F429)/(1+'[1]TABELA G2A'!$C$20),IF(AND((F429)&gt;='[1]TABELA G2A'!$E$19,(F429)&lt;'[1]TABELA G2A'!$F$19),(F429)/(1+'[1]TABELA G2A'!$E$20),IF(AND((F429)&gt;='[1]TABELA G2A'!$G$19,(F429)&lt;'[1]TABELA G2A'!$H$19),(F429)/(1+'[1]TABELA G2A'!$G$20),IF(AND((F429)&gt;='[1]TABELA G2A'!$I$19,(F429)&lt;'[1]TABELA G2A'!$J$19),(F429)/(1+'[1]TABELA G2A'!$A$22),IF(AND((F429)&gt;='[1]TABELA G2A'!$A$21,(F429)&lt;'[1]TABELA G2A'!$B$21),(F429)/(1+'[1]TABELA G2A'!$B$22),IF(AND((F429)&gt;='[1]TABELA G2A'!$C$21,(F429)&lt;'[1]TABELA G2A'!$D$21),(F429)/(1+'[1]TABELA G2A'!$C$22),IF((F429)&gt;='[1]TABELA G2A'!$E$21,(F429)/(1+'[1]TABELA G2A'!$C$22),""))))))))))))))))))))</f>
        <v>0.41304347826086957</v>
      </c>
      <c r="H429" s="22">
        <f>IF('Venda-Chave-Troca'!$E429="G2A",G429*0.898-(0.4)-((0.15)*N429/O429),IF('Venda-Chave-Troca'!$E429="Gamivo",IF('Venda-Chave-Troca'!$F429&lt;4,(F429*0.95)-(0.1),(F429*0.901)-(0.45)),""))</f>
        <v>0.29239130434782612</v>
      </c>
      <c r="I429" s="22">
        <f>IF($E429="gamivo",IF($F429&gt;4,'Venda-Chave-Troca'!$G429+(-0.099*'Venda-Chave-Troca'!$G429)-(0.45),'Venda-Chave-Troca'!$G429-(0.05*'Venda-Chave-Troca'!$G429)-(0.1)),G429*0.898-(0.55))</f>
        <v>0.29239130434782612</v>
      </c>
      <c r="J429" s="70"/>
      <c r="K429" s="24" t="s">
        <v>1130</v>
      </c>
      <c r="L429" s="22">
        <v>8.8561124679099226E-2</v>
      </c>
      <c r="M429" s="25">
        <v>0</v>
      </c>
      <c r="N429" s="25">
        <v>0</v>
      </c>
      <c r="O429" s="25">
        <v>0</v>
      </c>
      <c r="P429" s="25">
        <v>0</v>
      </c>
      <c r="Q429" s="26">
        <f t="shared" si="12"/>
        <v>-8.8561124679099226E-2</v>
      </c>
      <c r="R429" s="27">
        <f t="shared" si="13"/>
        <v>-1</v>
      </c>
      <c r="S429" s="28">
        <v>44801</v>
      </c>
      <c r="T429" s="28"/>
      <c r="U429" s="28"/>
      <c r="V429" s="29" t="s">
        <v>1131</v>
      </c>
      <c r="W429" s="29" t="s">
        <v>160</v>
      </c>
      <c r="X429" s="30"/>
      <c r="Y429" s="15"/>
    </row>
    <row r="430" spans="1:25" ht="19.350000000000001" customHeight="1">
      <c r="A430" s="17" t="s">
        <v>25</v>
      </c>
      <c r="B430" s="70" t="s">
        <v>1139</v>
      </c>
      <c r="C430" s="71" t="s">
        <v>1092</v>
      </c>
      <c r="D430" s="20"/>
      <c r="E430" s="21" t="s">
        <v>1084</v>
      </c>
      <c r="F430" s="22">
        <v>0.41304347826086957</v>
      </c>
      <c r="G430" s="22">
        <f>IF('Venda-Chave-Troca'!$E430="Gamivo",'Venda-Chave-Troca'!$F430,IF(AND((F430)&lt;'[1]TABELA G2A'!$A$15),F430,IF(AND((F430)&gt;='[1]TABELA G2A'!$A$15,(F430)&lt;'[1]TABELA G2A'!$B$15),(F430)/(1+'[1]TABELA G2A'!$A$16),IF(AND((F430)&gt;='[1]TABELA G2A'!$C$15,(F430)&lt;'[1]TABELA G2A'!$D$15),(F430)/(1+'[1]TABELA G2A'!$C$16),IF(AND((F430)&gt;='[1]TABELA G2A'!$E$15,(F430)&lt;'[1]TABELA G2A'!$F$15),(F430)/(1+'[1]TABELA G2A'!$E$16),IF(AND((F430)&gt;='[1]TABELA G2A'!$G$15,(F430)&lt;'[1]TABELA G2A'!$H$15),(F430)/(1+'[1]TABELA G2A'!$G$16),IF(AND((F430)&gt;='[1]TABELA G2A'!$I$15,(F430)&lt;'[1]TABELA G2A'!$J$15),(F430)/(1+'[1]TABELA G2A'!$I$16),IF(AND((F430)&gt;='[1]TABELA G2A'!$A$17,(F430)&lt;'[1]TABELA G2A'!$B$17),(F430)/(1+'[1]TABELA G2A'!$A$18),IF(AND((F430)&gt;='[1]TABELA G2A'!$C$17,(F430)&lt;'[1]TABELA G2A'!$D$17),(F430)/(1+'[1]TABELA G2A'!$C$18),IF(AND((F430)&gt;='[1]TABELA G2A'!$E$17,(F430)&lt;'[1]TABELA G2A'!$F$17),(F430)/(1+'[1]TABELA G2A'!$E$18),IF(AND((F430)&gt;='[1]TABELA G2A'!$G$17,(F430)&lt;'[1]TABELA G2A'!$H$17),(F430)/(1+'[1]TABELA G2A'!$G$18),IF(AND((F430)&gt;='[1]TABELA G2A'!$I$17,(F430)&lt;'[1]TABELA G2A'!$J$17),(F430)/(1+'[1]TABELA G2A'!$I$18),IF(AND((F430)&gt;='[1]TABELA G2A'!$A$19,(F430)&lt;'[1]TABELA G2A'!$B$19),(F430)/(1+'[1]TABELA G2A'!$A$20),IF(AND((F430)&gt;='[1]TABELA G2A'!$C$19,(F430)&lt;'[1]TABELA G2A'!$D$19),(F430)/(1+'[1]TABELA G2A'!$C$20),IF(AND((F430)&gt;='[1]TABELA G2A'!$E$19,(F430)&lt;'[1]TABELA G2A'!$F$19),(F430)/(1+'[1]TABELA G2A'!$E$20),IF(AND((F430)&gt;='[1]TABELA G2A'!$G$19,(F430)&lt;'[1]TABELA G2A'!$H$19),(F430)/(1+'[1]TABELA G2A'!$G$20),IF(AND((F430)&gt;='[1]TABELA G2A'!$I$19,(F430)&lt;'[1]TABELA G2A'!$J$19),(F430)/(1+'[1]TABELA G2A'!$A$22),IF(AND((F430)&gt;='[1]TABELA G2A'!$A$21,(F430)&lt;'[1]TABELA G2A'!$B$21),(F430)/(1+'[1]TABELA G2A'!$B$22),IF(AND((F430)&gt;='[1]TABELA G2A'!$C$21,(F430)&lt;'[1]TABELA G2A'!$D$21),(F430)/(1+'[1]TABELA G2A'!$C$22),IF((F430)&gt;='[1]TABELA G2A'!$E$21,(F430)/(1+'[1]TABELA G2A'!$C$22),""))))))))))))))))))))</f>
        <v>0.41304347826086957</v>
      </c>
      <c r="H430" s="22">
        <f>IF('Venda-Chave-Troca'!$E430="G2A",G430*0.898-(0.4)-((0.15)*N430/O430),IF('Venda-Chave-Troca'!$E430="Gamivo",IF('Venda-Chave-Troca'!$F430&lt;4,(F430*0.95)-(0.1),(F430*0.901)-(0.45)),""))</f>
        <v>0.29239130434782612</v>
      </c>
      <c r="I430" s="22">
        <f>IF($E430="gamivo",IF($F430&gt;4,'Venda-Chave-Troca'!$G430+(-0.099*'Venda-Chave-Troca'!$G430)-(0.45),'Venda-Chave-Troca'!$G430-(0.05*'Venda-Chave-Troca'!$G430)-(0.1)),G430*0.898-(0.55))</f>
        <v>0.29239130434782612</v>
      </c>
      <c r="J430" s="70"/>
      <c r="K430" s="24" t="s">
        <v>1130</v>
      </c>
      <c r="L430" s="22">
        <v>8.8561124679099226E-2</v>
      </c>
      <c r="M430" s="25">
        <v>0</v>
      </c>
      <c r="N430" s="25">
        <v>0</v>
      </c>
      <c r="O430" s="25">
        <v>0</v>
      </c>
      <c r="P430" s="25">
        <v>0</v>
      </c>
      <c r="Q430" s="26">
        <f t="shared" si="12"/>
        <v>-8.8561124679099226E-2</v>
      </c>
      <c r="R430" s="27">
        <f t="shared" si="13"/>
        <v>-1</v>
      </c>
      <c r="S430" s="28">
        <v>44801</v>
      </c>
      <c r="T430" s="28"/>
      <c r="U430" s="28"/>
      <c r="V430" s="29" t="s">
        <v>1131</v>
      </c>
      <c r="W430" s="29" t="s">
        <v>160</v>
      </c>
      <c r="X430" s="30"/>
      <c r="Y430" s="15"/>
    </row>
    <row r="431" spans="1:25" ht="19.350000000000001" customHeight="1">
      <c r="A431" s="17" t="s">
        <v>25</v>
      </c>
      <c r="B431" s="70" t="s">
        <v>1140</v>
      </c>
      <c r="C431" s="71" t="s">
        <v>1092</v>
      </c>
      <c r="D431" s="20"/>
      <c r="E431" s="21" t="s">
        <v>1084</v>
      </c>
      <c r="F431" s="22">
        <v>0.41304347826086957</v>
      </c>
      <c r="G431" s="22">
        <f>IF('Venda-Chave-Troca'!$E431="Gamivo",'Venda-Chave-Troca'!$F431,IF(AND((F431)&lt;'[1]TABELA G2A'!$A$15),F431,IF(AND((F431)&gt;='[1]TABELA G2A'!$A$15,(F431)&lt;'[1]TABELA G2A'!$B$15),(F431)/(1+'[1]TABELA G2A'!$A$16),IF(AND((F431)&gt;='[1]TABELA G2A'!$C$15,(F431)&lt;'[1]TABELA G2A'!$D$15),(F431)/(1+'[1]TABELA G2A'!$C$16),IF(AND((F431)&gt;='[1]TABELA G2A'!$E$15,(F431)&lt;'[1]TABELA G2A'!$F$15),(F431)/(1+'[1]TABELA G2A'!$E$16),IF(AND((F431)&gt;='[1]TABELA G2A'!$G$15,(F431)&lt;'[1]TABELA G2A'!$H$15),(F431)/(1+'[1]TABELA G2A'!$G$16),IF(AND((F431)&gt;='[1]TABELA G2A'!$I$15,(F431)&lt;'[1]TABELA G2A'!$J$15),(F431)/(1+'[1]TABELA G2A'!$I$16),IF(AND((F431)&gt;='[1]TABELA G2A'!$A$17,(F431)&lt;'[1]TABELA G2A'!$B$17),(F431)/(1+'[1]TABELA G2A'!$A$18),IF(AND((F431)&gt;='[1]TABELA G2A'!$C$17,(F431)&lt;'[1]TABELA G2A'!$D$17),(F431)/(1+'[1]TABELA G2A'!$C$18),IF(AND((F431)&gt;='[1]TABELA G2A'!$E$17,(F431)&lt;'[1]TABELA G2A'!$F$17),(F431)/(1+'[1]TABELA G2A'!$E$18),IF(AND((F431)&gt;='[1]TABELA G2A'!$G$17,(F431)&lt;'[1]TABELA G2A'!$H$17),(F431)/(1+'[1]TABELA G2A'!$G$18),IF(AND((F431)&gt;='[1]TABELA G2A'!$I$17,(F431)&lt;'[1]TABELA G2A'!$J$17),(F431)/(1+'[1]TABELA G2A'!$I$18),IF(AND((F431)&gt;='[1]TABELA G2A'!$A$19,(F431)&lt;'[1]TABELA G2A'!$B$19),(F431)/(1+'[1]TABELA G2A'!$A$20),IF(AND((F431)&gt;='[1]TABELA G2A'!$C$19,(F431)&lt;'[1]TABELA G2A'!$D$19),(F431)/(1+'[1]TABELA G2A'!$C$20),IF(AND((F431)&gt;='[1]TABELA G2A'!$E$19,(F431)&lt;'[1]TABELA G2A'!$F$19),(F431)/(1+'[1]TABELA G2A'!$E$20),IF(AND((F431)&gt;='[1]TABELA G2A'!$G$19,(F431)&lt;'[1]TABELA G2A'!$H$19),(F431)/(1+'[1]TABELA G2A'!$G$20),IF(AND((F431)&gt;='[1]TABELA G2A'!$I$19,(F431)&lt;'[1]TABELA G2A'!$J$19),(F431)/(1+'[1]TABELA G2A'!$A$22),IF(AND((F431)&gt;='[1]TABELA G2A'!$A$21,(F431)&lt;'[1]TABELA G2A'!$B$21),(F431)/(1+'[1]TABELA G2A'!$B$22),IF(AND((F431)&gt;='[1]TABELA G2A'!$C$21,(F431)&lt;'[1]TABELA G2A'!$D$21),(F431)/(1+'[1]TABELA G2A'!$C$22),IF((F431)&gt;='[1]TABELA G2A'!$E$21,(F431)/(1+'[1]TABELA G2A'!$C$22),""))))))))))))))))))))</f>
        <v>0.41304347826086957</v>
      </c>
      <c r="H431" s="22">
        <f>IF('Venda-Chave-Troca'!$E431="G2A",G431*0.898-(0.4)-((0.15)*N431/O431),IF('Venda-Chave-Troca'!$E431="Gamivo",IF('Venda-Chave-Troca'!$F431&lt;4,(F431*0.95)-(0.1),(F431*0.901)-(0.45)),""))</f>
        <v>0.29239130434782612</v>
      </c>
      <c r="I431" s="22">
        <f>IF($E431="gamivo",IF($F431&gt;4,'Venda-Chave-Troca'!$G431+(-0.099*'Venda-Chave-Troca'!$G431)-(0.45),'Venda-Chave-Troca'!$G431-(0.05*'Venda-Chave-Troca'!$G431)-(0.1)),G431*0.898-(0.55))</f>
        <v>0.29239130434782612</v>
      </c>
      <c r="J431" s="70"/>
      <c r="K431" s="24" t="s">
        <v>1130</v>
      </c>
      <c r="L431" s="22">
        <v>8.8561124679099226E-2</v>
      </c>
      <c r="M431" s="25">
        <v>0</v>
      </c>
      <c r="N431" s="25">
        <v>0</v>
      </c>
      <c r="O431" s="25">
        <v>0</v>
      </c>
      <c r="P431" s="25">
        <v>0</v>
      </c>
      <c r="Q431" s="26">
        <f t="shared" si="12"/>
        <v>-8.8561124679099226E-2</v>
      </c>
      <c r="R431" s="27">
        <f t="shared" si="13"/>
        <v>-1</v>
      </c>
      <c r="S431" s="28">
        <v>44801</v>
      </c>
      <c r="T431" s="28"/>
      <c r="U431" s="28"/>
      <c r="V431" s="29" t="s">
        <v>1131</v>
      </c>
      <c r="W431" s="29" t="s">
        <v>160</v>
      </c>
      <c r="X431" s="30"/>
      <c r="Y431" s="15"/>
    </row>
    <row r="432" spans="1:25" ht="19.350000000000001" customHeight="1">
      <c r="A432" s="17" t="s">
        <v>25</v>
      </c>
      <c r="B432" s="70" t="s">
        <v>1141</v>
      </c>
      <c r="C432" s="71" t="s">
        <v>1092</v>
      </c>
      <c r="D432" s="20"/>
      <c r="E432" s="21" t="s">
        <v>1084</v>
      </c>
      <c r="F432" s="22">
        <v>0.41304347826086957</v>
      </c>
      <c r="G432" s="22">
        <f>IF('Venda-Chave-Troca'!$E432="Gamivo",'Venda-Chave-Troca'!$F432,IF(AND((F432)&lt;'[1]TABELA G2A'!$A$15),F432,IF(AND((F432)&gt;='[1]TABELA G2A'!$A$15,(F432)&lt;'[1]TABELA G2A'!$B$15),(F432)/(1+'[1]TABELA G2A'!$A$16),IF(AND((F432)&gt;='[1]TABELA G2A'!$C$15,(F432)&lt;'[1]TABELA G2A'!$D$15),(F432)/(1+'[1]TABELA G2A'!$C$16),IF(AND((F432)&gt;='[1]TABELA G2A'!$E$15,(F432)&lt;'[1]TABELA G2A'!$F$15),(F432)/(1+'[1]TABELA G2A'!$E$16),IF(AND((F432)&gt;='[1]TABELA G2A'!$G$15,(F432)&lt;'[1]TABELA G2A'!$H$15),(F432)/(1+'[1]TABELA G2A'!$G$16),IF(AND((F432)&gt;='[1]TABELA G2A'!$I$15,(F432)&lt;'[1]TABELA G2A'!$J$15),(F432)/(1+'[1]TABELA G2A'!$I$16),IF(AND((F432)&gt;='[1]TABELA G2A'!$A$17,(F432)&lt;'[1]TABELA G2A'!$B$17),(F432)/(1+'[1]TABELA G2A'!$A$18),IF(AND((F432)&gt;='[1]TABELA G2A'!$C$17,(F432)&lt;'[1]TABELA G2A'!$D$17),(F432)/(1+'[1]TABELA G2A'!$C$18),IF(AND((F432)&gt;='[1]TABELA G2A'!$E$17,(F432)&lt;'[1]TABELA G2A'!$F$17),(F432)/(1+'[1]TABELA G2A'!$E$18),IF(AND((F432)&gt;='[1]TABELA G2A'!$G$17,(F432)&lt;'[1]TABELA G2A'!$H$17),(F432)/(1+'[1]TABELA G2A'!$G$18),IF(AND((F432)&gt;='[1]TABELA G2A'!$I$17,(F432)&lt;'[1]TABELA G2A'!$J$17),(F432)/(1+'[1]TABELA G2A'!$I$18),IF(AND((F432)&gt;='[1]TABELA G2A'!$A$19,(F432)&lt;'[1]TABELA G2A'!$B$19),(F432)/(1+'[1]TABELA G2A'!$A$20),IF(AND((F432)&gt;='[1]TABELA G2A'!$C$19,(F432)&lt;'[1]TABELA G2A'!$D$19),(F432)/(1+'[1]TABELA G2A'!$C$20),IF(AND((F432)&gt;='[1]TABELA G2A'!$E$19,(F432)&lt;'[1]TABELA G2A'!$F$19),(F432)/(1+'[1]TABELA G2A'!$E$20),IF(AND((F432)&gt;='[1]TABELA G2A'!$G$19,(F432)&lt;'[1]TABELA G2A'!$H$19),(F432)/(1+'[1]TABELA G2A'!$G$20),IF(AND((F432)&gt;='[1]TABELA G2A'!$I$19,(F432)&lt;'[1]TABELA G2A'!$J$19),(F432)/(1+'[1]TABELA G2A'!$A$22),IF(AND((F432)&gt;='[1]TABELA G2A'!$A$21,(F432)&lt;'[1]TABELA G2A'!$B$21),(F432)/(1+'[1]TABELA G2A'!$B$22),IF(AND((F432)&gt;='[1]TABELA G2A'!$C$21,(F432)&lt;'[1]TABELA G2A'!$D$21),(F432)/(1+'[1]TABELA G2A'!$C$22),IF((F432)&gt;='[1]TABELA G2A'!$E$21,(F432)/(1+'[1]TABELA G2A'!$C$22),""))))))))))))))))))))</f>
        <v>0.41304347826086957</v>
      </c>
      <c r="H432" s="22">
        <f>IF('Venda-Chave-Troca'!$E432="G2A",G432*0.898-(0.4)-((0.15)*N432/O432),IF('Venda-Chave-Troca'!$E432="Gamivo",IF('Venda-Chave-Troca'!$F432&lt;4,(F432*0.95)-(0.1),(F432*0.901)-(0.45)),""))</f>
        <v>0.29239130434782612</v>
      </c>
      <c r="I432" s="22">
        <f>IF($E432="gamivo",IF($F432&gt;4,'Venda-Chave-Troca'!$G432+(-0.099*'Venda-Chave-Troca'!$G432)-(0.45),'Venda-Chave-Troca'!$G432-(0.05*'Venda-Chave-Troca'!$G432)-(0.1)),G432*0.898-(0.55))</f>
        <v>0.29239130434782612</v>
      </c>
      <c r="J432" s="70"/>
      <c r="K432" s="24" t="s">
        <v>1130</v>
      </c>
      <c r="L432" s="22">
        <v>8.8561124679099226E-2</v>
      </c>
      <c r="M432" s="25">
        <v>0</v>
      </c>
      <c r="N432" s="25">
        <v>0</v>
      </c>
      <c r="O432" s="25">
        <v>0</v>
      </c>
      <c r="P432" s="25">
        <v>0</v>
      </c>
      <c r="Q432" s="26">
        <f t="shared" si="12"/>
        <v>-8.8561124679099226E-2</v>
      </c>
      <c r="R432" s="27">
        <f t="shared" si="13"/>
        <v>-1</v>
      </c>
      <c r="S432" s="28">
        <v>44801</v>
      </c>
      <c r="T432" s="28"/>
      <c r="U432" s="28"/>
      <c r="V432" s="29" t="s">
        <v>1131</v>
      </c>
      <c r="W432" s="29" t="s">
        <v>160</v>
      </c>
      <c r="X432" s="30"/>
      <c r="Y432" s="15"/>
    </row>
    <row r="433" spans="1:25" ht="19.350000000000001" customHeight="1">
      <c r="A433" s="17" t="s">
        <v>25</v>
      </c>
      <c r="B433" s="70" t="s">
        <v>1142</v>
      </c>
      <c r="C433" s="71" t="s">
        <v>1092</v>
      </c>
      <c r="D433" s="20"/>
      <c r="E433" s="21" t="s">
        <v>1084</v>
      </c>
      <c r="F433" s="22">
        <v>0.41304347826086957</v>
      </c>
      <c r="G433" s="22">
        <f>IF('Venda-Chave-Troca'!$E433="Gamivo",'Venda-Chave-Troca'!$F433,IF(AND((F433)&lt;'[1]TABELA G2A'!$A$15),F433,IF(AND((F433)&gt;='[1]TABELA G2A'!$A$15,(F433)&lt;'[1]TABELA G2A'!$B$15),(F433)/(1+'[1]TABELA G2A'!$A$16),IF(AND((F433)&gt;='[1]TABELA G2A'!$C$15,(F433)&lt;'[1]TABELA G2A'!$D$15),(F433)/(1+'[1]TABELA G2A'!$C$16),IF(AND((F433)&gt;='[1]TABELA G2A'!$E$15,(F433)&lt;'[1]TABELA G2A'!$F$15),(F433)/(1+'[1]TABELA G2A'!$E$16),IF(AND((F433)&gt;='[1]TABELA G2A'!$G$15,(F433)&lt;'[1]TABELA G2A'!$H$15),(F433)/(1+'[1]TABELA G2A'!$G$16),IF(AND((F433)&gt;='[1]TABELA G2A'!$I$15,(F433)&lt;'[1]TABELA G2A'!$J$15),(F433)/(1+'[1]TABELA G2A'!$I$16),IF(AND((F433)&gt;='[1]TABELA G2A'!$A$17,(F433)&lt;'[1]TABELA G2A'!$B$17),(F433)/(1+'[1]TABELA G2A'!$A$18),IF(AND((F433)&gt;='[1]TABELA G2A'!$C$17,(F433)&lt;'[1]TABELA G2A'!$D$17),(F433)/(1+'[1]TABELA G2A'!$C$18),IF(AND((F433)&gt;='[1]TABELA G2A'!$E$17,(F433)&lt;'[1]TABELA G2A'!$F$17),(F433)/(1+'[1]TABELA G2A'!$E$18),IF(AND((F433)&gt;='[1]TABELA G2A'!$G$17,(F433)&lt;'[1]TABELA G2A'!$H$17),(F433)/(1+'[1]TABELA G2A'!$G$18),IF(AND((F433)&gt;='[1]TABELA G2A'!$I$17,(F433)&lt;'[1]TABELA G2A'!$J$17),(F433)/(1+'[1]TABELA G2A'!$I$18),IF(AND((F433)&gt;='[1]TABELA G2A'!$A$19,(F433)&lt;'[1]TABELA G2A'!$B$19),(F433)/(1+'[1]TABELA G2A'!$A$20),IF(AND((F433)&gt;='[1]TABELA G2A'!$C$19,(F433)&lt;'[1]TABELA G2A'!$D$19),(F433)/(1+'[1]TABELA G2A'!$C$20),IF(AND((F433)&gt;='[1]TABELA G2A'!$E$19,(F433)&lt;'[1]TABELA G2A'!$F$19),(F433)/(1+'[1]TABELA G2A'!$E$20),IF(AND((F433)&gt;='[1]TABELA G2A'!$G$19,(F433)&lt;'[1]TABELA G2A'!$H$19),(F433)/(1+'[1]TABELA G2A'!$G$20),IF(AND((F433)&gt;='[1]TABELA G2A'!$I$19,(F433)&lt;'[1]TABELA G2A'!$J$19),(F433)/(1+'[1]TABELA G2A'!$A$22),IF(AND((F433)&gt;='[1]TABELA G2A'!$A$21,(F433)&lt;'[1]TABELA G2A'!$B$21),(F433)/(1+'[1]TABELA G2A'!$B$22),IF(AND((F433)&gt;='[1]TABELA G2A'!$C$21,(F433)&lt;'[1]TABELA G2A'!$D$21),(F433)/(1+'[1]TABELA G2A'!$C$22),IF((F433)&gt;='[1]TABELA G2A'!$E$21,(F433)/(1+'[1]TABELA G2A'!$C$22),""))))))))))))))))))))</f>
        <v>0.41304347826086957</v>
      </c>
      <c r="H433" s="22">
        <f>IF('Venda-Chave-Troca'!$E433="G2A",G433*0.898-(0.4)-((0.15)*N433/O433),IF('Venda-Chave-Troca'!$E433="Gamivo",IF('Venda-Chave-Troca'!$F433&lt;4,(F433*0.95)-(0.1),(F433*0.901)-(0.45)),""))</f>
        <v>0.29239130434782612</v>
      </c>
      <c r="I433" s="22">
        <f>IF($E433="gamivo",IF($F433&gt;4,'Venda-Chave-Troca'!$G433+(-0.099*'Venda-Chave-Troca'!$G433)-(0.45),'Venda-Chave-Troca'!$G433-(0.05*'Venda-Chave-Troca'!$G433)-(0.1)),G433*0.898-(0.55))</f>
        <v>0.29239130434782612</v>
      </c>
      <c r="J433" s="70"/>
      <c r="K433" s="24" t="s">
        <v>1130</v>
      </c>
      <c r="L433" s="22">
        <v>8.8561124679099226E-2</v>
      </c>
      <c r="M433" s="25">
        <v>0</v>
      </c>
      <c r="N433" s="25">
        <v>0</v>
      </c>
      <c r="O433" s="25">
        <v>0</v>
      </c>
      <c r="P433" s="25">
        <v>0</v>
      </c>
      <c r="Q433" s="26">
        <f t="shared" si="12"/>
        <v>-8.8561124679099226E-2</v>
      </c>
      <c r="R433" s="27">
        <f t="shared" si="13"/>
        <v>-1</v>
      </c>
      <c r="S433" s="28">
        <v>44801</v>
      </c>
      <c r="T433" s="28"/>
      <c r="U433" s="28"/>
      <c r="V433" s="29" t="s">
        <v>1131</v>
      </c>
      <c r="W433" s="29" t="s">
        <v>160</v>
      </c>
      <c r="X433" s="30"/>
      <c r="Y433" s="15"/>
    </row>
    <row r="434" spans="1:25" ht="19.350000000000001" customHeight="1">
      <c r="A434" s="17" t="s">
        <v>25</v>
      </c>
      <c r="B434" s="70" t="s">
        <v>1143</v>
      </c>
      <c r="C434" s="71" t="s">
        <v>1092</v>
      </c>
      <c r="D434" s="20"/>
      <c r="E434" s="21" t="s">
        <v>1084</v>
      </c>
      <c r="F434" s="22">
        <v>0.41304347826086957</v>
      </c>
      <c r="G434" s="22">
        <f>IF('Venda-Chave-Troca'!$E434="Gamivo",'Venda-Chave-Troca'!$F434,IF(AND((F434)&lt;'[1]TABELA G2A'!$A$15),F434,IF(AND((F434)&gt;='[1]TABELA G2A'!$A$15,(F434)&lt;'[1]TABELA G2A'!$B$15),(F434)/(1+'[1]TABELA G2A'!$A$16),IF(AND((F434)&gt;='[1]TABELA G2A'!$C$15,(F434)&lt;'[1]TABELA G2A'!$D$15),(F434)/(1+'[1]TABELA G2A'!$C$16),IF(AND((F434)&gt;='[1]TABELA G2A'!$E$15,(F434)&lt;'[1]TABELA G2A'!$F$15),(F434)/(1+'[1]TABELA G2A'!$E$16),IF(AND((F434)&gt;='[1]TABELA G2A'!$G$15,(F434)&lt;'[1]TABELA G2A'!$H$15),(F434)/(1+'[1]TABELA G2A'!$G$16),IF(AND((F434)&gt;='[1]TABELA G2A'!$I$15,(F434)&lt;'[1]TABELA G2A'!$J$15),(F434)/(1+'[1]TABELA G2A'!$I$16),IF(AND((F434)&gt;='[1]TABELA G2A'!$A$17,(F434)&lt;'[1]TABELA G2A'!$B$17),(F434)/(1+'[1]TABELA G2A'!$A$18),IF(AND((F434)&gt;='[1]TABELA G2A'!$C$17,(F434)&lt;'[1]TABELA G2A'!$D$17),(F434)/(1+'[1]TABELA G2A'!$C$18),IF(AND((F434)&gt;='[1]TABELA G2A'!$E$17,(F434)&lt;'[1]TABELA G2A'!$F$17),(F434)/(1+'[1]TABELA G2A'!$E$18),IF(AND((F434)&gt;='[1]TABELA G2A'!$G$17,(F434)&lt;'[1]TABELA G2A'!$H$17),(F434)/(1+'[1]TABELA G2A'!$G$18),IF(AND((F434)&gt;='[1]TABELA G2A'!$I$17,(F434)&lt;'[1]TABELA G2A'!$J$17),(F434)/(1+'[1]TABELA G2A'!$I$18),IF(AND((F434)&gt;='[1]TABELA G2A'!$A$19,(F434)&lt;'[1]TABELA G2A'!$B$19),(F434)/(1+'[1]TABELA G2A'!$A$20),IF(AND((F434)&gt;='[1]TABELA G2A'!$C$19,(F434)&lt;'[1]TABELA G2A'!$D$19),(F434)/(1+'[1]TABELA G2A'!$C$20),IF(AND((F434)&gt;='[1]TABELA G2A'!$E$19,(F434)&lt;'[1]TABELA G2A'!$F$19),(F434)/(1+'[1]TABELA G2A'!$E$20),IF(AND((F434)&gt;='[1]TABELA G2A'!$G$19,(F434)&lt;'[1]TABELA G2A'!$H$19),(F434)/(1+'[1]TABELA G2A'!$G$20),IF(AND((F434)&gt;='[1]TABELA G2A'!$I$19,(F434)&lt;'[1]TABELA G2A'!$J$19),(F434)/(1+'[1]TABELA G2A'!$A$22),IF(AND((F434)&gt;='[1]TABELA G2A'!$A$21,(F434)&lt;'[1]TABELA G2A'!$B$21),(F434)/(1+'[1]TABELA G2A'!$B$22),IF(AND((F434)&gt;='[1]TABELA G2A'!$C$21,(F434)&lt;'[1]TABELA G2A'!$D$21),(F434)/(1+'[1]TABELA G2A'!$C$22),IF((F434)&gt;='[1]TABELA G2A'!$E$21,(F434)/(1+'[1]TABELA G2A'!$C$22),""))))))))))))))))))))</f>
        <v>0.41304347826086957</v>
      </c>
      <c r="H434" s="22">
        <f>IF('Venda-Chave-Troca'!$E434="G2A",G434*0.898-(0.4)-((0.15)*N434/O434),IF('Venda-Chave-Troca'!$E434="Gamivo",IF('Venda-Chave-Troca'!$F434&lt;4,(F434*0.95)-(0.1),(F434*0.901)-(0.45)),""))</f>
        <v>0.29239130434782612</v>
      </c>
      <c r="I434" s="22">
        <f>IF($E434="gamivo",IF($F434&gt;4,'Venda-Chave-Troca'!$G434+(-0.099*'Venda-Chave-Troca'!$G434)-(0.45),'Venda-Chave-Troca'!$G434-(0.05*'Venda-Chave-Troca'!$G434)-(0.1)),G434*0.898-(0.55))</f>
        <v>0.29239130434782612</v>
      </c>
      <c r="J434" s="70"/>
      <c r="K434" s="24" t="s">
        <v>1130</v>
      </c>
      <c r="L434" s="22">
        <v>8.8561124679099226E-2</v>
      </c>
      <c r="M434" s="25">
        <v>0</v>
      </c>
      <c r="N434" s="25">
        <v>0</v>
      </c>
      <c r="O434" s="25">
        <v>0</v>
      </c>
      <c r="P434" s="25">
        <v>0</v>
      </c>
      <c r="Q434" s="26">
        <f t="shared" si="12"/>
        <v>-8.8561124679099226E-2</v>
      </c>
      <c r="R434" s="27">
        <f t="shared" si="13"/>
        <v>-1</v>
      </c>
      <c r="S434" s="28">
        <v>44801</v>
      </c>
      <c r="T434" s="28"/>
      <c r="U434" s="28"/>
      <c r="V434" s="29" t="s">
        <v>1131</v>
      </c>
      <c r="W434" s="29" t="s">
        <v>160</v>
      </c>
      <c r="X434" s="30"/>
      <c r="Y434" s="15"/>
    </row>
    <row r="435" spans="1:25" ht="19.350000000000001" customHeight="1">
      <c r="A435" s="17" t="s">
        <v>25</v>
      </c>
      <c r="B435" s="70" t="s">
        <v>1144</v>
      </c>
      <c r="C435" s="71" t="s">
        <v>1092</v>
      </c>
      <c r="D435" s="20"/>
      <c r="E435" s="21" t="s">
        <v>1084</v>
      </c>
      <c r="F435" s="22">
        <v>0.41304347826086957</v>
      </c>
      <c r="G435" s="22">
        <f>IF('Venda-Chave-Troca'!$E435="Gamivo",'Venda-Chave-Troca'!$F435,IF(AND((F435)&lt;'[1]TABELA G2A'!$A$15),F435,IF(AND((F435)&gt;='[1]TABELA G2A'!$A$15,(F435)&lt;'[1]TABELA G2A'!$B$15),(F435)/(1+'[1]TABELA G2A'!$A$16),IF(AND((F435)&gt;='[1]TABELA G2A'!$C$15,(F435)&lt;'[1]TABELA G2A'!$D$15),(F435)/(1+'[1]TABELA G2A'!$C$16),IF(AND((F435)&gt;='[1]TABELA G2A'!$E$15,(F435)&lt;'[1]TABELA G2A'!$F$15),(F435)/(1+'[1]TABELA G2A'!$E$16),IF(AND((F435)&gt;='[1]TABELA G2A'!$G$15,(F435)&lt;'[1]TABELA G2A'!$H$15),(F435)/(1+'[1]TABELA G2A'!$G$16),IF(AND((F435)&gt;='[1]TABELA G2A'!$I$15,(F435)&lt;'[1]TABELA G2A'!$J$15),(F435)/(1+'[1]TABELA G2A'!$I$16),IF(AND((F435)&gt;='[1]TABELA G2A'!$A$17,(F435)&lt;'[1]TABELA G2A'!$B$17),(F435)/(1+'[1]TABELA G2A'!$A$18),IF(AND((F435)&gt;='[1]TABELA G2A'!$C$17,(F435)&lt;'[1]TABELA G2A'!$D$17),(F435)/(1+'[1]TABELA G2A'!$C$18),IF(AND((F435)&gt;='[1]TABELA G2A'!$E$17,(F435)&lt;'[1]TABELA G2A'!$F$17),(F435)/(1+'[1]TABELA G2A'!$E$18),IF(AND((F435)&gt;='[1]TABELA G2A'!$G$17,(F435)&lt;'[1]TABELA G2A'!$H$17),(F435)/(1+'[1]TABELA G2A'!$G$18),IF(AND((F435)&gt;='[1]TABELA G2A'!$I$17,(F435)&lt;'[1]TABELA G2A'!$J$17),(F435)/(1+'[1]TABELA G2A'!$I$18),IF(AND((F435)&gt;='[1]TABELA G2A'!$A$19,(F435)&lt;'[1]TABELA G2A'!$B$19),(F435)/(1+'[1]TABELA G2A'!$A$20),IF(AND((F435)&gt;='[1]TABELA G2A'!$C$19,(F435)&lt;'[1]TABELA G2A'!$D$19),(F435)/(1+'[1]TABELA G2A'!$C$20),IF(AND((F435)&gt;='[1]TABELA G2A'!$E$19,(F435)&lt;'[1]TABELA G2A'!$F$19),(F435)/(1+'[1]TABELA G2A'!$E$20),IF(AND((F435)&gt;='[1]TABELA G2A'!$G$19,(F435)&lt;'[1]TABELA G2A'!$H$19),(F435)/(1+'[1]TABELA G2A'!$G$20),IF(AND((F435)&gt;='[1]TABELA G2A'!$I$19,(F435)&lt;'[1]TABELA G2A'!$J$19),(F435)/(1+'[1]TABELA G2A'!$A$22),IF(AND((F435)&gt;='[1]TABELA G2A'!$A$21,(F435)&lt;'[1]TABELA G2A'!$B$21),(F435)/(1+'[1]TABELA G2A'!$B$22),IF(AND((F435)&gt;='[1]TABELA G2A'!$C$21,(F435)&lt;'[1]TABELA G2A'!$D$21),(F435)/(1+'[1]TABELA G2A'!$C$22),IF((F435)&gt;='[1]TABELA G2A'!$E$21,(F435)/(1+'[1]TABELA G2A'!$C$22),""))))))))))))))))))))</f>
        <v>0.41304347826086957</v>
      </c>
      <c r="H435" s="22">
        <f>IF('Venda-Chave-Troca'!$E435="G2A",G435*0.898-(0.4)-((0.15)*N435/O435),IF('Venda-Chave-Troca'!$E435="Gamivo",IF('Venda-Chave-Troca'!$F435&lt;4,(F435*0.95)-(0.1),(F435*0.901)-(0.45)),""))</f>
        <v>0.29239130434782612</v>
      </c>
      <c r="I435" s="22">
        <f>IF($E435="gamivo",IF($F435&gt;4,'Venda-Chave-Troca'!$G435+(-0.099*'Venda-Chave-Troca'!$G435)-(0.45),'Venda-Chave-Troca'!$G435-(0.05*'Venda-Chave-Troca'!$G435)-(0.1)),G435*0.898-(0.55))</f>
        <v>0.29239130434782612</v>
      </c>
      <c r="J435" s="70"/>
      <c r="K435" s="24" t="s">
        <v>1130</v>
      </c>
      <c r="L435" s="22">
        <v>8.8561124679099226E-2</v>
      </c>
      <c r="M435" s="25">
        <v>0</v>
      </c>
      <c r="N435" s="25">
        <v>0</v>
      </c>
      <c r="O435" s="25">
        <v>0</v>
      </c>
      <c r="P435" s="25">
        <v>0</v>
      </c>
      <c r="Q435" s="26">
        <f t="shared" si="12"/>
        <v>-8.8561124679099226E-2</v>
      </c>
      <c r="R435" s="27">
        <f t="shared" si="13"/>
        <v>-1</v>
      </c>
      <c r="S435" s="28">
        <v>44801</v>
      </c>
      <c r="T435" s="28"/>
      <c r="U435" s="28"/>
      <c r="V435" s="29" t="s">
        <v>1131</v>
      </c>
      <c r="W435" s="29" t="s">
        <v>160</v>
      </c>
      <c r="X435" s="30"/>
      <c r="Y435" s="15"/>
    </row>
    <row r="436" spans="1:25" ht="19.350000000000001" customHeight="1">
      <c r="A436" s="17" t="s">
        <v>25</v>
      </c>
      <c r="B436" s="70" t="s">
        <v>1145</v>
      </c>
      <c r="C436" s="71" t="s">
        <v>1092</v>
      </c>
      <c r="D436" s="20"/>
      <c r="E436" s="21" t="s">
        <v>1084</v>
      </c>
      <c r="F436" s="22">
        <v>0.41304347826086957</v>
      </c>
      <c r="G436" s="22">
        <f>IF('Venda-Chave-Troca'!$E436="Gamivo",'Venda-Chave-Troca'!$F436,IF(AND((F436)&lt;'[1]TABELA G2A'!$A$15),F436,IF(AND((F436)&gt;='[1]TABELA G2A'!$A$15,(F436)&lt;'[1]TABELA G2A'!$B$15),(F436)/(1+'[1]TABELA G2A'!$A$16),IF(AND((F436)&gt;='[1]TABELA G2A'!$C$15,(F436)&lt;'[1]TABELA G2A'!$D$15),(F436)/(1+'[1]TABELA G2A'!$C$16),IF(AND((F436)&gt;='[1]TABELA G2A'!$E$15,(F436)&lt;'[1]TABELA G2A'!$F$15),(F436)/(1+'[1]TABELA G2A'!$E$16),IF(AND((F436)&gt;='[1]TABELA G2A'!$G$15,(F436)&lt;'[1]TABELA G2A'!$H$15),(F436)/(1+'[1]TABELA G2A'!$G$16),IF(AND((F436)&gt;='[1]TABELA G2A'!$I$15,(F436)&lt;'[1]TABELA G2A'!$J$15),(F436)/(1+'[1]TABELA G2A'!$I$16),IF(AND((F436)&gt;='[1]TABELA G2A'!$A$17,(F436)&lt;'[1]TABELA G2A'!$B$17),(F436)/(1+'[1]TABELA G2A'!$A$18),IF(AND((F436)&gt;='[1]TABELA G2A'!$C$17,(F436)&lt;'[1]TABELA G2A'!$D$17),(F436)/(1+'[1]TABELA G2A'!$C$18),IF(AND((F436)&gt;='[1]TABELA G2A'!$E$17,(F436)&lt;'[1]TABELA G2A'!$F$17),(F436)/(1+'[1]TABELA G2A'!$E$18),IF(AND((F436)&gt;='[1]TABELA G2A'!$G$17,(F436)&lt;'[1]TABELA G2A'!$H$17),(F436)/(1+'[1]TABELA G2A'!$G$18),IF(AND((F436)&gt;='[1]TABELA G2A'!$I$17,(F436)&lt;'[1]TABELA G2A'!$J$17),(F436)/(1+'[1]TABELA G2A'!$I$18),IF(AND((F436)&gt;='[1]TABELA G2A'!$A$19,(F436)&lt;'[1]TABELA G2A'!$B$19),(F436)/(1+'[1]TABELA G2A'!$A$20),IF(AND((F436)&gt;='[1]TABELA G2A'!$C$19,(F436)&lt;'[1]TABELA G2A'!$D$19),(F436)/(1+'[1]TABELA G2A'!$C$20),IF(AND((F436)&gt;='[1]TABELA G2A'!$E$19,(F436)&lt;'[1]TABELA G2A'!$F$19),(F436)/(1+'[1]TABELA G2A'!$E$20),IF(AND((F436)&gt;='[1]TABELA G2A'!$G$19,(F436)&lt;'[1]TABELA G2A'!$H$19),(F436)/(1+'[1]TABELA G2A'!$G$20),IF(AND((F436)&gt;='[1]TABELA G2A'!$I$19,(F436)&lt;'[1]TABELA G2A'!$J$19),(F436)/(1+'[1]TABELA G2A'!$A$22),IF(AND((F436)&gt;='[1]TABELA G2A'!$A$21,(F436)&lt;'[1]TABELA G2A'!$B$21),(F436)/(1+'[1]TABELA G2A'!$B$22),IF(AND((F436)&gt;='[1]TABELA G2A'!$C$21,(F436)&lt;'[1]TABELA G2A'!$D$21),(F436)/(1+'[1]TABELA G2A'!$C$22),IF((F436)&gt;='[1]TABELA G2A'!$E$21,(F436)/(1+'[1]TABELA G2A'!$C$22),""))))))))))))))))))))</f>
        <v>0.41304347826086957</v>
      </c>
      <c r="H436" s="22">
        <f>IF('Venda-Chave-Troca'!$E436="G2A",G436*0.898-(0.4)-((0.15)*N436/O436),IF('Venda-Chave-Troca'!$E436="Gamivo",IF('Venda-Chave-Troca'!$F436&lt;4,(F436*0.95)-(0.1),(F436*0.901)-(0.45)),""))</f>
        <v>0.29239130434782612</v>
      </c>
      <c r="I436" s="22">
        <f>IF($E436="gamivo",IF($F436&gt;4,'Venda-Chave-Troca'!$G436+(-0.099*'Venda-Chave-Troca'!$G436)-(0.45),'Venda-Chave-Troca'!$G436-(0.05*'Venda-Chave-Troca'!$G436)-(0.1)),G436*0.898-(0.55))</f>
        <v>0.29239130434782612</v>
      </c>
      <c r="J436" s="70"/>
      <c r="K436" s="24" t="s">
        <v>1130</v>
      </c>
      <c r="L436" s="22">
        <v>8.8561124679099226E-2</v>
      </c>
      <c r="M436" s="25">
        <v>0</v>
      </c>
      <c r="N436" s="25">
        <v>0</v>
      </c>
      <c r="O436" s="25">
        <v>0</v>
      </c>
      <c r="P436" s="25">
        <v>0</v>
      </c>
      <c r="Q436" s="26">
        <f t="shared" si="12"/>
        <v>-8.8561124679099226E-2</v>
      </c>
      <c r="R436" s="27">
        <f t="shared" si="13"/>
        <v>-1</v>
      </c>
      <c r="S436" s="28">
        <v>44801</v>
      </c>
      <c r="T436" s="28"/>
      <c r="U436" s="28"/>
      <c r="V436" s="29" t="s">
        <v>1131</v>
      </c>
      <c r="W436" s="29" t="s">
        <v>160</v>
      </c>
      <c r="X436" s="30"/>
      <c r="Y436" s="15"/>
    </row>
    <row r="437" spans="1:25" ht="19.350000000000001" customHeight="1">
      <c r="A437" s="17" t="s">
        <v>25</v>
      </c>
      <c r="B437" s="70" t="s">
        <v>1146</v>
      </c>
      <c r="C437" s="71" t="s">
        <v>1092</v>
      </c>
      <c r="D437" s="20"/>
      <c r="E437" s="21" t="s">
        <v>1084</v>
      </c>
      <c r="F437" s="22">
        <v>0.41304347826086957</v>
      </c>
      <c r="G437" s="22">
        <f>IF('Venda-Chave-Troca'!$E437="Gamivo",'Venda-Chave-Troca'!$F437,IF(AND((F437)&lt;'[1]TABELA G2A'!$A$15),F437,IF(AND((F437)&gt;='[1]TABELA G2A'!$A$15,(F437)&lt;'[1]TABELA G2A'!$B$15),(F437)/(1+'[1]TABELA G2A'!$A$16),IF(AND((F437)&gt;='[1]TABELA G2A'!$C$15,(F437)&lt;'[1]TABELA G2A'!$D$15),(F437)/(1+'[1]TABELA G2A'!$C$16),IF(AND((F437)&gt;='[1]TABELA G2A'!$E$15,(F437)&lt;'[1]TABELA G2A'!$F$15),(F437)/(1+'[1]TABELA G2A'!$E$16),IF(AND((F437)&gt;='[1]TABELA G2A'!$G$15,(F437)&lt;'[1]TABELA G2A'!$H$15),(F437)/(1+'[1]TABELA G2A'!$G$16),IF(AND((F437)&gt;='[1]TABELA G2A'!$I$15,(F437)&lt;'[1]TABELA G2A'!$J$15),(F437)/(1+'[1]TABELA G2A'!$I$16),IF(AND((F437)&gt;='[1]TABELA G2A'!$A$17,(F437)&lt;'[1]TABELA G2A'!$B$17),(F437)/(1+'[1]TABELA G2A'!$A$18),IF(AND((F437)&gt;='[1]TABELA G2A'!$C$17,(F437)&lt;'[1]TABELA G2A'!$D$17),(F437)/(1+'[1]TABELA G2A'!$C$18),IF(AND((F437)&gt;='[1]TABELA G2A'!$E$17,(F437)&lt;'[1]TABELA G2A'!$F$17),(F437)/(1+'[1]TABELA G2A'!$E$18),IF(AND((F437)&gt;='[1]TABELA G2A'!$G$17,(F437)&lt;'[1]TABELA G2A'!$H$17),(F437)/(1+'[1]TABELA G2A'!$G$18),IF(AND((F437)&gt;='[1]TABELA G2A'!$I$17,(F437)&lt;'[1]TABELA G2A'!$J$17),(F437)/(1+'[1]TABELA G2A'!$I$18),IF(AND((F437)&gt;='[1]TABELA G2A'!$A$19,(F437)&lt;'[1]TABELA G2A'!$B$19),(F437)/(1+'[1]TABELA G2A'!$A$20),IF(AND((F437)&gt;='[1]TABELA G2A'!$C$19,(F437)&lt;'[1]TABELA G2A'!$D$19),(F437)/(1+'[1]TABELA G2A'!$C$20),IF(AND((F437)&gt;='[1]TABELA G2A'!$E$19,(F437)&lt;'[1]TABELA G2A'!$F$19),(F437)/(1+'[1]TABELA G2A'!$E$20),IF(AND((F437)&gt;='[1]TABELA G2A'!$G$19,(F437)&lt;'[1]TABELA G2A'!$H$19),(F437)/(1+'[1]TABELA G2A'!$G$20),IF(AND((F437)&gt;='[1]TABELA G2A'!$I$19,(F437)&lt;'[1]TABELA G2A'!$J$19),(F437)/(1+'[1]TABELA G2A'!$A$22),IF(AND((F437)&gt;='[1]TABELA G2A'!$A$21,(F437)&lt;'[1]TABELA G2A'!$B$21),(F437)/(1+'[1]TABELA G2A'!$B$22),IF(AND((F437)&gt;='[1]TABELA G2A'!$C$21,(F437)&lt;'[1]TABELA G2A'!$D$21),(F437)/(1+'[1]TABELA G2A'!$C$22),IF((F437)&gt;='[1]TABELA G2A'!$E$21,(F437)/(1+'[1]TABELA G2A'!$C$22),""))))))))))))))))))))</f>
        <v>0.41304347826086957</v>
      </c>
      <c r="H437" s="22">
        <f>IF('Venda-Chave-Troca'!$E437="G2A",G437*0.898-(0.4)-((0.15)*N437/O437),IF('Venda-Chave-Troca'!$E437="Gamivo",IF('Venda-Chave-Troca'!$F437&lt;4,(F437*0.95)-(0.1),(F437*0.901)-(0.45)),""))</f>
        <v>0.29239130434782612</v>
      </c>
      <c r="I437" s="22">
        <f>IF($E437="gamivo",IF($F437&gt;4,'Venda-Chave-Troca'!$G437+(-0.099*'Venda-Chave-Troca'!$G437)-(0.45),'Venda-Chave-Troca'!$G437-(0.05*'Venda-Chave-Troca'!$G437)-(0.1)),G437*0.898-(0.55))</f>
        <v>0.29239130434782612</v>
      </c>
      <c r="J437" s="70"/>
      <c r="K437" s="24" t="s">
        <v>1130</v>
      </c>
      <c r="L437" s="22">
        <v>8.8561124679099226E-2</v>
      </c>
      <c r="M437" s="25">
        <v>0</v>
      </c>
      <c r="N437" s="25">
        <v>0</v>
      </c>
      <c r="O437" s="25">
        <v>0</v>
      </c>
      <c r="P437" s="25">
        <v>0</v>
      </c>
      <c r="Q437" s="26">
        <f t="shared" si="12"/>
        <v>-8.8561124679099226E-2</v>
      </c>
      <c r="R437" s="27">
        <f t="shared" si="13"/>
        <v>-1</v>
      </c>
      <c r="S437" s="28">
        <v>44801</v>
      </c>
      <c r="T437" s="28"/>
      <c r="U437" s="28"/>
      <c r="V437" s="29" t="s">
        <v>1131</v>
      </c>
      <c r="W437" s="29" t="s">
        <v>160</v>
      </c>
      <c r="X437" s="30"/>
      <c r="Y437" s="15"/>
    </row>
    <row r="438" spans="1:25" ht="19.350000000000001" customHeight="1">
      <c r="A438" s="17" t="s">
        <v>25</v>
      </c>
      <c r="B438" s="70" t="s">
        <v>1147</v>
      </c>
      <c r="C438" s="71" t="s">
        <v>1092</v>
      </c>
      <c r="D438" s="20"/>
      <c r="E438" s="21" t="s">
        <v>1084</v>
      </c>
      <c r="F438" s="22">
        <v>0.41304347826086957</v>
      </c>
      <c r="G438" s="22">
        <f>IF('Venda-Chave-Troca'!$E438="Gamivo",'Venda-Chave-Troca'!$F438,IF(AND((F438)&lt;'[1]TABELA G2A'!$A$15),F438,IF(AND((F438)&gt;='[1]TABELA G2A'!$A$15,(F438)&lt;'[1]TABELA G2A'!$B$15),(F438)/(1+'[1]TABELA G2A'!$A$16),IF(AND((F438)&gt;='[1]TABELA G2A'!$C$15,(F438)&lt;'[1]TABELA G2A'!$D$15),(F438)/(1+'[1]TABELA G2A'!$C$16),IF(AND((F438)&gt;='[1]TABELA G2A'!$E$15,(F438)&lt;'[1]TABELA G2A'!$F$15),(F438)/(1+'[1]TABELA G2A'!$E$16),IF(AND((F438)&gt;='[1]TABELA G2A'!$G$15,(F438)&lt;'[1]TABELA G2A'!$H$15),(F438)/(1+'[1]TABELA G2A'!$G$16),IF(AND((F438)&gt;='[1]TABELA G2A'!$I$15,(F438)&lt;'[1]TABELA G2A'!$J$15),(F438)/(1+'[1]TABELA G2A'!$I$16),IF(AND((F438)&gt;='[1]TABELA G2A'!$A$17,(F438)&lt;'[1]TABELA G2A'!$B$17),(F438)/(1+'[1]TABELA G2A'!$A$18),IF(AND((F438)&gt;='[1]TABELA G2A'!$C$17,(F438)&lt;'[1]TABELA G2A'!$D$17),(F438)/(1+'[1]TABELA G2A'!$C$18),IF(AND((F438)&gt;='[1]TABELA G2A'!$E$17,(F438)&lt;'[1]TABELA G2A'!$F$17),(F438)/(1+'[1]TABELA G2A'!$E$18),IF(AND((F438)&gt;='[1]TABELA G2A'!$G$17,(F438)&lt;'[1]TABELA G2A'!$H$17),(F438)/(1+'[1]TABELA G2A'!$G$18),IF(AND((F438)&gt;='[1]TABELA G2A'!$I$17,(F438)&lt;'[1]TABELA G2A'!$J$17),(F438)/(1+'[1]TABELA G2A'!$I$18),IF(AND((F438)&gt;='[1]TABELA G2A'!$A$19,(F438)&lt;'[1]TABELA G2A'!$B$19),(F438)/(1+'[1]TABELA G2A'!$A$20),IF(AND((F438)&gt;='[1]TABELA G2A'!$C$19,(F438)&lt;'[1]TABELA G2A'!$D$19),(F438)/(1+'[1]TABELA G2A'!$C$20),IF(AND((F438)&gt;='[1]TABELA G2A'!$E$19,(F438)&lt;'[1]TABELA G2A'!$F$19),(F438)/(1+'[1]TABELA G2A'!$E$20),IF(AND((F438)&gt;='[1]TABELA G2A'!$G$19,(F438)&lt;'[1]TABELA G2A'!$H$19),(F438)/(1+'[1]TABELA G2A'!$G$20),IF(AND((F438)&gt;='[1]TABELA G2A'!$I$19,(F438)&lt;'[1]TABELA G2A'!$J$19),(F438)/(1+'[1]TABELA G2A'!$A$22),IF(AND((F438)&gt;='[1]TABELA G2A'!$A$21,(F438)&lt;'[1]TABELA G2A'!$B$21),(F438)/(1+'[1]TABELA G2A'!$B$22),IF(AND((F438)&gt;='[1]TABELA G2A'!$C$21,(F438)&lt;'[1]TABELA G2A'!$D$21),(F438)/(1+'[1]TABELA G2A'!$C$22),IF((F438)&gt;='[1]TABELA G2A'!$E$21,(F438)/(1+'[1]TABELA G2A'!$C$22),""))))))))))))))))))))</f>
        <v>0.41304347826086957</v>
      </c>
      <c r="H438" s="22">
        <f>IF('Venda-Chave-Troca'!$E438="G2A",G438*0.898-(0.4)-((0.15)*N438/O438),IF('Venda-Chave-Troca'!$E438="Gamivo",IF('Venda-Chave-Troca'!$F438&lt;4,(F438*0.95)-(0.1),(F438*0.901)-(0.45)),""))</f>
        <v>0.29239130434782612</v>
      </c>
      <c r="I438" s="22">
        <f>IF($E438="gamivo",IF($F438&gt;4,'Venda-Chave-Troca'!$G438+(-0.099*'Venda-Chave-Troca'!$G438)-(0.45),'Venda-Chave-Troca'!$G438-(0.05*'Venda-Chave-Troca'!$G438)-(0.1)),G438*0.898-(0.55))</f>
        <v>0.29239130434782612</v>
      </c>
      <c r="J438" s="70"/>
      <c r="K438" s="24" t="s">
        <v>1130</v>
      </c>
      <c r="L438" s="22">
        <v>8.8561124679099226E-2</v>
      </c>
      <c r="M438" s="25">
        <v>0</v>
      </c>
      <c r="N438" s="25">
        <v>0</v>
      </c>
      <c r="O438" s="25">
        <v>0</v>
      </c>
      <c r="P438" s="25">
        <v>0</v>
      </c>
      <c r="Q438" s="26">
        <f t="shared" si="12"/>
        <v>-8.8561124679099226E-2</v>
      </c>
      <c r="R438" s="27">
        <f t="shared" si="13"/>
        <v>-1</v>
      </c>
      <c r="S438" s="28">
        <v>44801</v>
      </c>
      <c r="T438" s="28"/>
      <c r="U438" s="28"/>
      <c r="V438" s="29" t="s">
        <v>1131</v>
      </c>
      <c r="W438" s="29" t="s">
        <v>160</v>
      </c>
      <c r="X438" s="30"/>
      <c r="Y438" s="15"/>
    </row>
    <row r="439" spans="1:25" ht="19.350000000000001" customHeight="1">
      <c r="A439" s="17" t="s">
        <v>25</v>
      </c>
      <c r="B439" s="70" t="s">
        <v>1148</v>
      </c>
      <c r="C439" s="71" t="s">
        <v>1092</v>
      </c>
      <c r="D439" s="20"/>
      <c r="E439" s="21" t="s">
        <v>1084</v>
      </c>
      <c r="F439" s="22">
        <v>0.41304347826086957</v>
      </c>
      <c r="G439" s="22">
        <f>IF('Venda-Chave-Troca'!$E439="Gamivo",'Venda-Chave-Troca'!$F439,IF(AND((F439)&lt;'[1]TABELA G2A'!$A$15),F439,IF(AND((F439)&gt;='[1]TABELA G2A'!$A$15,(F439)&lt;'[1]TABELA G2A'!$B$15),(F439)/(1+'[1]TABELA G2A'!$A$16),IF(AND((F439)&gt;='[1]TABELA G2A'!$C$15,(F439)&lt;'[1]TABELA G2A'!$D$15),(F439)/(1+'[1]TABELA G2A'!$C$16),IF(AND((F439)&gt;='[1]TABELA G2A'!$E$15,(F439)&lt;'[1]TABELA G2A'!$F$15),(F439)/(1+'[1]TABELA G2A'!$E$16),IF(AND((F439)&gt;='[1]TABELA G2A'!$G$15,(F439)&lt;'[1]TABELA G2A'!$H$15),(F439)/(1+'[1]TABELA G2A'!$G$16),IF(AND((F439)&gt;='[1]TABELA G2A'!$I$15,(F439)&lt;'[1]TABELA G2A'!$J$15),(F439)/(1+'[1]TABELA G2A'!$I$16),IF(AND((F439)&gt;='[1]TABELA G2A'!$A$17,(F439)&lt;'[1]TABELA G2A'!$B$17),(F439)/(1+'[1]TABELA G2A'!$A$18),IF(AND((F439)&gt;='[1]TABELA G2A'!$C$17,(F439)&lt;'[1]TABELA G2A'!$D$17),(F439)/(1+'[1]TABELA G2A'!$C$18),IF(AND((F439)&gt;='[1]TABELA G2A'!$E$17,(F439)&lt;'[1]TABELA G2A'!$F$17),(F439)/(1+'[1]TABELA G2A'!$E$18),IF(AND((F439)&gt;='[1]TABELA G2A'!$G$17,(F439)&lt;'[1]TABELA G2A'!$H$17),(F439)/(1+'[1]TABELA G2A'!$G$18),IF(AND((F439)&gt;='[1]TABELA G2A'!$I$17,(F439)&lt;'[1]TABELA G2A'!$J$17),(F439)/(1+'[1]TABELA G2A'!$I$18),IF(AND((F439)&gt;='[1]TABELA G2A'!$A$19,(F439)&lt;'[1]TABELA G2A'!$B$19),(F439)/(1+'[1]TABELA G2A'!$A$20),IF(AND((F439)&gt;='[1]TABELA G2A'!$C$19,(F439)&lt;'[1]TABELA G2A'!$D$19),(F439)/(1+'[1]TABELA G2A'!$C$20),IF(AND((F439)&gt;='[1]TABELA G2A'!$E$19,(F439)&lt;'[1]TABELA G2A'!$F$19),(F439)/(1+'[1]TABELA G2A'!$E$20),IF(AND((F439)&gt;='[1]TABELA G2A'!$G$19,(F439)&lt;'[1]TABELA G2A'!$H$19),(F439)/(1+'[1]TABELA G2A'!$G$20),IF(AND((F439)&gt;='[1]TABELA G2A'!$I$19,(F439)&lt;'[1]TABELA G2A'!$J$19),(F439)/(1+'[1]TABELA G2A'!$A$22),IF(AND((F439)&gt;='[1]TABELA G2A'!$A$21,(F439)&lt;'[1]TABELA G2A'!$B$21),(F439)/(1+'[1]TABELA G2A'!$B$22),IF(AND((F439)&gt;='[1]TABELA G2A'!$C$21,(F439)&lt;'[1]TABELA G2A'!$D$21),(F439)/(1+'[1]TABELA G2A'!$C$22),IF((F439)&gt;='[1]TABELA G2A'!$E$21,(F439)/(1+'[1]TABELA G2A'!$C$22),""))))))))))))))))))))</f>
        <v>0.41304347826086957</v>
      </c>
      <c r="H439" s="22">
        <f>IF('Venda-Chave-Troca'!$E439="G2A",G439*0.898-(0.4)-((0.15)*N439/O439),IF('Venda-Chave-Troca'!$E439="Gamivo",IF('Venda-Chave-Troca'!$F439&lt;4,(F439*0.95)-(0.1),(F439*0.901)-(0.45)),""))</f>
        <v>0.29239130434782612</v>
      </c>
      <c r="I439" s="22">
        <f>IF($E439="gamivo",IF($F439&gt;4,'Venda-Chave-Troca'!$G439+(-0.099*'Venda-Chave-Troca'!$G439)-(0.45),'Venda-Chave-Troca'!$G439-(0.05*'Venda-Chave-Troca'!$G439)-(0.1)),G439*0.898-(0.55))</f>
        <v>0.29239130434782612</v>
      </c>
      <c r="J439" s="70"/>
      <c r="K439" s="24" t="s">
        <v>1130</v>
      </c>
      <c r="L439" s="22">
        <v>8.8561124679099226E-2</v>
      </c>
      <c r="M439" s="25">
        <v>0</v>
      </c>
      <c r="N439" s="25">
        <v>0</v>
      </c>
      <c r="O439" s="25">
        <v>0</v>
      </c>
      <c r="P439" s="25">
        <v>0</v>
      </c>
      <c r="Q439" s="26">
        <f t="shared" si="12"/>
        <v>-8.8561124679099226E-2</v>
      </c>
      <c r="R439" s="27">
        <f t="shared" si="13"/>
        <v>-1</v>
      </c>
      <c r="S439" s="28">
        <v>44801</v>
      </c>
      <c r="T439" s="28"/>
      <c r="U439" s="28"/>
      <c r="V439" s="29" t="s">
        <v>1131</v>
      </c>
      <c r="W439" s="29" t="s">
        <v>160</v>
      </c>
      <c r="X439" s="30"/>
      <c r="Y439" s="15"/>
    </row>
    <row r="440" spans="1:25" ht="19.350000000000001" customHeight="1">
      <c r="A440" s="17" t="s">
        <v>25</v>
      </c>
      <c r="B440" s="70" t="s">
        <v>1149</v>
      </c>
      <c r="C440" s="71" t="s">
        <v>1092</v>
      </c>
      <c r="D440" s="20"/>
      <c r="E440" s="21" t="s">
        <v>1084</v>
      </c>
      <c r="F440" s="22">
        <v>0.41304347826086957</v>
      </c>
      <c r="G440" s="22">
        <f>IF('Venda-Chave-Troca'!$E440="Gamivo",'Venda-Chave-Troca'!$F440,IF(AND((F440)&lt;'[1]TABELA G2A'!$A$15),F440,IF(AND((F440)&gt;='[1]TABELA G2A'!$A$15,(F440)&lt;'[1]TABELA G2A'!$B$15),(F440)/(1+'[1]TABELA G2A'!$A$16),IF(AND((F440)&gt;='[1]TABELA G2A'!$C$15,(F440)&lt;'[1]TABELA G2A'!$D$15),(F440)/(1+'[1]TABELA G2A'!$C$16),IF(AND((F440)&gt;='[1]TABELA G2A'!$E$15,(F440)&lt;'[1]TABELA G2A'!$F$15),(F440)/(1+'[1]TABELA G2A'!$E$16),IF(AND((F440)&gt;='[1]TABELA G2A'!$G$15,(F440)&lt;'[1]TABELA G2A'!$H$15),(F440)/(1+'[1]TABELA G2A'!$G$16),IF(AND((F440)&gt;='[1]TABELA G2A'!$I$15,(F440)&lt;'[1]TABELA G2A'!$J$15),(F440)/(1+'[1]TABELA G2A'!$I$16),IF(AND((F440)&gt;='[1]TABELA G2A'!$A$17,(F440)&lt;'[1]TABELA G2A'!$B$17),(F440)/(1+'[1]TABELA G2A'!$A$18),IF(AND((F440)&gt;='[1]TABELA G2A'!$C$17,(F440)&lt;'[1]TABELA G2A'!$D$17),(F440)/(1+'[1]TABELA G2A'!$C$18),IF(AND((F440)&gt;='[1]TABELA G2A'!$E$17,(F440)&lt;'[1]TABELA G2A'!$F$17),(F440)/(1+'[1]TABELA G2A'!$E$18),IF(AND((F440)&gt;='[1]TABELA G2A'!$G$17,(F440)&lt;'[1]TABELA G2A'!$H$17),(F440)/(1+'[1]TABELA G2A'!$G$18),IF(AND((F440)&gt;='[1]TABELA G2A'!$I$17,(F440)&lt;'[1]TABELA G2A'!$J$17),(F440)/(1+'[1]TABELA G2A'!$I$18),IF(AND((F440)&gt;='[1]TABELA G2A'!$A$19,(F440)&lt;'[1]TABELA G2A'!$B$19),(F440)/(1+'[1]TABELA G2A'!$A$20),IF(AND((F440)&gt;='[1]TABELA G2A'!$C$19,(F440)&lt;'[1]TABELA G2A'!$D$19),(F440)/(1+'[1]TABELA G2A'!$C$20),IF(AND((F440)&gt;='[1]TABELA G2A'!$E$19,(F440)&lt;'[1]TABELA G2A'!$F$19),(F440)/(1+'[1]TABELA G2A'!$E$20),IF(AND((F440)&gt;='[1]TABELA G2A'!$G$19,(F440)&lt;'[1]TABELA G2A'!$H$19),(F440)/(1+'[1]TABELA G2A'!$G$20),IF(AND((F440)&gt;='[1]TABELA G2A'!$I$19,(F440)&lt;'[1]TABELA G2A'!$J$19),(F440)/(1+'[1]TABELA G2A'!$A$22),IF(AND((F440)&gt;='[1]TABELA G2A'!$A$21,(F440)&lt;'[1]TABELA G2A'!$B$21),(F440)/(1+'[1]TABELA G2A'!$B$22),IF(AND((F440)&gt;='[1]TABELA G2A'!$C$21,(F440)&lt;'[1]TABELA G2A'!$D$21),(F440)/(1+'[1]TABELA G2A'!$C$22),IF((F440)&gt;='[1]TABELA G2A'!$E$21,(F440)/(1+'[1]TABELA G2A'!$C$22),""))))))))))))))))))))</f>
        <v>0.41304347826086957</v>
      </c>
      <c r="H440" s="22">
        <f>IF('Venda-Chave-Troca'!$E440="G2A",G440*0.898-(0.4)-((0.15)*N440/O440),IF('Venda-Chave-Troca'!$E440="Gamivo",IF('Venda-Chave-Troca'!$F440&lt;4,(F440*0.95)-(0.1),(F440*0.901)-(0.45)),""))</f>
        <v>0.29239130434782612</v>
      </c>
      <c r="I440" s="22">
        <f>IF($E440="gamivo",IF($F440&gt;4,'Venda-Chave-Troca'!$G440+(-0.099*'Venda-Chave-Troca'!$G440)-(0.45),'Venda-Chave-Troca'!$G440-(0.05*'Venda-Chave-Troca'!$G440)-(0.1)),G440*0.898-(0.55))</f>
        <v>0.29239130434782612</v>
      </c>
      <c r="J440" s="70"/>
      <c r="K440" s="24" t="s">
        <v>1130</v>
      </c>
      <c r="L440" s="22">
        <v>8.8561124679099226E-2</v>
      </c>
      <c r="M440" s="25">
        <v>0</v>
      </c>
      <c r="N440" s="25">
        <v>0</v>
      </c>
      <c r="O440" s="25">
        <v>0</v>
      </c>
      <c r="P440" s="25">
        <v>0</v>
      </c>
      <c r="Q440" s="26">
        <f t="shared" si="12"/>
        <v>-8.8561124679099226E-2</v>
      </c>
      <c r="R440" s="27">
        <f t="shared" si="13"/>
        <v>-1</v>
      </c>
      <c r="S440" s="28">
        <v>44801</v>
      </c>
      <c r="T440" s="28"/>
      <c r="U440" s="28"/>
      <c r="V440" s="29" t="s">
        <v>1131</v>
      </c>
      <c r="W440" s="29" t="s">
        <v>160</v>
      </c>
      <c r="X440" s="30"/>
      <c r="Y440" s="15"/>
    </row>
    <row r="441" spans="1:25" ht="19.350000000000001" customHeight="1">
      <c r="A441" s="17" t="s">
        <v>25</v>
      </c>
      <c r="B441" s="70" t="s">
        <v>1150</v>
      </c>
      <c r="C441" s="71" t="s">
        <v>1092</v>
      </c>
      <c r="D441" s="20"/>
      <c r="E441" s="21" t="s">
        <v>1084</v>
      </c>
      <c r="F441" s="22">
        <v>0.41304347826086957</v>
      </c>
      <c r="G441" s="22">
        <f>IF('Venda-Chave-Troca'!$E441="Gamivo",'Venda-Chave-Troca'!$F441,IF(AND((F441)&lt;'[1]TABELA G2A'!$A$15),F441,IF(AND((F441)&gt;='[1]TABELA G2A'!$A$15,(F441)&lt;'[1]TABELA G2A'!$B$15),(F441)/(1+'[1]TABELA G2A'!$A$16),IF(AND((F441)&gt;='[1]TABELA G2A'!$C$15,(F441)&lt;'[1]TABELA G2A'!$D$15),(F441)/(1+'[1]TABELA G2A'!$C$16),IF(AND((F441)&gt;='[1]TABELA G2A'!$E$15,(F441)&lt;'[1]TABELA G2A'!$F$15),(F441)/(1+'[1]TABELA G2A'!$E$16),IF(AND((F441)&gt;='[1]TABELA G2A'!$G$15,(F441)&lt;'[1]TABELA G2A'!$H$15),(F441)/(1+'[1]TABELA G2A'!$G$16),IF(AND((F441)&gt;='[1]TABELA G2A'!$I$15,(F441)&lt;'[1]TABELA G2A'!$J$15),(F441)/(1+'[1]TABELA G2A'!$I$16),IF(AND((F441)&gt;='[1]TABELA G2A'!$A$17,(F441)&lt;'[1]TABELA G2A'!$B$17),(F441)/(1+'[1]TABELA G2A'!$A$18),IF(AND((F441)&gt;='[1]TABELA G2A'!$C$17,(F441)&lt;'[1]TABELA G2A'!$D$17),(F441)/(1+'[1]TABELA G2A'!$C$18),IF(AND((F441)&gt;='[1]TABELA G2A'!$E$17,(F441)&lt;'[1]TABELA G2A'!$F$17),(F441)/(1+'[1]TABELA G2A'!$E$18),IF(AND((F441)&gt;='[1]TABELA G2A'!$G$17,(F441)&lt;'[1]TABELA G2A'!$H$17),(F441)/(1+'[1]TABELA G2A'!$G$18),IF(AND((F441)&gt;='[1]TABELA G2A'!$I$17,(F441)&lt;'[1]TABELA G2A'!$J$17),(F441)/(1+'[1]TABELA G2A'!$I$18),IF(AND((F441)&gt;='[1]TABELA G2A'!$A$19,(F441)&lt;'[1]TABELA G2A'!$B$19),(F441)/(1+'[1]TABELA G2A'!$A$20),IF(AND((F441)&gt;='[1]TABELA G2A'!$C$19,(F441)&lt;'[1]TABELA G2A'!$D$19),(F441)/(1+'[1]TABELA G2A'!$C$20),IF(AND((F441)&gt;='[1]TABELA G2A'!$E$19,(F441)&lt;'[1]TABELA G2A'!$F$19),(F441)/(1+'[1]TABELA G2A'!$E$20),IF(AND((F441)&gt;='[1]TABELA G2A'!$G$19,(F441)&lt;'[1]TABELA G2A'!$H$19),(F441)/(1+'[1]TABELA G2A'!$G$20),IF(AND((F441)&gt;='[1]TABELA G2A'!$I$19,(F441)&lt;'[1]TABELA G2A'!$J$19),(F441)/(1+'[1]TABELA G2A'!$A$22),IF(AND((F441)&gt;='[1]TABELA G2A'!$A$21,(F441)&lt;'[1]TABELA G2A'!$B$21),(F441)/(1+'[1]TABELA G2A'!$B$22),IF(AND((F441)&gt;='[1]TABELA G2A'!$C$21,(F441)&lt;'[1]TABELA G2A'!$D$21),(F441)/(1+'[1]TABELA G2A'!$C$22),IF((F441)&gt;='[1]TABELA G2A'!$E$21,(F441)/(1+'[1]TABELA G2A'!$C$22),""))))))))))))))))))))</f>
        <v>0.41304347826086957</v>
      </c>
      <c r="H441" s="22">
        <f>IF('Venda-Chave-Troca'!$E441="G2A",G441*0.898-(0.4)-((0.15)*N441/O441),IF('Venda-Chave-Troca'!$E441="Gamivo",IF('Venda-Chave-Troca'!$F441&lt;4,(F441*0.95)-(0.1),(F441*0.901)-(0.45)),""))</f>
        <v>0.29239130434782612</v>
      </c>
      <c r="I441" s="22">
        <f>IF($E441="gamivo",IF($F441&gt;4,'Venda-Chave-Troca'!$G441+(-0.099*'Venda-Chave-Troca'!$G441)-(0.45),'Venda-Chave-Troca'!$G441-(0.05*'Venda-Chave-Troca'!$G441)-(0.1)),G441*0.898-(0.55))</f>
        <v>0.29239130434782612</v>
      </c>
      <c r="J441" s="70"/>
      <c r="K441" s="24" t="s">
        <v>1130</v>
      </c>
      <c r="L441" s="22">
        <v>8.8561124679099226E-2</v>
      </c>
      <c r="M441" s="25">
        <v>0</v>
      </c>
      <c r="N441" s="25">
        <v>0</v>
      </c>
      <c r="O441" s="25">
        <v>0</v>
      </c>
      <c r="P441" s="25">
        <v>0</v>
      </c>
      <c r="Q441" s="26">
        <f t="shared" si="12"/>
        <v>-8.8561124679099226E-2</v>
      </c>
      <c r="R441" s="27">
        <f t="shared" si="13"/>
        <v>-1</v>
      </c>
      <c r="S441" s="28">
        <v>44801</v>
      </c>
      <c r="T441" s="28"/>
      <c r="U441" s="28"/>
      <c r="V441" s="29" t="s">
        <v>1131</v>
      </c>
      <c r="W441" s="29" t="s">
        <v>160</v>
      </c>
      <c r="X441" s="30"/>
      <c r="Y441" s="15"/>
    </row>
    <row r="442" spans="1:25" ht="19.350000000000001" customHeight="1">
      <c r="A442" s="17" t="s">
        <v>25</v>
      </c>
      <c r="B442" s="70" t="s">
        <v>1151</v>
      </c>
      <c r="C442" s="71" t="s">
        <v>1092</v>
      </c>
      <c r="D442" s="20"/>
      <c r="E442" s="21" t="s">
        <v>1084</v>
      </c>
      <c r="F442" s="22">
        <v>0.41304347826086957</v>
      </c>
      <c r="G442" s="22">
        <f>IF('Venda-Chave-Troca'!$E442="Gamivo",'Venda-Chave-Troca'!$F442,IF(AND((F442)&lt;'[1]TABELA G2A'!$A$15),F442,IF(AND((F442)&gt;='[1]TABELA G2A'!$A$15,(F442)&lt;'[1]TABELA G2A'!$B$15),(F442)/(1+'[1]TABELA G2A'!$A$16),IF(AND((F442)&gt;='[1]TABELA G2A'!$C$15,(F442)&lt;'[1]TABELA G2A'!$D$15),(F442)/(1+'[1]TABELA G2A'!$C$16),IF(AND((F442)&gt;='[1]TABELA G2A'!$E$15,(F442)&lt;'[1]TABELA G2A'!$F$15),(F442)/(1+'[1]TABELA G2A'!$E$16),IF(AND((F442)&gt;='[1]TABELA G2A'!$G$15,(F442)&lt;'[1]TABELA G2A'!$H$15),(F442)/(1+'[1]TABELA G2A'!$G$16),IF(AND((F442)&gt;='[1]TABELA G2A'!$I$15,(F442)&lt;'[1]TABELA G2A'!$J$15),(F442)/(1+'[1]TABELA G2A'!$I$16),IF(AND((F442)&gt;='[1]TABELA G2A'!$A$17,(F442)&lt;'[1]TABELA G2A'!$B$17),(F442)/(1+'[1]TABELA G2A'!$A$18),IF(AND((F442)&gt;='[1]TABELA G2A'!$C$17,(F442)&lt;'[1]TABELA G2A'!$D$17),(F442)/(1+'[1]TABELA G2A'!$C$18),IF(AND((F442)&gt;='[1]TABELA G2A'!$E$17,(F442)&lt;'[1]TABELA G2A'!$F$17),(F442)/(1+'[1]TABELA G2A'!$E$18),IF(AND((F442)&gt;='[1]TABELA G2A'!$G$17,(F442)&lt;'[1]TABELA G2A'!$H$17),(F442)/(1+'[1]TABELA G2A'!$G$18),IF(AND((F442)&gt;='[1]TABELA G2A'!$I$17,(F442)&lt;'[1]TABELA G2A'!$J$17),(F442)/(1+'[1]TABELA G2A'!$I$18),IF(AND((F442)&gt;='[1]TABELA G2A'!$A$19,(F442)&lt;'[1]TABELA G2A'!$B$19),(F442)/(1+'[1]TABELA G2A'!$A$20),IF(AND((F442)&gt;='[1]TABELA G2A'!$C$19,(F442)&lt;'[1]TABELA G2A'!$D$19),(F442)/(1+'[1]TABELA G2A'!$C$20),IF(AND((F442)&gt;='[1]TABELA G2A'!$E$19,(F442)&lt;'[1]TABELA G2A'!$F$19),(F442)/(1+'[1]TABELA G2A'!$E$20),IF(AND((F442)&gt;='[1]TABELA G2A'!$G$19,(F442)&lt;'[1]TABELA G2A'!$H$19),(F442)/(1+'[1]TABELA G2A'!$G$20),IF(AND((F442)&gt;='[1]TABELA G2A'!$I$19,(F442)&lt;'[1]TABELA G2A'!$J$19),(F442)/(1+'[1]TABELA G2A'!$A$22),IF(AND((F442)&gt;='[1]TABELA G2A'!$A$21,(F442)&lt;'[1]TABELA G2A'!$B$21),(F442)/(1+'[1]TABELA G2A'!$B$22),IF(AND((F442)&gt;='[1]TABELA G2A'!$C$21,(F442)&lt;'[1]TABELA G2A'!$D$21),(F442)/(1+'[1]TABELA G2A'!$C$22),IF((F442)&gt;='[1]TABELA G2A'!$E$21,(F442)/(1+'[1]TABELA G2A'!$C$22),""))))))))))))))))))))</f>
        <v>0.41304347826086957</v>
      </c>
      <c r="H442" s="22">
        <f>IF('Venda-Chave-Troca'!$E442="G2A",G442*0.898-(0.4)-((0.15)*N442/O442),IF('Venda-Chave-Troca'!$E442="Gamivo",IF('Venda-Chave-Troca'!$F442&lt;4,(F442*0.95)-(0.1),(F442*0.901)-(0.45)),""))</f>
        <v>0.29239130434782612</v>
      </c>
      <c r="I442" s="22">
        <f>IF($E442="gamivo",IF($F442&gt;4,'Venda-Chave-Troca'!$G442+(-0.099*'Venda-Chave-Troca'!$G442)-(0.45),'Venda-Chave-Troca'!$G442-(0.05*'Venda-Chave-Troca'!$G442)-(0.1)),G442*0.898-(0.55))</f>
        <v>0.29239130434782612</v>
      </c>
      <c r="J442" s="70"/>
      <c r="K442" s="24" t="s">
        <v>1130</v>
      </c>
      <c r="L442" s="22">
        <v>8.8561124679099226E-2</v>
      </c>
      <c r="M442" s="25">
        <v>0</v>
      </c>
      <c r="N442" s="25">
        <v>0</v>
      </c>
      <c r="O442" s="25">
        <v>0</v>
      </c>
      <c r="P442" s="25">
        <v>0</v>
      </c>
      <c r="Q442" s="26">
        <f t="shared" si="12"/>
        <v>-8.8561124679099226E-2</v>
      </c>
      <c r="R442" s="27">
        <f t="shared" si="13"/>
        <v>-1</v>
      </c>
      <c r="S442" s="28">
        <v>44801</v>
      </c>
      <c r="T442" s="28"/>
      <c r="U442" s="28"/>
      <c r="V442" s="29" t="s">
        <v>1131</v>
      </c>
      <c r="W442" s="29" t="s">
        <v>160</v>
      </c>
      <c r="X442" s="30"/>
      <c r="Y442" s="15"/>
    </row>
    <row r="443" spans="1:25" ht="19.350000000000001" customHeight="1">
      <c r="A443" s="17" t="s">
        <v>25</v>
      </c>
      <c r="B443" s="70" t="s">
        <v>1152</v>
      </c>
      <c r="C443" s="71" t="s">
        <v>1092</v>
      </c>
      <c r="D443" s="20"/>
      <c r="E443" s="21" t="s">
        <v>1084</v>
      </c>
      <c r="F443" s="22">
        <v>0.41304347826086957</v>
      </c>
      <c r="G443" s="22">
        <f>IF('Venda-Chave-Troca'!$E443="Gamivo",'Venda-Chave-Troca'!$F443,IF(AND((F443)&lt;'[1]TABELA G2A'!$A$15),F443,IF(AND((F443)&gt;='[1]TABELA G2A'!$A$15,(F443)&lt;'[1]TABELA G2A'!$B$15),(F443)/(1+'[1]TABELA G2A'!$A$16),IF(AND((F443)&gt;='[1]TABELA G2A'!$C$15,(F443)&lt;'[1]TABELA G2A'!$D$15),(F443)/(1+'[1]TABELA G2A'!$C$16),IF(AND((F443)&gt;='[1]TABELA G2A'!$E$15,(F443)&lt;'[1]TABELA G2A'!$F$15),(F443)/(1+'[1]TABELA G2A'!$E$16),IF(AND((F443)&gt;='[1]TABELA G2A'!$G$15,(F443)&lt;'[1]TABELA G2A'!$H$15),(F443)/(1+'[1]TABELA G2A'!$G$16),IF(AND((F443)&gt;='[1]TABELA G2A'!$I$15,(F443)&lt;'[1]TABELA G2A'!$J$15),(F443)/(1+'[1]TABELA G2A'!$I$16),IF(AND((F443)&gt;='[1]TABELA G2A'!$A$17,(F443)&lt;'[1]TABELA G2A'!$B$17),(F443)/(1+'[1]TABELA G2A'!$A$18),IF(AND((F443)&gt;='[1]TABELA G2A'!$C$17,(F443)&lt;'[1]TABELA G2A'!$D$17),(F443)/(1+'[1]TABELA G2A'!$C$18),IF(AND((F443)&gt;='[1]TABELA G2A'!$E$17,(F443)&lt;'[1]TABELA G2A'!$F$17),(F443)/(1+'[1]TABELA G2A'!$E$18),IF(AND((F443)&gt;='[1]TABELA G2A'!$G$17,(F443)&lt;'[1]TABELA G2A'!$H$17),(F443)/(1+'[1]TABELA G2A'!$G$18),IF(AND((F443)&gt;='[1]TABELA G2A'!$I$17,(F443)&lt;'[1]TABELA G2A'!$J$17),(F443)/(1+'[1]TABELA G2A'!$I$18),IF(AND((F443)&gt;='[1]TABELA G2A'!$A$19,(F443)&lt;'[1]TABELA G2A'!$B$19),(F443)/(1+'[1]TABELA G2A'!$A$20),IF(AND((F443)&gt;='[1]TABELA G2A'!$C$19,(F443)&lt;'[1]TABELA G2A'!$D$19),(F443)/(1+'[1]TABELA G2A'!$C$20),IF(AND((F443)&gt;='[1]TABELA G2A'!$E$19,(F443)&lt;'[1]TABELA G2A'!$F$19),(F443)/(1+'[1]TABELA G2A'!$E$20),IF(AND((F443)&gt;='[1]TABELA G2A'!$G$19,(F443)&lt;'[1]TABELA G2A'!$H$19),(F443)/(1+'[1]TABELA G2A'!$G$20),IF(AND((F443)&gt;='[1]TABELA G2A'!$I$19,(F443)&lt;'[1]TABELA G2A'!$J$19),(F443)/(1+'[1]TABELA G2A'!$A$22),IF(AND((F443)&gt;='[1]TABELA G2A'!$A$21,(F443)&lt;'[1]TABELA G2A'!$B$21),(F443)/(1+'[1]TABELA G2A'!$B$22),IF(AND((F443)&gt;='[1]TABELA G2A'!$C$21,(F443)&lt;'[1]TABELA G2A'!$D$21),(F443)/(1+'[1]TABELA G2A'!$C$22),IF((F443)&gt;='[1]TABELA G2A'!$E$21,(F443)/(1+'[1]TABELA G2A'!$C$22),""))))))))))))))))))))</f>
        <v>0.41304347826086957</v>
      </c>
      <c r="H443" s="22">
        <f>IF('Venda-Chave-Troca'!$E443="G2A",G443*0.898-(0.4)-((0.15)*N443/O443),IF('Venda-Chave-Troca'!$E443="Gamivo",IF('Venda-Chave-Troca'!$F443&lt;4,(F443*0.95)-(0.1),(F443*0.901)-(0.45)),""))</f>
        <v>0.29239130434782612</v>
      </c>
      <c r="I443" s="22">
        <f>IF($E443="gamivo",IF($F443&gt;4,'Venda-Chave-Troca'!$G443+(-0.099*'Venda-Chave-Troca'!$G443)-(0.45),'Venda-Chave-Troca'!$G443-(0.05*'Venda-Chave-Troca'!$G443)-(0.1)),G443*0.898-(0.55))</f>
        <v>0.29239130434782612</v>
      </c>
      <c r="J443" s="70"/>
      <c r="K443" s="24" t="s">
        <v>1130</v>
      </c>
      <c r="L443" s="22">
        <v>8.8561124679099226E-2</v>
      </c>
      <c r="M443" s="25">
        <v>0</v>
      </c>
      <c r="N443" s="25">
        <v>0</v>
      </c>
      <c r="O443" s="25">
        <v>0</v>
      </c>
      <c r="P443" s="25">
        <v>0</v>
      </c>
      <c r="Q443" s="26">
        <f t="shared" si="12"/>
        <v>-8.8561124679099226E-2</v>
      </c>
      <c r="R443" s="27">
        <f t="shared" si="13"/>
        <v>-1</v>
      </c>
      <c r="S443" s="28">
        <v>44801</v>
      </c>
      <c r="T443" s="28"/>
      <c r="U443" s="28"/>
      <c r="V443" s="29" t="s">
        <v>1131</v>
      </c>
      <c r="W443" s="29" t="s">
        <v>160</v>
      </c>
      <c r="X443" s="30"/>
      <c r="Y443" s="15"/>
    </row>
    <row r="444" spans="1:25" ht="19.350000000000001" customHeight="1">
      <c r="A444" s="17" t="s">
        <v>25</v>
      </c>
      <c r="B444" s="70" t="s">
        <v>1153</v>
      </c>
      <c r="C444" s="71" t="s">
        <v>1092</v>
      </c>
      <c r="D444" s="20"/>
      <c r="E444" s="21" t="s">
        <v>1084</v>
      </c>
      <c r="F444" s="22">
        <v>0.41304347826086957</v>
      </c>
      <c r="G444" s="22">
        <f>IF('Venda-Chave-Troca'!$E444="Gamivo",'Venda-Chave-Troca'!$F444,IF(AND((F444)&lt;'[1]TABELA G2A'!$A$15),F444,IF(AND((F444)&gt;='[1]TABELA G2A'!$A$15,(F444)&lt;'[1]TABELA G2A'!$B$15),(F444)/(1+'[1]TABELA G2A'!$A$16),IF(AND((F444)&gt;='[1]TABELA G2A'!$C$15,(F444)&lt;'[1]TABELA G2A'!$D$15),(F444)/(1+'[1]TABELA G2A'!$C$16),IF(AND((F444)&gt;='[1]TABELA G2A'!$E$15,(F444)&lt;'[1]TABELA G2A'!$F$15),(F444)/(1+'[1]TABELA G2A'!$E$16),IF(AND((F444)&gt;='[1]TABELA G2A'!$G$15,(F444)&lt;'[1]TABELA G2A'!$H$15),(F444)/(1+'[1]TABELA G2A'!$G$16),IF(AND((F444)&gt;='[1]TABELA G2A'!$I$15,(F444)&lt;'[1]TABELA G2A'!$J$15),(F444)/(1+'[1]TABELA G2A'!$I$16),IF(AND((F444)&gt;='[1]TABELA G2A'!$A$17,(F444)&lt;'[1]TABELA G2A'!$B$17),(F444)/(1+'[1]TABELA G2A'!$A$18),IF(AND((F444)&gt;='[1]TABELA G2A'!$C$17,(F444)&lt;'[1]TABELA G2A'!$D$17),(F444)/(1+'[1]TABELA G2A'!$C$18),IF(AND((F444)&gt;='[1]TABELA G2A'!$E$17,(F444)&lt;'[1]TABELA G2A'!$F$17),(F444)/(1+'[1]TABELA G2A'!$E$18),IF(AND((F444)&gt;='[1]TABELA G2A'!$G$17,(F444)&lt;'[1]TABELA G2A'!$H$17),(F444)/(1+'[1]TABELA G2A'!$G$18),IF(AND((F444)&gt;='[1]TABELA G2A'!$I$17,(F444)&lt;'[1]TABELA G2A'!$J$17),(F444)/(1+'[1]TABELA G2A'!$I$18),IF(AND((F444)&gt;='[1]TABELA G2A'!$A$19,(F444)&lt;'[1]TABELA G2A'!$B$19),(F444)/(1+'[1]TABELA G2A'!$A$20),IF(AND((F444)&gt;='[1]TABELA G2A'!$C$19,(F444)&lt;'[1]TABELA G2A'!$D$19),(F444)/(1+'[1]TABELA G2A'!$C$20),IF(AND((F444)&gt;='[1]TABELA G2A'!$E$19,(F444)&lt;'[1]TABELA G2A'!$F$19),(F444)/(1+'[1]TABELA G2A'!$E$20),IF(AND((F444)&gt;='[1]TABELA G2A'!$G$19,(F444)&lt;'[1]TABELA G2A'!$H$19),(F444)/(1+'[1]TABELA G2A'!$G$20),IF(AND((F444)&gt;='[1]TABELA G2A'!$I$19,(F444)&lt;'[1]TABELA G2A'!$J$19),(F444)/(1+'[1]TABELA G2A'!$A$22),IF(AND((F444)&gt;='[1]TABELA G2A'!$A$21,(F444)&lt;'[1]TABELA G2A'!$B$21),(F444)/(1+'[1]TABELA G2A'!$B$22),IF(AND((F444)&gt;='[1]TABELA G2A'!$C$21,(F444)&lt;'[1]TABELA G2A'!$D$21),(F444)/(1+'[1]TABELA G2A'!$C$22),IF((F444)&gt;='[1]TABELA G2A'!$E$21,(F444)/(1+'[1]TABELA G2A'!$C$22),""))))))))))))))))))))</f>
        <v>0.41304347826086957</v>
      </c>
      <c r="H444" s="22">
        <f>IF('Venda-Chave-Troca'!$E444="G2A",G444*0.898-(0.4)-((0.15)*N444/O444),IF('Venda-Chave-Troca'!$E444="Gamivo",IF('Venda-Chave-Troca'!$F444&lt;4,(F444*0.95)-(0.1),(F444*0.901)-(0.45)),""))</f>
        <v>0.29239130434782612</v>
      </c>
      <c r="I444" s="22">
        <f>IF($E444="gamivo",IF($F444&gt;4,'Venda-Chave-Troca'!$G444+(-0.099*'Venda-Chave-Troca'!$G444)-(0.45),'Venda-Chave-Troca'!$G444-(0.05*'Venda-Chave-Troca'!$G444)-(0.1)),G444*0.898-(0.55))</f>
        <v>0.29239130434782612</v>
      </c>
      <c r="J444" s="70"/>
      <c r="K444" s="24" t="s">
        <v>1130</v>
      </c>
      <c r="L444" s="22">
        <v>8.8561124679099226E-2</v>
      </c>
      <c r="M444" s="25">
        <v>0</v>
      </c>
      <c r="N444" s="25">
        <v>0</v>
      </c>
      <c r="O444" s="25">
        <v>0</v>
      </c>
      <c r="P444" s="25">
        <v>0</v>
      </c>
      <c r="Q444" s="26">
        <f t="shared" si="12"/>
        <v>-8.8561124679099226E-2</v>
      </c>
      <c r="R444" s="27">
        <f t="shared" si="13"/>
        <v>-1</v>
      </c>
      <c r="S444" s="28">
        <v>44801</v>
      </c>
      <c r="T444" s="28"/>
      <c r="U444" s="28"/>
      <c r="V444" s="29" t="s">
        <v>1131</v>
      </c>
      <c r="W444" s="29" t="s">
        <v>160</v>
      </c>
      <c r="X444" s="30"/>
      <c r="Y444" s="15"/>
    </row>
    <row r="445" spans="1:25" ht="19.350000000000001" customHeight="1">
      <c r="A445" s="17" t="s">
        <v>25</v>
      </c>
      <c r="B445" s="70" t="s">
        <v>1154</v>
      </c>
      <c r="C445" s="71" t="s">
        <v>1092</v>
      </c>
      <c r="D445" s="20"/>
      <c r="E445" s="21" t="s">
        <v>1084</v>
      </c>
      <c r="F445" s="22">
        <v>0.41304347826086957</v>
      </c>
      <c r="G445" s="22">
        <f>IF('Venda-Chave-Troca'!$E445="Gamivo",'Venda-Chave-Troca'!$F445,IF(AND((F445)&lt;'[1]TABELA G2A'!$A$15),F445,IF(AND((F445)&gt;='[1]TABELA G2A'!$A$15,(F445)&lt;'[1]TABELA G2A'!$B$15),(F445)/(1+'[1]TABELA G2A'!$A$16),IF(AND((F445)&gt;='[1]TABELA G2A'!$C$15,(F445)&lt;'[1]TABELA G2A'!$D$15),(F445)/(1+'[1]TABELA G2A'!$C$16),IF(AND((F445)&gt;='[1]TABELA G2A'!$E$15,(F445)&lt;'[1]TABELA G2A'!$F$15),(F445)/(1+'[1]TABELA G2A'!$E$16),IF(AND((F445)&gt;='[1]TABELA G2A'!$G$15,(F445)&lt;'[1]TABELA G2A'!$H$15),(F445)/(1+'[1]TABELA G2A'!$G$16),IF(AND((F445)&gt;='[1]TABELA G2A'!$I$15,(F445)&lt;'[1]TABELA G2A'!$J$15),(F445)/(1+'[1]TABELA G2A'!$I$16),IF(AND((F445)&gt;='[1]TABELA G2A'!$A$17,(F445)&lt;'[1]TABELA G2A'!$B$17),(F445)/(1+'[1]TABELA G2A'!$A$18),IF(AND((F445)&gt;='[1]TABELA G2A'!$C$17,(F445)&lt;'[1]TABELA G2A'!$D$17),(F445)/(1+'[1]TABELA G2A'!$C$18),IF(AND((F445)&gt;='[1]TABELA G2A'!$E$17,(F445)&lt;'[1]TABELA G2A'!$F$17),(F445)/(1+'[1]TABELA G2A'!$E$18),IF(AND((F445)&gt;='[1]TABELA G2A'!$G$17,(F445)&lt;'[1]TABELA G2A'!$H$17),(F445)/(1+'[1]TABELA G2A'!$G$18),IF(AND((F445)&gt;='[1]TABELA G2A'!$I$17,(F445)&lt;'[1]TABELA G2A'!$J$17),(F445)/(1+'[1]TABELA G2A'!$I$18),IF(AND((F445)&gt;='[1]TABELA G2A'!$A$19,(F445)&lt;'[1]TABELA G2A'!$B$19),(F445)/(1+'[1]TABELA G2A'!$A$20),IF(AND((F445)&gt;='[1]TABELA G2A'!$C$19,(F445)&lt;'[1]TABELA G2A'!$D$19),(F445)/(1+'[1]TABELA G2A'!$C$20),IF(AND((F445)&gt;='[1]TABELA G2A'!$E$19,(F445)&lt;'[1]TABELA G2A'!$F$19),(F445)/(1+'[1]TABELA G2A'!$E$20),IF(AND((F445)&gt;='[1]TABELA G2A'!$G$19,(F445)&lt;'[1]TABELA G2A'!$H$19),(F445)/(1+'[1]TABELA G2A'!$G$20),IF(AND((F445)&gt;='[1]TABELA G2A'!$I$19,(F445)&lt;'[1]TABELA G2A'!$J$19),(F445)/(1+'[1]TABELA G2A'!$A$22),IF(AND((F445)&gt;='[1]TABELA G2A'!$A$21,(F445)&lt;'[1]TABELA G2A'!$B$21),(F445)/(1+'[1]TABELA G2A'!$B$22),IF(AND((F445)&gt;='[1]TABELA G2A'!$C$21,(F445)&lt;'[1]TABELA G2A'!$D$21),(F445)/(1+'[1]TABELA G2A'!$C$22),IF((F445)&gt;='[1]TABELA G2A'!$E$21,(F445)/(1+'[1]TABELA G2A'!$C$22),""))))))))))))))))))))</f>
        <v>0.41304347826086957</v>
      </c>
      <c r="H445" s="22">
        <f>IF('Venda-Chave-Troca'!$E445="G2A",G445*0.898-(0.4)-((0.15)*N445/O445),IF('Venda-Chave-Troca'!$E445="Gamivo",IF('Venda-Chave-Troca'!$F445&lt;4,(F445*0.95)-(0.1),(F445*0.901)-(0.45)),""))</f>
        <v>0.29239130434782612</v>
      </c>
      <c r="I445" s="22">
        <f>IF($E445="gamivo",IF($F445&gt;4,'Venda-Chave-Troca'!$G445+(-0.099*'Venda-Chave-Troca'!$G445)-(0.45),'Venda-Chave-Troca'!$G445-(0.05*'Venda-Chave-Troca'!$G445)-(0.1)),G445*0.898-(0.55))</f>
        <v>0.29239130434782612</v>
      </c>
      <c r="J445" s="70"/>
      <c r="K445" s="24" t="s">
        <v>1130</v>
      </c>
      <c r="L445" s="22">
        <v>8.8561124679099226E-2</v>
      </c>
      <c r="M445" s="25">
        <v>0</v>
      </c>
      <c r="N445" s="25">
        <v>0</v>
      </c>
      <c r="O445" s="25">
        <v>0</v>
      </c>
      <c r="P445" s="25">
        <v>0</v>
      </c>
      <c r="Q445" s="26">
        <f t="shared" si="12"/>
        <v>-8.8561124679099226E-2</v>
      </c>
      <c r="R445" s="27">
        <f t="shared" si="13"/>
        <v>-1</v>
      </c>
      <c r="S445" s="28">
        <v>44801</v>
      </c>
      <c r="T445" s="28"/>
      <c r="U445" s="28"/>
      <c r="V445" s="29" t="s">
        <v>1131</v>
      </c>
      <c r="W445" s="29" t="s">
        <v>160</v>
      </c>
      <c r="X445" s="30"/>
      <c r="Y445" s="15"/>
    </row>
    <row r="446" spans="1:25" ht="19.350000000000001" customHeight="1">
      <c r="A446" s="17" t="s">
        <v>25</v>
      </c>
      <c r="B446" s="70" t="s">
        <v>1155</v>
      </c>
      <c r="C446" s="71" t="s">
        <v>1092</v>
      </c>
      <c r="D446" s="20"/>
      <c r="E446" s="21" t="s">
        <v>1084</v>
      </c>
      <c r="F446" s="22">
        <v>0.41304347826086957</v>
      </c>
      <c r="G446" s="22">
        <f>IF('Venda-Chave-Troca'!$E446="Gamivo",'Venda-Chave-Troca'!$F446,IF(AND((F446)&lt;'[1]TABELA G2A'!$A$15),F446,IF(AND((F446)&gt;='[1]TABELA G2A'!$A$15,(F446)&lt;'[1]TABELA G2A'!$B$15),(F446)/(1+'[1]TABELA G2A'!$A$16),IF(AND((F446)&gt;='[1]TABELA G2A'!$C$15,(F446)&lt;'[1]TABELA G2A'!$D$15),(F446)/(1+'[1]TABELA G2A'!$C$16),IF(AND((F446)&gt;='[1]TABELA G2A'!$E$15,(F446)&lt;'[1]TABELA G2A'!$F$15),(F446)/(1+'[1]TABELA G2A'!$E$16),IF(AND((F446)&gt;='[1]TABELA G2A'!$G$15,(F446)&lt;'[1]TABELA G2A'!$H$15),(F446)/(1+'[1]TABELA G2A'!$G$16),IF(AND((F446)&gt;='[1]TABELA G2A'!$I$15,(F446)&lt;'[1]TABELA G2A'!$J$15),(F446)/(1+'[1]TABELA G2A'!$I$16),IF(AND((F446)&gt;='[1]TABELA G2A'!$A$17,(F446)&lt;'[1]TABELA G2A'!$B$17),(F446)/(1+'[1]TABELA G2A'!$A$18),IF(AND((F446)&gt;='[1]TABELA G2A'!$C$17,(F446)&lt;'[1]TABELA G2A'!$D$17),(F446)/(1+'[1]TABELA G2A'!$C$18),IF(AND((F446)&gt;='[1]TABELA G2A'!$E$17,(F446)&lt;'[1]TABELA G2A'!$F$17),(F446)/(1+'[1]TABELA G2A'!$E$18),IF(AND((F446)&gt;='[1]TABELA G2A'!$G$17,(F446)&lt;'[1]TABELA G2A'!$H$17),(F446)/(1+'[1]TABELA G2A'!$G$18),IF(AND((F446)&gt;='[1]TABELA G2A'!$I$17,(F446)&lt;'[1]TABELA G2A'!$J$17),(F446)/(1+'[1]TABELA G2A'!$I$18),IF(AND((F446)&gt;='[1]TABELA G2A'!$A$19,(F446)&lt;'[1]TABELA G2A'!$B$19),(F446)/(1+'[1]TABELA G2A'!$A$20),IF(AND((F446)&gt;='[1]TABELA G2A'!$C$19,(F446)&lt;'[1]TABELA G2A'!$D$19),(F446)/(1+'[1]TABELA G2A'!$C$20),IF(AND((F446)&gt;='[1]TABELA G2A'!$E$19,(F446)&lt;'[1]TABELA G2A'!$F$19),(F446)/(1+'[1]TABELA G2A'!$E$20),IF(AND((F446)&gt;='[1]TABELA G2A'!$G$19,(F446)&lt;'[1]TABELA G2A'!$H$19),(F446)/(1+'[1]TABELA G2A'!$G$20),IF(AND((F446)&gt;='[1]TABELA G2A'!$I$19,(F446)&lt;'[1]TABELA G2A'!$J$19),(F446)/(1+'[1]TABELA G2A'!$A$22),IF(AND((F446)&gt;='[1]TABELA G2A'!$A$21,(F446)&lt;'[1]TABELA G2A'!$B$21),(F446)/(1+'[1]TABELA G2A'!$B$22),IF(AND((F446)&gt;='[1]TABELA G2A'!$C$21,(F446)&lt;'[1]TABELA G2A'!$D$21),(F446)/(1+'[1]TABELA G2A'!$C$22),IF((F446)&gt;='[1]TABELA G2A'!$E$21,(F446)/(1+'[1]TABELA G2A'!$C$22),""))))))))))))))))))))</f>
        <v>0.41304347826086957</v>
      </c>
      <c r="H446" s="22">
        <f>IF('Venda-Chave-Troca'!$E446="G2A",G446*0.898-(0.4)-((0.15)*N446/O446),IF('Venda-Chave-Troca'!$E446="Gamivo",IF('Venda-Chave-Troca'!$F446&lt;4,(F446*0.95)-(0.1),(F446*0.901)-(0.45)),""))</f>
        <v>0.29239130434782612</v>
      </c>
      <c r="I446" s="22">
        <f>IF($E446="gamivo",IF($F446&gt;4,'Venda-Chave-Troca'!$G446+(-0.099*'Venda-Chave-Troca'!$G446)-(0.45),'Venda-Chave-Troca'!$G446-(0.05*'Venda-Chave-Troca'!$G446)-(0.1)),G446*0.898-(0.55))</f>
        <v>0.29239130434782612</v>
      </c>
      <c r="J446" s="70"/>
      <c r="K446" s="24" t="s">
        <v>1130</v>
      </c>
      <c r="L446" s="22">
        <v>8.8561124679099226E-2</v>
      </c>
      <c r="M446" s="25">
        <v>0</v>
      </c>
      <c r="N446" s="25">
        <v>0</v>
      </c>
      <c r="O446" s="25">
        <v>0</v>
      </c>
      <c r="P446" s="25">
        <v>0</v>
      </c>
      <c r="Q446" s="26">
        <f t="shared" si="12"/>
        <v>-8.8561124679099226E-2</v>
      </c>
      <c r="R446" s="27">
        <f t="shared" si="13"/>
        <v>-1</v>
      </c>
      <c r="S446" s="28">
        <v>44801</v>
      </c>
      <c r="T446" s="28"/>
      <c r="U446" s="28"/>
      <c r="V446" s="29" t="s">
        <v>1131</v>
      </c>
      <c r="W446" s="29" t="s">
        <v>160</v>
      </c>
      <c r="X446" s="30"/>
      <c r="Y446" s="15"/>
    </row>
    <row r="447" spans="1:25" ht="19.350000000000001" customHeight="1">
      <c r="A447" s="17" t="s">
        <v>25</v>
      </c>
      <c r="B447" s="70" t="s">
        <v>1156</v>
      </c>
      <c r="C447" s="71" t="s">
        <v>1092</v>
      </c>
      <c r="D447" s="20"/>
      <c r="E447" s="21" t="s">
        <v>1084</v>
      </c>
      <c r="F447" s="22">
        <v>0.41304347826086957</v>
      </c>
      <c r="G447" s="22">
        <f>IF('Venda-Chave-Troca'!$E447="Gamivo",'Venda-Chave-Troca'!$F447,IF(AND((F447)&lt;'[1]TABELA G2A'!$A$15),F447,IF(AND((F447)&gt;='[1]TABELA G2A'!$A$15,(F447)&lt;'[1]TABELA G2A'!$B$15),(F447)/(1+'[1]TABELA G2A'!$A$16),IF(AND((F447)&gt;='[1]TABELA G2A'!$C$15,(F447)&lt;'[1]TABELA G2A'!$D$15),(F447)/(1+'[1]TABELA G2A'!$C$16),IF(AND((F447)&gt;='[1]TABELA G2A'!$E$15,(F447)&lt;'[1]TABELA G2A'!$F$15),(F447)/(1+'[1]TABELA G2A'!$E$16),IF(AND((F447)&gt;='[1]TABELA G2A'!$G$15,(F447)&lt;'[1]TABELA G2A'!$H$15),(F447)/(1+'[1]TABELA G2A'!$G$16),IF(AND((F447)&gt;='[1]TABELA G2A'!$I$15,(F447)&lt;'[1]TABELA G2A'!$J$15),(F447)/(1+'[1]TABELA G2A'!$I$16),IF(AND((F447)&gt;='[1]TABELA G2A'!$A$17,(F447)&lt;'[1]TABELA G2A'!$B$17),(F447)/(1+'[1]TABELA G2A'!$A$18),IF(AND((F447)&gt;='[1]TABELA G2A'!$C$17,(F447)&lt;'[1]TABELA G2A'!$D$17),(F447)/(1+'[1]TABELA G2A'!$C$18),IF(AND((F447)&gt;='[1]TABELA G2A'!$E$17,(F447)&lt;'[1]TABELA G2A'!$F$17),(F447)/(1+'[1]TABELA G2A'!$E$18),IF(AND((F447)&gt;='[1]TABELA G2A'!$G$17,(F447)&lt;'[1]TABELA G2A'!$H$17),(F447)/(1+'[1]TABELA G2A'!$G$18),IF(AND((F447)&gt;='[1]TABELA G2A'!$I$17,(F447)&lt;'[1]TABELA G2A'!$J$17),(F447)/(1+'[1]TABELA G2A'!$I$18),IF(AND((F447)&gt;='[1]TABELA G2A'!$A$19,(F447)&lt;'[1]TABELA G2A'!$B$19),(F447)/(1+'[1]TABELA G2A'!$A$20),IF(AND((F447)&gt;='[1]TABELA G2A'!$C$19,(F447)&lt;'[1]TABELA G2A'!$D$19),(F447)/(1+'[1]TABELA G2A'!$C$20),IF(AND((F447)&gt;='[1]TABELA G2A'!$E$19,(F447)&lt;'[1]TABELA G2A'!$F$19),(F447)/(1+'[1]TABELA G2A'!$E$20),IF(AND((F447)&gt;='[1]TABELA G2A'!$G$19,(F447)&lt;'[1]TABELA G2A'!$H$19),(F447)/(1+'[1]TABELA G2A'!$G$20),IF(AND((F447)&gt;='[1]TABELA G2A'!$I$19,(F447)&lt;'[1]TABELA G2A'!$J$19),(F447)/(1+'[1]TABELA G2A'!$A$22),IF(AND((F447)&gt;='[1]TABELA G2A'!$A$21,(F447)&lt;'[1]TABELA G2A'!$B$21),(F447)/(1+'[1]TABELA G2A'!$B$22),IF(AND((F447)&gt;='[1]TABELA G2A'!$C$21,(F447)&lt;'[1]TABELA G2A'!$D$21),(F447)/(1+'[1]TABELA G2A'!$C$22),IF((F447)&gt;='[1]TABELA G2A'!$E$21,(F447)/(1+'[1]TABELA G2A'!$C$22),""))))))))))))))))))))</f>
        <v>0.41304347826086957</v>
      </c>
      <c r="H447" s="22">
        <f>IF('Venda-Chave-Troca'!$E447="G2A",G447*0.898-(0.4)-((0.15)*N447/O447),IF('Venda-Chave-Troca'!$E447="Gamivo",IF('Venda-Chave-Troca'!$F447&lt;4,(F447*0.95)-(0.1),(F447*0.901)-(0.45)),""))</f>
        <v>0.29239130434782612</v>
      </c>
      <c r="I447" s="22">
        <f>IF($E447="gamivo",IF($F447&gt;4,'Venda-Chave-Troca'!$G447+(-0.099*'Venda-Chave-Troca'!$G447)-(0.45),'Venda-Chave-Troca'!$G447-(0.05*'Venda-Chave-Troca'!$G447)-(0.1)),G447*0.898-(0.55))</f>
        <v>0.29239130434782612</v>
      </c>
      <c r="J447" s="70"/>
      <c r="K447" s="24" t="s">
        <v>1130</v>
      </c>
      <c r="L447" s="22">
        <v>8.8561124679099226E-2</v>
      </c>
      <c r="M447" s="25">
        <v>0</v>
      </c>
      <c r="N447" s="25">
        <v>0</v>
      </c>
      <c r="O447" s="25">
        <v>0</v>
      </c>
      <c r="P447" s="25">
        <v>0</v>
      </c>
      <c r="Q447" s="26">
        <f t="shared" si="12"/>
        <v>-8.8561124679099226E-2</v>
      </c>
      <c r="R447" s="27">
        <f t="shared" si="13"/>
        <v>-1</v>
      </c>
      <c r="S447" s="28">
        <v>44801</v>
      </c>
      <c r="T447" s="28"/>
      <c r="U447" s="28"/>
      <c r="V447" s="29" t="s">
        <v>1131</v>
      </c>
      <c r="W447" s="29" t="s">
        <v>160</v>
      </c>
      <c r="X447" s="30"/>
      <c r="Y447" s="15"/>
    </row>
    <row r="448" spans="1:25" ht="19.350000000000001" customHeight="1">
      <c r="A448" s="17" t="s">
        <v>25</v>
      </c>
      <c r="B448" s="70" t="s">
        <v>1157</v>
      </c>
      <c r="C448" s="71" t="s">
        <v>1092</v>
      </c>
      <c r="D448" s="20"/>
      <c r="E448" s="21" t="s">
        <v>1084</v>
      </c>
      <c r="F448" s="22">
        <v>0.41304347826086957</v>
      </c>
      <c r="G448" s="22">
        <f>IF('Venda-Chave-Troca'!$E448="Gamivo",'Venda-Chave-Troca'!$F448,IF(AND((F448)&lt;'[1]TABELA G2A'!$A$15),F448,IF(AND((F448)&gt;='[1]TABELA G2A'!$A$15,(F448)&lt;'[1]TABELA G2A'!$B$15),(F448)/(1+'[1]TABELA G2A'!$A$16),IF(AND((F448)&gt;='[1]TABELA G2A'!$C$15,(F448)&lt;'[1]TABELA G2A'!$D$15),(F448)/(1+'[1]TABELA G2A'!$C$16),IF(AND((F448)&gt;='[1]TABELA G2A'!$E$15,(F448)&lt;'[1]TABELA G2A'!$F$15),(F448)/(1+'[1]TABELA G2A'!$E$16),IF(AND((F448)&gt;='[1]TABELA G2A'!$G$15,(F448)&lt;'[1]TABELA G2A'!$H$15),(F448)/(1+'[1]TABELA G2A'!$G$16),IF(AND((F448)&gt;='[1]TABELA G2A'!$I$15,(F448)&lt;'[1]TABELA G2A'!$J$15),(F448)/(1+'[1]TABELA G2A'!$I$16),IF(AND((F448)&gt;='[1]TABELA G2A'!$A$17,(F448)&lt;'[1]TABELA G2A'!$B$17),(F448)/(1+'[1]TABELA G2A'!$A$18),IF(AND((F448)&gt;='[1]TABELA G2A'!$C$17,(F448)&lt;'[1]TABELA G2A'!$D$17),(F448)/(1+'[1]TABELA G2A'!$C$18),IF(AND((F448)&gt;='[1]TABELA G2A'!$E$17,(F448)&lt;'[1]TABELA G2A'!$F$17),(F448)/(1+'[1]TABELA G2A'!$E$18),IF(AND((F448)&gt;='[1]TABELA G2A'!$G$17,(F448)&lt;'[1]TABELA G2A'!$H$17),(F448)/(1+'[1]TABELA G2A'!$G$18),IF(AND((F448)&gt;='[1]TABELA G2A'!$I$17,(F448)&lt;'[1]TABELA G2A'!$J$17),(F448)/(1+'[1]TABELA G2A'!$I$18),IF(AND((F448)&gt;='[1]TABELA G2A'!$A$19,(F448)&lt;'[1]TABELA G2A'!$B$19),(F448)/(1+'[1]TABELA G2A'!$A$20),IF(AND((F448)&gt;='[1]TABELA G2A'!$C$19,(F448)&lt;'[1]TABELA G2A'!$D$19),(F448)/(1+'[1]TABELA G2A'!$C$20),IF(AND((F448)&gt;='[1]TABELA G2A'!$E$19,(F448)&lt;'[1]TABELA G2A'!$F$19),(F448)/(1+'[1]TABELA G2A'!$E$20),IF(AND((F448)&gt;='[1]TABELA G2A'!$G$19,(F448)&lt;'[1]TABELA G2A'!$H$19),(F448)/(1+'[1]TABELA G2A'!$G$20),IF(AND((F448)&gt;='[1]TABELA G2A'!$I$19,(F448)&lt;'[1]TABELA G2A'!$J$19),(F448)/(1+'[1]TABELA G2A'!$A$22),IF(AND((F448)&gt;='[1]TABELA G2A'!$A$21,(F448)&lt;'[1]TABELA G2A'!$B$21),(F448)/(1+'[1]TABELA G2A'!$B$22),IF(AND((F448)&gt;='[1]TABELA G2A'!$C$21,(F448)&lt;'[1]TABELA G2A'!$D$21),(F448)/(1+'[1]TABELA G2A'!$C$22),IF((F448)&gt;='[1]TABELA G2A'!$E$21,(F448)/(1+'[1]TABELA G2A'!$C$22),""))))))))))))))))))))</f>
        <v>0.41304347826086957</v>
      </c>
      <c r="H448" s="22">
        <f>IF('Venda-Chave-Troca'!$E448="G2A",G448*0.898-(0.4)-((0.15)*N448/O448),IF('Venda-Chave-Troca'!$E448="Gamivo",IF('Venda-Chave-Troca'!$F448&lt;4,(F448*0.95)-(0.1),(F448*0.901)-(0.45)),""))</f>
        <v>0.29239130434782612</v>
      </c>
      <c r="I448" s="22">
        <f>IF($E448="gamivo",IF($F448&gt;4,'Venda-Chave-Troca'!$G448+(-0.099*'Venda-Chave-Troca'!$G448)-(0.45),'Venda-Chave-Troca'!$G448-(0.05*'Venda-Chave-Troca'!$G448)-(0.1)),G448*0.898-(0.55))</f>
        <v>0.29239130434782612</v>
      </c>
      <c r="J448" s="70"/>
      <c r="K448" s="24" t="s">
        <v>1130</v>
      </c>
      <c r="L448" s="22">
        <v>8.8561124679099226E-2</v>
      </c>
      <c r="M448" s="25">
        <v>0</v>
      </c>
      <c r="N448" s="25">
        <v>0</v>
      </c>
      <c r="O448" s="25">
        <v>0</v>
      </c>
      <c r="P448" s="25">
        <v>0</v>
      </c>
      <c r="Q448" s="26">
        <f t="shared" si="12"/>
        <v>-8.8561124679099226E-2</v>
      </c>
      <c r="R448" s="27">
        <f t="shared" si="13"/>
        <v>-1</v>
      </c>
      <c r="S448" s="28">
        <v>44801</v>
      </c>
      <c r="T448" s="28"/>
      <c r="U448" s="28"/>
      <c r="V448" s="29" t="s">
        <v>1131</v>
      </c>
      <c r="W448" s="29" t="s">
        <v>160</v>
      </c>
      <c r="X448" s="30"/>
      <c r="Y448" s="15"/>
    </row>
    <row r="449" spans="1:25" ht="19.350000000000001" customHeight="1">
      <c r="A449" s="17" t="s">
        <v>25</v>
      </c>
      <c r="B449" s="70" t="s">
        <v>1158</v>
      </c>
      <c r="C449" s="71" t="s">
        <v>1092</v>
      </c>
      <c r="D449" s="20"/>
      <c r="E449" s="21" t="s">
        <v>1084</v>
      </c>
      <c r="F449" s="22">
        <v>0.41304347826086957</v>
      </c>
      <c r="G449" s="22">
        <f>IF('Venda-Chave-Troca'!$E449="Gamivo",'Venda-Chave-Troca'!$F449,IF(AND((F449)&lt;'[1]TABELA G2A'!$A$15),F449,IF(AND((F449)&gt;='[1]TABELA G2A'!$A$15,(F449)&lt;'[1]TABELA G2A'!$B$15),(F449)/(1+'[1]TABELA G2A'!$A$16),IF(AND((F449)&gt;='[1]TABELA G2A'!$C$15,(F449)&lt;'[1]TABELA G2A'!$D$15),(F449)/(1+'[1]TABELA G2A'!$C$16),IF(AND((F449)&gt;='[1]TABELA G2A'!$E$15,(F449)&lt;'[1]TABELA G2A'!$F$15),(F449)/(1+'[1]TABELA G2A'!$E$16),IF(AND((F449)&gt;='[1]TABELA G2A'!$G$15,(F449)&lt;'[1]TABELA G2A'!$H$15),(F449)/(1+'[1]TABELA G2A'!$G$16),IF(AND((F449)&gt;='[1]TABELA G2A'!$I$15,(F449)&lt;'[1]TABELA G2A'!$J$15),(F449)/(1+'[1]TABELA G2A'!$I$16),IF(AND((F449)&gt;='[1]TABELA G2A'!$A$17,(F449)&lt;'[1]TABELA G2A'!$B$17),(F449)/(1+'[1]TABELA G2A'!$A$18),IF(AND((F449)&gt;='[1]TABELA G2A'!$C$17,(F449)&lt;'[1]TABELA G2A'!$D$17),(F449)/(1+'[1]TABELA G2A'!$C$18),IF(AND((F449)&gt;='[1]TABELA G2A'!$E$17,(F449)&lt;'[1]TABELA G2A'!$F$17),(F449)/(1+'[1]TABELA G2A'!$E$18),IF(AND((F449)&gt;='[1]TABELA G2A'!$G$17,(F449)&lt;'[1]TABELA G2A'!$H$17),(F449)/(1+'[1]TABELA G2A'!$G$18),IF(AND((F449)&gt;='[1]TABELA G2A'!$I$17,(F449)&lt;'[1]TABELA G2A'!$J$17),(F449)/(1+'[1]TABELA G2A'!$I$18),IF(AND((F449)&gt;='[1]TABELA G2A'!$A$19,(F449)&lt;'[1]TABELA G2A'!$B$19),(F449)/(1+'[1]TABELA G2A'!$A$20),IF(AND((F449)&gt;='[1]TABELA G2A'!$C$19,(F449)&lt;'[1]TABELA G2A'!$D$19),(F449)/(1+'[1]TABELA G2A'!$C$20),IF(AND((F449)&gt;='[1]TABELA G2A'!$E$19,(F449)&lt;'[1]TABELA G2A'!$F$19),(F449)/(1+'[1]TABELA G2A'!$E$20),IF(AND((F449)&gt;='[1]TABELA G2A'!$G$19,(F449)&lt;'[1]TABELA G2A'!$H$19),(F449)/(1+'[1]TABELA G2A'!$G$20),IF(AND((F449)&gt;='[1]TABELA G2A'!$I$19,(F449)&lt;'[1]TABELA G2A'!$J$19),(F449)/(1+'[1]TABELA G2A'!$A$22),IF(AND((F449)&gt;='[1]TABELA G2A'!$A$21,(F449)&lt;'[1]TABELA G2A'!$B$21),(F449)/(1+'[1]TABELA G2A'!$B$22),IF(AND((F449)&gt;='[1]TABELA G2A'!$C$21,(F449)&lt;'[1]TABELA G2A'!$D$21),(F449)/(1+'[1]TABELA G2A'!$C$22),IF((F449)&gt;='[1]TABELA G2A'!$E$21,(F449)/(1+'[1]TABELA G2A'!$C$22),""))))))))))))))))))))</f>
        <v>0.41304347826086957</v>
      </c>
      <c r="H449" s="22">
        <f>IF('Venda-Chave-Troca'!$E449="G2A",G449*0.898-(0.4)-((0.15)*N449/O449),IF('Venda-Chave-Troca'!$E449="Gamivo",IF('Venda-Chave-Troca'!$F449&lt;4,(F449*0.95)-(0.1),(F449*0.901)-(0.45)),""))</f>
        <v>0.29239130434782612</v>
      </c>
      <c r="I449" s="22">
        <f>IF($E449="gamivo",IF($F449&gt;4,'Venda-Chave-Troca'!$G449+(-0.099*'Venda-Chave-Troca'!$G449)-(0.45),'Venda-Chave-Troca'!$G449-(0.05*'Venda-Chave-Troca'!$G449)-(0.1)),G449*0.898-(0.55))</f>
        <v>0.29239130434782612</v>
      </c>
      <c r="J449" s="70"/>
      <c r="K449" s="24" t="s">
        <v>1130</v>
      </c>
      <c r="L449" s="22">
        <v>8.8561124679099226E-2</v>
      </c>
      <c r="M449" s="25">
        <v>0</v>
      </c>
      <c r="N449" s="25">
        <v>0</v>
      </c>
      <c r="O449" s="25">
        <v>0</v>
      </c>
      <c r="P449" s="25">
        <v>0</v>
      </c>
      <c r="Q449" s="26">
        <f t="shared" si="12"/>
        <v>-8.8561124679099226E-2</v>
      </c>
      <c r="R449" s="27">
        <f t="shared" si="13"/>
        <v>-1</v>
      </c>
      <c r="S449" s="28">
        <v>44801</v>
      </c>
      <c r="T449" s="28"/>
      <c r="U449" s="28"/>
      <c r="V449" s="29" t="s">
        <v>1131</v>
      </c>
      <c r="W449" s="29" t="s">
        <v>160</v>
      </c>
      <c r="X449" s="30"/>
      <c r="Y449" s="15"/>
    </row>
    <row r="450" spans="1:25" ht="19.350000000000001" customHeight="1">
      <c r="A450" s="17" t="s">
        <v>25</v>
      </c>
      <c r="B450" s="70" t="s">
        <v>1159</v>
      </c>
      <c r="C450" s="71" t="s">
        <v>1092</v>
      </c>
      <c r="D450" s="20"/>
      <c r="E450" s="21" t="s">
        <v>1084</v>
      </c>
      <c r="F450" s="22">
        <v>0.41304347826086957</v>
      </c>
      <c r="G450" s="22">
        <f>IF('Venda-Chave-Troca'!$E450="Gamivo",'Venda-Chave-Troca'!$F450,IF(AND((F450)&lt;'[1]TABELA G2A'!$A$15),F450,IF(AND((F450)&gt;='[1]TABELA G2A'!$A$15,(F450)&lt;'[1]TABELA G2A'!$B$15),(F450)/(1+'[1]TABELA G2A'!$A$16),IF(AND((F450)&gt;='[1]TABELA G2A'!$C$15,(F450)&lt;'[1]TABELA G2A'!$D$15),(F450)/(1+'[1]TABELA G2A'!$C$16),IF(AND((F450)&gt;='[1]TABELA G2A'!$E$15,(F450)&lt;'[1]TABELA G2A'!$F$15),(F450)/(1+'[1]TABELA G2A'!$E$16),IF(AND((F450)&gt;='[1]TABELA G2A'!$G$15,(F450)&lt;'[1]TABELA G2A'!$H$15),(F450)/(1+'[1]TABELA G2A'!$G$16),IF(AND((F450)&gt;='[1]TABELA G2A'!$I$15,(F450)&lt;'[1]TABELA G2A'!$J$15),(F450)/(1+'[1]TABELA G2A'!$I$16),IF(AND((F450)&gt;='[1]TABELA G2A'!$A$17,(F450)&lt;'[1]TABELA G2A'!$B$17),(F450)/(1+'[1]TABELA G2A'!$A$18),IF(AND((F450)&gt;='[1]TABELA G2A'!$C$17,(F450)&lt;'[1]TABELA G2A'!$D$17),(F450)/(1+'[1]TABELA G2A'!$C$18),IF(AND((F450)&gt;='[1]TABELA G2A'!$E$17,(F450)&lt;'[1]TABELA G2A'!$F$17),(F450)/(1+'[1]TABELA G2A'!$E$18),IF(AND((F450)&gt;='[1]TABELA G2A'!$G$17,(F450)&lt;'[1]TABELA G2A'!$H$17),(F450)/(1+'[1]TABELA G2A'!$G$18),IF(AND((F450)&gt;='[1]TABELA G2A'!$I$17,(F450)&lt;'[1]TABELA G2A'!$J$17),(F450)/(1+'[1]TABELA G2A'!$I$18),IF(AND((F450)&gt;='[1]TABELA G2A'!$A$19,(F450)&lt;'[1]TABELA G2A'!$B$19),(F450)/(1+'[1]TABELA G2A'!$A$20),IF(AND((F450)&gt;='[1]TABELA G2A'!$C$19,(F450)&lt;'[1]TABELA G2A'!$D$19),(F450)/(1+'[1]TABELA G2A'!$C$20),IF(AND((F450)&gt;='[1]TABELA G2A'!$E$19,(F450)&lt;'[1]TABELA G2A'!$F$19),(F450)/(1+'[1]TABELA G2A'!$E$20),IF(AND((F450)&gt;='[1]TABELA G2A'!$G$19,(F450)&lt;'[1]TABELA G2A'!$H$19),(F450)/(1+'[1]TABELA G2A'!$G$20),IF(AND((F450)&gt;='[1]TABELA G2A'!$I$19,(F450)&lt;'[1]TABELA G2A'!$J$19),(F450)/(1+'[1]TABELA G2A'!$A$22),IF(AND((F450)&gt;='[1]TABELA G2A'!$A$21,(F450)&lt;'[1]TABELA G2A'!$B$21),(F450)/(1+'[1]TABELA G2A'!$B$22),IF(AND((F450)&gt;='[1]TABELA G2A'!$C$21,(F450)&lt;'[1]TABELA G2A'!$D$21),(F450)/(1+'[1]TABELA G2A'!$C$22),IF((F450)&gt;='[1]TABELA G2A'!$E$21,(F450)/(1+'[1]TABELA G2A'!$C$22),""))))))))))))))))))))</f>
        <v>0.41304347826086957</v>
      </c>
      <c r="H450" s="22">
        <f>IF('Venda-Chave-Troca'!$E450="G2A",G450*0.898-(0.4)-((0.15)*N450/O450),IF('Venda-Chave-Troca'!$E450="Gamivo",IF('Venda-Chave-Troca'!$F450&lt;4,(F450*0.95)-(0.1),(F450*0.901)-(0.45)),""))</f>
        <v>0.29239130434782612</v>
      </c>
      <c r="I450" s="22">
        <f>IF($E450="gamivo",IF($F450&gt;4,'Venda-Chave-Troca'!$G450+(-0.099*'Venda-Chave-Troca'!$G450)-(0.45),'Venda-Chave-Troca'!$G450-(0.05*'Venda-Chave-Troca'!$G450)-(0.1)),G450*0.898-(0.55))</f>
        <v>0.29239130434782612</v>
      </c>
      <c r="J450" s="70"/>
      <c r="K450" s="24" t="s">
        <v>1130</v>
      </c>
      <c r="L450" s="22">
        <v>8.8561124679099226E-2</v>
      </c>
      <c r="M450" s="25">
        <v>0</v>
      </c>
      <c r="N450" s="25">
        <v>0</v>
      </c>
      <c r="O450" s="25">
        <v>0</v>
      </c>
      <c r="P450" s="25">
        <v>0</v>
      </c>
      <c r="Q450" s="26">
        <f t="shared" ref="Q450:Q455" si="14">(H450*M450)-L450-(G450*P450)</f>
        <v>-8.8561124679099226E-2</v>
      </c>
      <c r="R450" s="27">
        <f t="shared" ref="R450:R455" si="15">Q450/L450</f>
        <v>-1</v>
      </c>
      <c r="S450" s="28">
        <v>44801</v>
      </c>
      <c r="T450" s="28"/>
      <c r="U450" s="28"/>
      <c r="V450" s="29" t="s">
        <v>1131</v>
      </c>
      <c r="W450" s="29" t="s">
        <v>160</v>
      </c>
      <c r="X450" s="30"/>
      <c r="Y450" s="15"/>
    </row>
    <row r="451" spans="1:25" ht="19.350000000000001" customHeight="1">
      <c r="A451" s="17" t="s">
        <v>25</v>
      </c>
      <c r="B451" s="70" t="s">
        <v>1160</v>
      </c>
      <c r="C451" s="71" t="s">
        <v>1092</v>
      </c>
      <c r="D451" s="20"/>
      <c r="E451" s="21" t="s">
        <v>1084</v>
      </c>
      <c r="F451" s="22">
        <v>0.41304347826086957</v>
      </c>
      <c r="G451" s="22">
        <f>IF('Venda-Chave-Troca'!$E451="Gamivo",'Venda-Chave-Troca'!$F451,IF(AND((F451)&lt;'[1]TABELA G2A'!$A$15),F451,IF(AND((F451)&gt;='[1]TABELA G2A'!$A$15,(F451)&lt;'[1]TABELA G2A'!$B$15),(F451)/(1+'[1]TABELA G2A'!$A$16),IF(AND((F451)&gt;='[1]TABELA G2A'!$C$15,(F451)&lt;'[1]TABELA G2A'!$D$15),(F451)/(1+'[1]TABELA G2A'!$C$16),IF(AND((F451)&gt;='[1]TABELA G2A'!$E$15,(F451)&lt;'[1]TABELA G2A'!$F$15),(F451)/(1+'[1]TABELA G2A'!$E$16),IF(AND((F451)&gt;='[1]TABELA G2A'!$G$15,(F451)&lt;'[1]TABELA G2A'!$H$15),(F451)/(1+'[1]TABELA G2A'!$G$16),IF(AND((F451)&gt;='[1]TABELA G2A'!$I$15,(F451)&lt;'[1]TABELA G2A'!$J$15),(F451)/(1+'[1]TABELA G2A'!$I$16),IF(AND((F451)&gt;='[1]TABELA G2A'!$A$17,(F451)&lt;'[1]TABELA G2A'!$B$17),(F451)/(1+'[1]TABELA G2A'!$A$18),IF(AND((F451)&gt;='[1]TABELA G2A'!$C$17,(F451)&lt;'[1]TABELA G2A'!$D$17),(F451)/(1+'[1]TABELA G2A'!$C$18),IF(AND((F451)&gt;='[1]TABELA G2A'!$E$17,(F451)&lt;'[1]TABELA G2A'!$F$17),(F451)/(1+'[1]TABELA G2A'!$E$18),IF(AND((F451)&gt;='[1]TABELA G2A'!$G$17,(F451)&lt;'[1]TABELA G2A'!$H$17),(F451)/(1+'[1]TABELA G2A'!$G$18),IF(AND((F451)&gt;='[1]TABELA G2A'!$I$17,(F451)&lt;'[1]TABELA G2A'!$J$17),(F451)/(1+'[1]TABELA G2A'!$I$18),IF(AND((F451)&gt;='[1]TABELA G2A'!$A$19,(F451)&lt;'[1]TABELA G2A'!$B$19),(F451)/(1+'[1]TABELA G2A'!$A$20),IF(AND((F451)&gt;='[1]TABELA G2A'!$C$19,(F451)&lt;'[1]TABELA G2A'!$D$19),(F451)/(1+'[1]TABELA G2A'!$C$20),IF(AND((F451)&gt;='[1]TABELA G2A'!$E$19,(F451)&lt;'[1]TABELA G2A'!$F$19),(F451)/(1+'[1]TABELA G2A'!$E$20),IF(AND((F451)&gt;='[1]TABELA G2A'!$G$19,(F451)&lt;'[1]TABELA G2A'!$H$19),(F451)/(1+'[1]TABELA G2A'!$G$20),IF(AND((F451)&gt;='[1]TABELA G2A'!$I$19,(F451)&lt;'[1]TABELA G2A'!$J$19),(F451)/(1+'[1]TABELA G2A'!$A$22),IF(AND((F451)&gt;='[1]TABELA G2A'!$A$21,(F451)&lt;'[1]TABELA G2A'!$B$21),(F451)/(1+'[1]TABELA G2A'!$B$22),IF(AND((F451)&gt;='[1]TABELA G2A'!$C$21,(F451)&lt;'[1]TABELA G2A'!$D$21),(F451)/(1+'[1]TABELA G2A'!$C$22),IF((F451)&gt;='[1]TABELA G2A'!$E$21,(F451)/(1+'[1]TABELA G2A'!$C$22),""))))))))))))))))))))</f>
        <v>0.41304347826086957</v>
      </c>
      <c r="H451" s="22">
        <f>IF('Venda-Chave-Troca'!$E451="G2A",G451*0.898-(0.4)-((0.15)*N451/O451),IF('Venda-Chave-Troca'!$E451="Gamivo",IF('Venda-Chave-Troca'!$F451&lt;4,(F451*0.95)-(0.1),(F451*0.901)-(0.45)),""))</f>
        <v>0.29239130434782612</v>
      </c>
      <c r="I451" s="22">
        <f>IF($E451="gamivo",IF($F451&gt;4,'Venda-Chave-Troca'!$G451+(-0.099*'Venda-Chave-Troca'!$G451)-(0.45),'Venda-Chave-Troca'!$G451-(0.05*'Venda-Chave-Troca'!$G451)-(0.1)),G451*0.898-(0.55))</f>
        <v>0.29239130434782612</v>
      </c>
      <c r="J451" s="70"/>
      <c r="K451" s="24" t="s">
        <v>1130</v>
      </c>
      <c r="L451" s="22">
        <v>8.8561124679099226E-2</v>
      </c>
      <c r="M451" s="25">
        <v>0</v>
      </c>
      <c r="N451" s="25">
        <v>0</v>
      </c>
      <c r="O451" s="25">
        <v>0</v>
      </c>
      <c r="P451" s="25">
        <v>0</v>
      </c>
      <c r="Q451" s="26">
        <f t="shared" si="14"/>
        <v>-8.8561124679099226E-2</v>
      </c>
      <c r="R451" s="27">
        <f t="shared" si="15"/>
        <v>-1</v>
      </c>
      <c r="S451" s="28">
        <v>44801</v>
      </c>
      <c r="T451" s="28"/>
      <c r="U451" s="28"/>
      <c r="V451" s="29" t="s">
        <v>1131</v>
      </c>
      <c r="W451" s="29" t="s">
        <v>160</v>
      </c>
      <c r="X451" s="30"/>
      <c r="Y451" s="15"/>
    </row>
    <row r="452" spans="1:25" ht="19.350000000000001" customHeight="1">
      <c r="A452" s="17" t="s">
        <v>25</v>
      </c>
      <c r="B452" s="70" t="s">
        <v>1161</v>
      </c>
      <c r="C452" s="71" t="s">
        <v>1092</v>
      </c>
      <c r="D452" s="20"/>
      <c r="E452" s="61" t="s">
        <v>1084</v>
      </c>
      <c r="F452" s="22">
        <v>0.41005434782608702</v>
      </c>
      <c r="G452" s="22">
        <f>IF('Venda-Chave-Troca'!$E452="Gamivo",'Venda-Chave-Troca'!$F452,IF(AND((F452)&lt;'[1]TABELA G2A'!$A$15),F452,IF(AND((F452)&gt;='[1]TABELA G2A'!$A$15,(F452)&lt;'[1]TABELA G2A'!$B$15),(F452)/(1+'[1]TABELA G2A'!$A$16),IF(AND((F452)&gt;='[1]TABELA G2A'!$C$15,(F452)&lt;'[1]TABELA G2A'!$D$15),(F452)/(1+'[1]TABELA G2A'!$C$16),IF(AND((F452)&gt;='[1]TABELA G2A'!$E$15,(F452)&lt;'[1]TABELA G2A'!$F$15),(F452)/(1+'[1]TABELA G2A'!$E$16),IF(AND((F452)&gt;='[1]TABELA G2A'!$G$15,(F452)&lt;'[1]TABELA G2A'!$H$15),(F452)/(1+'[1]TABELA G2A'!$G$16),IF(AND((F452)&gt;='[1]TABELA G2A'!$I$15,(F452)&lt;'[1]TABELA G2A'!$J$15),(F452)/(1+'[1]TABELA G2A'!$I$16),IF(AND((F452)&gt;='[1]TABELA G2A'!$A$17,(F452)&lt;'[1]TABELA G2A'!$B$17),(F452)/(1+'[1]TABELA G2A'!$A$18),IF(AND((F452)&gt;='[1]TABELA G2A'!$C$17,(F452)&lt;'[1]TABELA G2A'!$D$17),(F452)/(1+'[1]TABELA G2A'!$C$18),IF(AND((F452)&gt;='[1]TABELA G2A'!$E$17,(F452)&lt;'[1]TABELA G2A'!$F$17),(F452)/(1+'[1]TABELA G2A'!$E$18),IF(AND((F452)&gt;='[1]TABELA G2A'!$G$17,(F452)&lt;'[1]TABELA G2A'!$H$17),(F452)/(1+'[1]TABELA G2A'!$G$18),IF(AND((F452)&gt;='[1]TABELA G2A'!$I$17,(F452)&lt;'[1]TABELA G2A'!$J$17),(F452)/(1+'[1]TABELA G2A'!$I$18),IF(AND((F452)&gt;='[1]TABELA G2A'!$A$19,(F452)&lt;'[1]TABELA G2A'!$B$19),(F452)/(1+'[1]TABELA G2A'!$A$20),IF(AND((F452)&gt;='[1]TABELA G2A'!$C$19,(F452)&lt;'[1]TABELA G2A'!$D$19),(F452)/(1+'[1]TABELA G2A'!$C$20),IF(AND((F452)&gt;='[1]TABELA G2A'!$E$19,(F452)&lt;'[1]TABELA G2A'!$F$19),(F452)/(1+'[1]TABELA G2A'!$E$20),IF(AND((F452)&gt;='[1]TABELA G2A'!$G$19,(F452)&lt;'[1]TABELA G2A'!$H$19),(F452)/(1+'[1]TABELA G2A'!$G$20),IF(AND((F452)&gt;='[1]TABELA G2A'!$I$19,(F452)&lt;'[1]TABELA G2A'!$J$19),(F452)/(1+'[1]TABELA G2A'!$A$22),IF(AND((F452)&gt;='[1]TABELA G2A'!$A$21,(F452)&lt;'[1]TABELA G2A'!$B$21),(F452)/(1+'[1]TABELA G2A'!$B$22),IF(AND((F452)&gt;='[1]TABELA G2A'!$C$21,(F452)&lt;'[1]TABELA G2A'!$D$21),(F452)/(1+'[1]TABELA G2A'!$C$22),IF((F452)&gt;='[1]TABELA G2A'!$E$21,(F452)/(1+'[1]TABELA G2A'!$C$22),""))))))))))))))))))))</f>
        <v>0.41005434782608702</v>
      </c>
      <c r="H452" s="22">
        <f>IF('Venda-Chave-Troca'!$E452="G2A",G452*0.898-(0.4)-((0.15)*N452/O452),IF('Venda-Chave-Troca'!$E452="Gamivo",IF('Venda-Chave-Troca'!$F452&lt;4,(F452*0.95)-(0.1),(F452*0.901)-(0.45)),""))</f>
        <v>0.2895516304347826</v>
      </c>
      <c r="I452" s="22">
        <f>IF($E452="gamivo",IF($F452&gt;4,'Venda-Chave-Troca'!$G452+(-0.099*'Venda-Chave-Troca'!$G452)-(0.45),'Venda-Chave-Troca'!$G452-(0.05*'Venda-Chave-Troca'!$G452)-(0.1)),G452*0.898-(0.55))</f>
        <v>0.28955163043478271</v>
      </c>
      <c r="J452" s="70"/>
      <c r="K452" s="24" t="s">
        <v>346</v>
      </c>
      <c r="L452" s="22">
        <v>0.12654640891714844</v>
      </c>
      <c r="M452" s="25">
        <v>0</v>
      </c>
      <c r="N452" s="25">
        <v>0</v>
      </c>
      <c r="O452" s="25">
        <v>0</v>
      </c>
      <c r="P452" s="25">
        <v>0</v>
      </c>
      <c r="Q452" s="26">
        <f t="shared" si="14"/>
        <v>-0.12654640891714844</v>
      </c>
      <c r="R452" s="27">
        <f t="shared" si="15"/>
        <v>-1</v>
      </c>
      <c r="S452" s="28">
        <v>44845</v>
      </c>
      <c r="T452" s="28"/>
      <c r="U452" s="28"/>
      <c r="V452" s="29" t="s">
        <v>157</v>
      </c>
      <c r="W452" s="29" t="s">
        <v>158</v>
      </c>
      <c r="X452" s="30"/>
      <c r="Y452" s="15"/>
    </row>
    <row r="453" spans="1:25" ht="19.350000000000001" customHeight="1">
      <c r="A453" s="17" t="s">
        <v>25</v>
      </c>
      <c r="B453" s="70" t="s">
        <v>1124</v>
      </c>
      <c r="C453" s="20" t="s">
        <v>1162</v>
      </c>
      <c r="D453" s="20"/>
      <c r="E453" s="61" t="s">
        <v>27</v>
      </c>
      <c r="F453" s="22">
        <v>0.40760869565217395</v>
      </c>
      <c r="G453" s="22">
        <f>IF('Venda-Chave-Troca'!$E453="Gamivo",'Venda-Chave-Troca'!$F453,IF(AND((F453)&lt;'[1]TABELA G2A'!$A$15),F453,IF(AND((F453)&gt;='[1]TABELA G2A'!$A$15,(F453)&lt;'[1]TABELA G2A'!$B$15),(F453)/(1+'[1]TABELA G2A'!$A$16),IF(AND((F453)&gt;='[1]TABELA G2A'!$C$15,(F453)&lt;'[1]TABELA G2A'!$D$15),(F453)/(1+'[1]TABELA G2A'!$C$16),IF(AND((F453)&gt;='[1]TABELA G2A'!$E$15,(F453)&lt;'[1]TABELA G2A'!$F$15),(F453)/(1+'[1]TABELA G2A'!$E$16),IF(AND((F453)&gt;='[1]TABELA G2A'!$G$15,(F453)&lt;'[1]TABELA G2A'!$H$15),(F453)/(1+'[1]TABELA G2A'!$G$16),IF(AND((F453)&gt;='[1]TABELA G2A'!$I$15,(F453)&lt;'[1]TABELA G2A'!$J$15),(F453)/(1+'[1]TABELA G2A'!$I$16),IF(AND((F453)&gt;='[1]TABELA G2A'!$A$17,(F453)&lt;'[1]TABELA G2A'!$B$17),(F453)/(1+'[1]TABELA G2A'!$A$18),IF(AND((F453)&gt;='[1]TABELA G2A'!$C$17,(F453)&lt;'[1]TABELA G2A'!$D$17),(F453)/(1+'[1]TABELA G2A'!$C$18),IF(AND((F453)&gt;='[1]TABELA G2A'!$E$17,(F453)&lt;'[1]TABELA G2A'!$F$17),(F453)/(1+'[1]TABELA G2A'!$E$18),IF(AND((F453)&gt;='[1]TABELA G2A'!$G$17,(F453)&lt;'[1]TABELA G2A'!$H$17),(F453)/(1+'[1]TABELA G2A'!$G$18),IF(AND((F453)&gt;='[1]TABELA G2A'!$I$17,(F453)&lt;'[1]TABELA G2A'!$J$17),(F453)/(1+'[1]TABELA G2A'!$I$18),IF(AND((F453)&gt;='[1]TABELA G2A'!$A$19,(F453)&lt;'[1]TABELA G2A'!$B$19),(F453)/(1+'[1]TABELA G2A'!$A$20),IF(AND((F453)&gt;='[1]TABELA G2A'!$C$19,(F453)&lt;'[1]TABELA G2A'!$D$19),(F453)/(1+'[1]TABELA G2A'!$C$20),IF(AND((F453)&gt;='[1]TABELA G2A'!$E$19,(F453)&lt;'[1]TABELA G2A'!$F$19),(F453)/(1+'[1]TABELA G2A'!$E$20),IF(AND((F453)&gt;='[1]TABELA G2A'!$G$19,(F453)&lt;'[1]TABELA G2A'!$H$19),(F453)/(1+'[1]TABELA G2A'!$G$20),IF(AND((F453)&gt;='[1]TABELA G2A'!$I$19,(F453)&lt;'[1]TABELA G2A'!$J$19),(F453)/(1+'[1]TABELA G2A'!$A$22),IF(AND((F453)&gt;='[1]TABELA G2A'!$A$21,(F453)&lt;'[1]TABELA G2A'!$B$21),(F453)/(1+'[1]TABELA G2A'!$B$22),IF(AND((F453)&gt;='[1]TABELA G2A'!$C$21,(F453)&lt;'[1]TABELA G2A'!$D$21),(F453)/(1+'[1]TABELA G2A'!$C$22),IF((F453)&gt;='[1]TABELA G2A'!$E$21,(F453)/(1+'[1]TABELA G2A'!$C$22),""))))))))))))))))))))</f>
        <v>0.40760869565217395</v>
      </c>
      <c r="H453" s="22">
        <f>IF('Venda-Chave-Troca'!$E453="G2A",G453*0.898-(0.4)-((0.15)*N453/O453),IF('Venda-Chave-Troca'!$E453="Gamivo",IF('Venda-Chave-Troca'!$F453&lt;4,(F453*0.95)-(0.1),(F453*0.901)-(0.45)),""))</f>
        <v>0.28722826086956521</v>
      </c>
      <c r="I453" s="22">
        <f>IF($E453="gamivo",IF($F453&gt;4,'Venda-Chave-Troca'!$G453+(-0.099*'Venda-Chave-Troca'!$G453)-(0.45),'Venda-Chave-Troca'!$G453-(0.05*'Venda-Chave-Troca'!$G453)-(0.1)),G453*0.898-(0.55))</f>
        <v>0.28722826086956521</v>
      </c>
      <c r="J453" s="23"/>
      <c r="K453" s="24" t="s">
        <v>1163</v>
      </c>
      <c r="L453" s="22">
        <v>3.0074806010147594E-2</v>
      </c>
      <c r="M453" s="25">
        <v>0</v>
      </c>
      <c r="N453" s="25">
        <v>0</v>
      </c>
      <c r="O453" s="25">
        <v>0</v>
      </c>
      <c r="P453" s="25">
        <v>0</v>
      </c>
      <c r="Q453" s="26">
        <f t="shared" si="14"/>
        <v>-3.0074806010147594E-2</v>
      </c>
      <c r="R453" s="27">
        <f t="shared" si="15"/>
        <v>-1</v>
      </c>
      <c r="S453" s="28">
        <v>44869</v>
      </c>
      <c r="T453" s="28"/>
      <c r="U453" s="28"/>
      <c r="V453" s="29" t="s">
        <v>1126</v>
      </c>
      <c r="W453" s="29" t="s">
        <v>1164</v>
      </c>
      <c r="X453" s="30"/>
      <c r="Y453" s="15"/>
    </row>
    <row r="454" spans="1:25" ht="19.350000000000001" customHeight="1">
      <c r="A454" s="17" t="s">
        <v>25</v>
      </c>
      <c r="B454" s="70" t="s">
        <v>1128</v>
      </c>
      <c r="C454" s="20" t="s">
        <v>1162</v>
      </c>
      <c r="D454" s="20"/>
      <c r="E454" s="61" t="s">
        <v>27</v>
      </c>
      <c r="F454" s="22">
        <v>0.40760869565217395</v>
      </c>
      <c r="G454" s="22">
        <f>IF('Venda-Chave-Troca'!$E454="Gamivo",'Venda-Chave-Troca'!$F454,IF(AND((F454)&lt;'[1]TABELA G2A'!$A$15),F454,IF(AND((F454)&gt;='[1]TABELA G2A'!$A$15,(F454)&lt;'[1]TABELA G2A'!$B$15),(F454)/(1+'[1]TABELA G2A'!$A$16),IF(AND((F454)&gt;='[1]TABELA G2A'!$C$15,(F454)&lt;'[1]TABELA G2A'!$D$15),(F454)/(1+'[1]TABELA G2A'!$C$16),IF(AND((F454)&gt;='[1]TABELA G2A'!$E$15,(F454)&lt;'[1]TABELA G2A'!$F$15),(F454)/(1+'[1]TABELA G2A'!$E$16),IF(AND((F454)&gt;='[1]TABELA G2A'!$G$15,(F454)&lt;'[1]TABELA G2A'!$H$15),(F454)/(1+'[1]TABELA G2A'!$G$16),IF(AND((F454)&gt;='[1]TABELA G2A'!$I$15,(F454)&lt;'[1]TABELA G2A'!$J$15),(F454)/(1+'[1]TABELA G2A'!$I$16),IF(AND((F454)&gt;='[1]TABELA G2A'!$A$17,(F454)&lt;'[1]TABELA G2A'!$B$17),(F454)/(1+'[1]TABELA G2A'!$A$18),IF(AND((F454)&gt;='[1]TABELA G2A'!$C$17,(F454)&lt;'[1]TABELA G2A'!$D$17),(F454)/(1+'[1]TABELA G2A'!$C$18),IF(AND((F454)&gt;='[1]TABELA G2A'!$E$17,(F454)&lt;'[1]TABELA G2A'!$F$17),(F454)/(1+'[1]TABELA G2A'!$E$18),IF(AND((F454)&gt;='[1]TABELA G2A'!$G$17,(F454)&lt;'[1]TABELA G2A'!$H$17),(F454)/(1+'[1]TABELA G2A'!$G$18),IF(AND((F454)&gt;='[1]TABELA G2A'!$I$17,(F454)&lt;'[1]TABELA G2A'!$J$17),(F454)/(1+'[1]TABELA G2A'!$I$18),IF(AND((F454)&gt;='[1]TABELA G2A'!$A$19,(F454)&lt;'[1]TABELA G2A'!$B$19),(F454)/(1+'[1]TABELA G2A'!$A$20),IF(AND((F454)&gt;='[1]TABELA G2A'!$C$19,(F454)&lt;'[1]TABELA G2A'!$D$19),(F454)/(1+'[1]TABELA G2A'!$C$20),IF(AND((F454)&gt;='[1]TABELA G2A'!$E$19,(F454)&lt;'[1]TABELA G2A'!$F$19),(F454)/(1+'[1]TABELA G2A'!$E$20),IF(AND((F454)&gt;='[1]TABELA G2A'!$G$19,(F454)&lt;'[1]TABELA G2A'!$H$19),(F454)/(1+'[1]TABELA G2A'!$G$20),IF(AND((F454)&gt;='[1]TABELA G2A'!$I$19,(F454)&lt;'[1]TABELA G2A'!$J$19),(F454)/(1+'[1]TABELA G2A'!$A$22),IF(AND((F454)&gt;='[1]TABELA G2A'!$A$21,(F454)&lt;'[1]TABELA G2A'!$B$21),(F454)/(1+'[1]TABELA G2A'!$B$22),IF(AND((F454)&gt;='[1]TABELA G2A'!$C$21,(F454)&lt;'[1]TABELA G2A'!$D$21),(F454)/(1+'[1]TABELA G2A'!$C$22),IF((F454)&gt;='[1]TABELA G2A'!$E$21,(F454)/(1+'[1]TABELA G2A'!$C$22),""))))))))))))))))))))</f>
        <v>0.40760869565217395</v>
      </c>
      <c r="H454" s="22">
        <f>IF('Venda-Chave-Troca'!$E454="G2A",G454*0.898-(0.4)-((0.15)*N454/O454),IF('Venda-Chave-Troca'!$E454="Gamivo",IF('Venda-Chave-Troca'!$F454&lt;4,(F454*0.95)-(0.1),(F454*0.901)-(0.45)),""))</f>
        <v>0.28722826086956521</v>
      </c>
      <c r="I454" s="22">
        <f>IF($E454="gamivo",IF($F454&gt;4,'Venda-Chave-Troca'!$G454+(-0.099*'Venda-Chave-Troca'!$G454)-(0.45),'Venda-Chave-Troca'!$G454-(0.05*'Venda-Chave-Troca'!$G454)-(0.1)),G454*0.898-(0.55))</f>
        <v>0.28722826086956521</v>
      </c>
      <c r="J454" s="23"/>
      <c r="K454" s="24" t="s">
        <v>1163</v>
      </c>
      <c r="L454" s="22">
        <v>3.0074806010147594E-2</v>
      </c>
      <c r="M454" s="25">
        <v>0</v>
      </c>
      <c r="N454" s="25">
        <v>0</v>
      </c>
      <c r="O454" s="25">
        <v>0</v>
      </c>
      <c r="P454" s="25">
        <v>0</v>
      </c>
      <c r="Q454" s="26">
        <f t="shared" si="14"/>
        <v>-3.0074806010147594E-2</v>
      </c>
      <c r="R454" s="27">
        <f t="shared" si="15"/>
        <v>-1</v>
      </c>
      <c r="S454" s="28">
        <v>44869</v>
      </c>
      <c r="T454" s="28"/>
      <c r="U454" s="28"/>
      <c r="V454" s="29" t="s">
        <v>1126</v>
      </c>
      <c r="W454" s="29" t="s">
        <v>1164</v>
      </c>
      <c r="X454" s="30"/>
      <c r="Y454" s="15"/>
    </row>
    <row r="455" spans="1:25" ht="19.350000000000001" customHeight="1">
      <c r="A455" s="17" t="s">
        <v>25</v>
      </c>
      <c r="B455" s="70" t="s">
        <v>1165</v>
      </c>
      <c r="C455" s="20" t="s">
        <v>1162</v>
      </c>
      <c r="D455" s="20"/>
      <c r="E455" s="61" t="s">
        <v>27</v>
      </c>
      <c r="F455" s="22">
        <v>0.40760869565217395</v>
      </c>
      <c r="G455" s="22">
        <f>IF('Venda-Chave-Troca'!$E455="Gamivo",'Venda-Chave-Troca'!$F455,IF(AND((F455)&lt;'[1]TABELA G2A'!$A$15),F455,IF(AND((F455)&gt;='[1]TABELA G2A'!$A$15,(F455)&lt;'[1]TABELA G2A'!$B$15),(F455)/(1+'[1]TABELA G2A'!$A$16),IF(AND((F455)&gt;='[1]TABELA G2A'!$C$15,(F455)&lt;'[1]TABELA G2A'!$D$15),(F455)/(1+'[1]TABELA G2A'!$C$16),IF(AND((F455)&gt;='[1]TABELA G2A'!$E$15,(F455)&lt;'[1]TABELA G2A'!$F$15),(F455)/(1+'[1]TABELA G2A'!$E$16),IF(AND((F455)&gt;='[1]TABELA G2A'!$G$15,(F455)&lt;'[1]TABELA G2A'!$H$15),(F455)/(1+'[1]TABELA G2A'!$G$16),IF(AND((F455)&gt;='[1]TABELA G2A'!$I$15,(F455)&lt;'[1]TABELA G2A'!$J$15),(F455)/(1+'[1]TABELA G2A'!$I$16),IF(AND((F455)&gt;='[1]TABELA G2A'!$A$17,(F455)&lt;'[1]TABELA G2A'!$B$17),(F455)/(1+'[1]TABELA G2A'!$A$18),IF(AND((F455)&gt;='[1]TABELA G2A'!$C$17,(F455)&lt;'[1]TABELA G2A'!$D$17),(F455)/(1+'[1]TABELA G2A'!$C$18),IF(AND((F455)&gt;='[1]TABELA G2A'!$E$17,(F455)&lt;'[1]TABELA G2A'!$F$17),(F455)/(1+'[1]TABELA G2A'!$E$18),IF(AND((F455)&gt;='[1]TABELA G2A'!$G$17,(F455)&lt;'[1]TABELA G2A'!$H$17),(F455)/(1+'[1]TABELA G2A'!$G$18),IF(AND((F455)&gt;='[1]TABELA G2A'!$I$17,(F455)&lt;'[1]TABELA G2A'!$J$17),(F455)/(1+'[1]TABELA G2A'!$I$18),IF(AND((F455)&gt;='[1]TABELA G2A'!$A$19,(F455)&lt;'[1]TABELA G2A'!$B$19),(F455)/(1+'[1]TABELA G2A'!$A$20),IF(AND((F455)&gt;='[1]TABELA G2A'!$C$19,(F455)&lt;'[1]TABELA G2A'!$D$19),(F455)/(1+'[1]TABELA G2A'!$C$20),IF(AND((F455)&gt;='[1]TABELA G2A'!$E$19,(F455)&lt;'[1]TABELA G2A'!$F$19),(F455)/(1+'[1]TABELA G2A'!$E$20),IF(AND((F455)&gt;='[1]TABELA G2A'!$G$19,(F455)&lt;'[1]TABELA G2A'!$H$19),(F455)/(1+'[1]TABELA G2A'!$G$20),IF(AND((F455)&gt;='[1]TABELA G2A'!$I$19,(F455)&lt;'[1]TABELA G2A'!$J$19),(F455)/(1+'[1]TABELA G2A'!$A$22),IF(AND((F455)&gt;='[1]TABELA G2A'!$A$21,(F455)&lt;'[1]TABELA G2A'!$B$21),(F455)/(1+'[1]TABELA G2A'!$B$22),IF(AND((F455)&gt;='[1]TABELA G2A'!$C$21,(F455)&lt;'[1]TABELA G2A'!$D$21),(F455)/(1+'[1]TABELA G2A'!$C$22),IF((F455)&gt;='[1]TABELA G2A'!$E$21,(F455)/(1+'[1]TABELA G2A'!$C$22),""))))))))))))))))))))</f>
        <v>0.40760869565217395</v>
      </c>
      <c r="H455" s="22">
        <f>IF('Venda-Chave-Troca'!$E455="G2A",G455*0.898-(0.4)-((0.15)*N455/O455),IF('Venda-Chave-Troca'!$E455="Gamivo",IF('Venda-Chave-Troca'!$F455&lt;4,(F455*0.95)-(0.1),(F455*0.901)-(0.45)),""))</f>
        <v>0.28722826086956521</v>
      </c>
      <c r="I455" s="22">
        <f>IF($E455="gamivo",IF($F455&gt;4,'Venda-Chave-Troca'!$G455+(-0.099*'Venda-Chave-Troca'!$G455)-(0.45),'Venda-Chave-Troca'!$G455-(0.05*'Venda-Chave-Troca'!$G455)-(0.1)),G455*0.898-(0.55))</f>
        <v>0.28722826086956521</v>
      </c>
      <c r="J455" s="23"/>
      <c r="K455" s="24" t="s">
        <v>1163</v>
      </c>
      <c r="L455" s="22">
        <v>3.0074806010147594E-2</v>
      </c>
      <c r="M455" s="25">
        <v>0</v>
      </c>
      <c r="N455" s="25">
        <v>0</v>
      </c>
      <c r="O455" s="25">
        <v>0</v>
      </c>
      <c r="P455" s="25">
        <v>0</v>
      </c>
      <c r="Q455" s="26">
        <f t="shared" si="14"/>
        <v>-3.0074806010147594E-2</v>
      </c>
      <c r="R455" s="27">
        <f t="shared" si="15"/>
        <v>-1</v>
      </c>
      <c r="S455" s="28">
        <v>44869</v>
      </c>
      <c r="T455" s="28"/>
      <c r="U455" s="28"/>
      <c r="V455" s="29" t="s">
        <v>1126</v>
      </c>
      <c r="W455" s="29" t="s">
        <v>1164</v>
      </c>
      <c r="X455" s="30"/>
      <c r="Y455" s="15"/>
    </row>
    <row r="456" spans="1:25" ht="19.350000000000001" customHeight="1">
      <c r="A456" s="17" t="s">
        <v>25</v>
      </c>
      <c r="B456" s="159" t="s">
        <v>1166</v>
      </c>
      <c r="C456" s="160" t="s">
        <v>1167</v>
      </c>
      <c r="D456" s="159"/>
      <c r="E456" s="21" t="s">
        <v>1168</v>
      </c>
      <c r="F456" s="161">
        <v>1.8532608695652175</v>
      </c>
      <c r="G456" s="161">
        <v>1.4255852842809364</v>
      </c>
      <c r="H456" s="161">
        <v>0.82017558528428092</v>
      </c>
      <c r="I456" s="161">
        <v>0.73017558528428084</v>
      </c>
      <c r="J456" s="159"/>
      <c r="K456" s="162" t="s">
        <v>1169</v>
      </c>
      <c r="L456" s="161">
        <v>9.6447436423821093E-5</v>
      </c>
      <c r="M456" s="163">
        <v>1</v>
      </c>
      <c r="N456" s="163">
        <v>2</v>
      </c>
      <c r="O456" s="163">
        <v>5</v>
      </c>
      <c r="P456" s="163">
        <v>0</v>
      </c>
      <c r="Q456" s="161">
        <v>0.82007913784785713</v>
      </c>
      <c r="R456" s="27">
        <v>8502.8609183987573</v>
      </c>
      <c r="S456" s="93">
        <v>44843</v>
      </c>
      <c r="T456" s="93">
        <v>44846</v>
      </c>
      <c r="U456" s="93">
        <v>44998</v>
      </c>
      <c r="V456" s="94" t="s">
        <v>1131</v>
      </c>
      <c r="W456" s="94" t="s">
        <v>160</v>
      </c>
      <c r="X456" s="95"/>
      <c r="Y456" s="15"/>
    </row>
    <row r="457" spans="1:25" ht="19.350000000000001" customHeight="1">
      <c r="A457" s="17" t="s">
        <v>25</v>
      </c>
      <c r="B457" s="164" t="s">
        <v>1170</v>
      </c>
      <c r="C457" s="165" t="s">
        <v>1167</v>
      </c>
      <c r="D457" s="164"/>
      <c r="E457" s="21" t="s">
        <v>1168</v>
      </c>
      <c r="F457" s="166">
        <v>1.8532608695652175</v>
      </c>
      <c r="G457" s="166">
        <v>1.4255852842809364</v>
      </c>
      <c r="H457" s="166">
        <v>0.82017558528428092</v>
      </c>
      <c r="I457" s="166">
        <v>0.73017558528428084</v>
      </c>
      <c r="J457" s="164"/>
      <c r="K457" s="167" t="s">
        <v>1169</v>
      </c>
      <c r="L457" s="166">
        <v>9.6447436423821093E-5</v>
      </c>
      <c r="M457" s="168">
        <v>1</v>
      </c>
      <c r="N457" s="168">
        <v>2</v>
      </c>
      <c r="O457" s="168">
        <v>5</v>
      </c>
      <c r="P457" s="168">
        <v>1</v>
      </c>
      <c r="Q457" s="166">
        <v>-0.60550614643307932</v>
      </c>
      <c r="R457" s="27">
        <v>-6278.0947724964954</v>
      </c>
      <c r="S457" s="93">
        <v>44843</v>
      </c>
      <c r="T457" s="93">
        <v>44846</v>
      </c>
      <c r="U457" s="93">
        <v>45000</v>
      </c>
      <c r="V457" s="94" t="s">
        <v>1131</v>
      </c>
      <c r="W457" s="94" t="s">
        <v>160</v>
      </c>
      <c r="X457" s="95"/>
      <c r="Y457" s="15"/>
    </row>
    <row r="458" spans="1:25" ht="19.350000000000001" customHeight="1">
      <c r="A458" s="17" t="s">
        <v>25</v>
      </c>
      <c r="B458" s="159" t="s">
        <v>1171</v>
      </c>
      <c r="C458" s="160" t="s">
        <v>1167</v>
      </c>
      <c r="D458" s="159"/>
      <c r="E458" s="21" t="s">
        <v>1168</v>
      </c>
      <c r="F458" s="161">
        <v>1.8532608695652175</v>
      </c>
      <c r="G458" s="161">
        <v>1.4255852842809364</v>
      </c>
      <c r="H458" s="161">
        <v>0.82017558528428092</v>
      </c>
      <c r="I458" s="161">
        <v>0.73017558528428084</v>
      </c>
      <c r="J458" s="159"/>
      <c r="K458" s="162" t="s">
        <v>1169</v>
      </c>
      <c r="L458" s="161">
        <v>9.6447436423821093E-5</v>
      </c>
      <c r="M458" s="163">
        <v>1</v>
      </c>
      <c r="N458" s="163">
        <v>2</v>
      </c>
      <c r="O458" s="163">
        <v>5</v>
      </c>
      <c r="P458" s="163">
        <v>0</v>
      </c>
      <c r="Q458" s="161">
        <v>0.82007913784785713</v>
      </c>
      <c r="R458" s="27">
        <v>8502.8609183987573</v>
      </c>
      <c r="S458" s="93">
        <v>44843</v>
      </c>
      <c r="T458" s="93">
        <v>44846</v>
      </c>
      <c r="U458" s="93">
        <v>45043</v>
      </c>
      <c r="V458" s="94" t="s">
        <v>1131</v>
      </c>
      <c r="W458" s="94" t="s">
        <v>160</v>
      </c>
      <c r="X458" s="95"/>
      <c r="Y458" s="15"/>
    </row>
    <row r="459" spans="1:25" ht="19.350000000000001" customHeight="1">
      <c r="A459" s="17" t="s">
        <v>25</v>
      </c>
      <c r="B459" s="164" t="s">
        <v>1172</v>
      </c>
      <c r="C459" s="165" t="s">
        <v>1167</v>
      </c>
      <c r="D459" s="164"/>
      <c r="E459" s="21" t="s">
        <v>1168</v>
      </c>
      <c r="F459" s="166">
        <v>1.8532608695652175</v>
      </c>
      <c r="G459" s="166">
        <v>1.4255852842809364</v>
      </c>
      <c r="H459" s="166" t="s">
        <v>1173</v>
      </c>
      <c r="I459" s="166">
        <v>0.73017558528428084</v>
      </c>
      <c r="J459" s="164"/>
      <c r="K459" s="167" t="s">
        <v>1169</v>
      </c>
      <c r="L459" s="166">
        <v>9.6447436423821093E-5</v>
      </c>
      <c r="M459" s="168">
        <v>0</v>
      </c>
      <c r="N459" s="168">
        <v>0</v>
      </c>
      <c r="O459" s="168">
        <v>0</v>
      </c>
      <c r="P459" s="168">
        <v>0</v>
      </c>
      <c r="Q459" s="166" t="s">
        <v>1173</v>
      </c>
      <c r="R459" s="27" t="s">
        <v>1173</v>
      </c>
      <c r="S459" s="93">
        <v>44843</v>
      </c>
      <c r="T459" s="93">
        <v>44846</v>
      </c>
      <c r="U459" s="93">
        <v>45044</v>
      </c>
      <c r="V459" s="94" t="s">
        <v>1131</v>
      </c>
      <c r="W459" s="94" t="s">
        <v>160</v>
      </c>
      <c r="X459" s="95"/>
      <c r="Y459" s="15"/>
    </row>
    <row r="460" spans="1:25" ht="19.350000000000001" customHeight="1">
      <c r="A460" s="17" t="s">
        <v>25</v>
      </c>
      <c r="B460" s="159" t="s">
        <v>1174</v>
      </c>
      <c r="C460" s="160" t="s">
        <v>1167</v>
      </c>
      <c r="D460" s="159"/>
      <c r="E460" s="21" t="s">
        <v>1168</v>
      </c>
      <c r="F460" s="161">
        <v>1.8532608695652175</v>
      </c>
      <c r="G460" s="161">
        <v>1.4255852842809364</v>
      </c>
      <c r="H460" s="161">
        <v>0.8051755852842809</v>
      </c>
      <c r="I460" s="161">
        <v>0.73017558528428084</v>
      </c>
      <c r="J460" s="159"/>
      <c r="K460" s="162" t="s">
        <v>1169</v>
      </c>
      <c r="L460" s="161">
        <v>9.6447436423821093E-5</v>
      </c>
      <c r="M460" s="163">
        <v>1</v>
      </c>
      <c r="N460" s="163">
        <v>2</v>
      </c>
      <c r="O460" s="163">
        <v>4</v>
      </c>
      <c r="P460" s="163">
        <v>0</v>
      </c>
      <c r="Q460" s="161">
        <v>0.80507913784785712</v>
      </c>
      <c r="R460" s="27">
        <v>8347.3357893109787</v>
      </c>
      <c r="S460" s="93">
        <v>44843</v>
      </c>
      <c r="T460" s="93">
        <v>44846</v>
      </c>
      <c r="U460" s="93">
        <v>45051</v>
      </c>
      <c r="V460" s="94" t="s">
        <v>1131</v>
      </c>
      <c r="W460" s="94" t="s">
        <v>160</v>
      </c>
      <c r="X460" s="95"/>
      <c r="Y460" s="15"/>
    </row>
    <row r="461" spans="1:25" ht="19.350000000000001" customHeight="1">
      <c r="A461" s="17" t="s">
        <v>25</v>
      </c>
      <c r="B461" s="169" t="s">
        <v>1175</v>
      </c>
      <c r="C461" s="169" t="s">
        <v>1167</v>
      </c>
      <c r="D461" s="169"/>
      <c r="E461" s="21" t="s">
        <v>27</v>
      </c>
      <c r="F461" s="170">
        <v>0</v>
      </c>
      <c r="G461" s="170">
        <v>0</v>
      </c>
      <c r="H461" s="170">
        <v>-0.1</v>
      </c>
      <c r="I461" s="170">
        <v>-0.1</v>
      </c>
      <c r="J461" s="171"/>
      <c r="K461" s="172"/>
      <c r="L461" s="170">
        <v>0</v>
      </c>
      <c r="M461" s="173">
        <v>1</v>
      </c>
      <c r="N461" s="173">
        <v>2</v>
      </c>
      <c r="O461" s="173">
        <v>6</v>
      </c>
      <c r="P461" s="173">
        <v>0</v>
      </c>
      <c r="Q461" s="170">
        <v>-0.1</v>
      </c>
      <c r="R461" s="27">
        <v>1</v>
      </c>
      <c r="S461" s="93">
        <v>44869</v>
      </c>
      <c r="T461" s="93">
        <v>45001</v>
      </c>
      <c r="U461" s="93">
        <v>45001</v>
      </c>
      <c r="V461" s="94" t="s">
        <v>1131</v>
      </c>
      <c r="W461" s="94" t="s">
        <v>160</v>
      </c>
      <c r="X461" s="95"/>
      <c r="Y461" s="15"/>
    </row>
    <row r="462" spans="1:25" ht="19.350000000000001" customHeight="1">
      <c r="A462" s="17" t="s">
        <v>25</v>
      </c>
      <c r="B462" s="169" t="s">
        <v>1176</v>
      </c>
      <c r="C462" s="171" t="s">
        <v>1167</v>
      </c>
      <c r="D462" s="169"/>
      <c r="E462" s="21" t="s">
        <v>1168</v>
      </c>
      <c r="F462" s="170">
        <v>1.8532608695652175</v>
      </c>
      <c r="G462" s="170">
        <v>1.4255852842809364</v>
      </c>
      <c r="H462" s="170">
        <v>0.82017558528428092</v>
      </c>
      <c r="I462" s="170">
        <v>0.73017558528428084</v>
      </c>
      <c r="J462" s="169"/>
      <c r="K462" s="172" t="s">
        <v>1169</v>
      </c>
      <c r="L462" s="170">
        <v>9.6447436423821093E-5</v>
      </c>
      <c r="M462" s="173">
        <v>1</v>
      </c>
      <c r="N462" s="173">
        <v>2</v>
      </c>
      <c r="O462" s="173">
        <v>5</v>
      </c>
      <c r="P462" s="173">
        <v>0</v>
      </c>
      <c r="Q462" s="170">
        <v>0.82007913784785713</v>
      </c>
      <c r="R462" s="27">
        <v>8502.8609183987573</v>
      </c>
      <c r="S462" s="93">
        <v>44843</v>
      </c>
      <c r="T462" s="93">
        <v>45044</v>
      </c>
      <c r="U462" s="93">
        <v>45044</v>
      </c>
      <c r="V462" s="94" t="s">
        <v>1131</v>
      </c>
      <c r="W462" s="94" t="s">
        <v>160</v>
      </c>
      <c r="X462" s="95"/>
      <c r="Y462" s="15"/>
    </row>
    <row r="463" spans="1:25" ht="19.350000000000001" customHeight="1">
      <c r="A463" s="17" t="s">
        <v>25</v>
      </c>
      <c r="B463" s="159" t="s">
        <v>1177</v>
      </c>
      <c r="C463" s="159" t="s">
        <v>1178</v>
      </c>
      <c r="D463" s="159"/>
      <c r="E463" s="21" t="s">
        <v>1168</v>
      </c>
      <c r="F463" s="161">
        <v>1.99</v>
      </c>
      <c r="G463" s="161">
        <v>1.5307692307692307</v>
      </c>
      <c r="H463" s="161">
        <v>0.97463076923076908</v>
      </c>
      <c r="I463" s="161">
        <v>0.82463076923076906</v>
      </c>
      <c r="J463" s="160"/>
      <c r="K463" s="162" t="s">
        <v>1179</v>
      </c>
      <c r="L463" s="161">
        <v>0</v>
      </c>
      <c r="M463" s="163">
        <v>1</v>
      </c>
      <c r="N463" s="163">
        <v>0</v>
      </c>
      <c r="O463" s="163">
        <v>2</v>
      </c>
      <c r="P463" s="163">
        <v>0</v>
      </c>
      <c r="Q463" s="161">
        <v>0.97463076923076908</v>
      </c>
      <c r="R463" s="27">
        <v>1</v>
      </c>
      <c r="S463" s="93">
        <v>45097</v>
      </c>
      <c r="T463" s="93">
        <v>45140</v>
      </c>
      <c r="U463" s="93">
        <v>45209</v>
      </c>
      <c r="V463" s="94" t="s">
        <v>1131</v>
      </c>
      <c r="W463" s="94" t="s">
        <v>160</v>
      </c>
      <c r="X463" s="95"/>
      <c r="Y463" s="15"/>
    </row>
    <row r="464" spans="1:25" ht="19.350000000000001" customHeight="1">
      <c r="A464" s="17" t="s">
        <v>25</v>
      </c>
      <c r="B464" s="159" t="s">
        <v>1180</v>
      </c>
      <c r="C464" s="160" t="s">
        <v>1181</v>
      </c>
      <c r="D464" s="159"/>
      <c r="E464" s="21" t="s">
        <v>27</v>
      </c>
      <c r="F464" s="161">
        <v>0.95652173913043492</v>
      </c>
      <c r="G464" s="161">
        <v>0.95652173913043492</v>
      </c>
      <c r="H464" s="161">
        <v>0.80869565217391315</v>
      </c>
      <c r="I464" s="161">
        <v>0.80869565217391315</v>
      </c>
      <c r="J464" s="159"/>
      <c r="K464" s="162" t="s">
        <v>1182</v>
      </c>
      <c r="L464" s="161">
        <v>8.1518173280889256E-4</v>
      </c>
      <c r="M464" s="163">
        <v>1</v>
      </c>
      <c r="N464" s="163">
        <v>0</v>
      </c>
      <c r="O464" s="163">
        <v>6</v>
      </c>
      <c r="P464" s="163">
        <v>0</v>
      </c>
      <c r="Q464" s="161">
        <v>0.80788047044110423</v>
      </c>
      <c r="R464" s="27">
        <v>991.04339305711596</v>
      </c>
      <c r="S464" s="93">
        <v>44725</v>
      </c>
      <c r="T464" s="93">
        <v>44727</v>
      </c>
      <c r="U464" s="93">
        <v>44956</v>
      </c>
      <c r="V464" s="94" t="s">
        <v>1131</v>
      </c>
      <c r="W464" s="94" t="s">
        <v>160</v>
      </c>
      <c r="X464" s="95"/>
      <c r="Y464" s="15"/>
    </row>
    <row r="465" spans="1:25" ht="19.350000000000001" customHeight="1">
      <c r="A465" s="17" t="s">
        <v>25</v>
      </c>
      <c r="B465" s="164" t="s">
        <v>1183</v>
      </c>
      <c r="C465" s="165" t="s">
        <v>1184</v>
      </c>
      <c r="D465" s="164"/>
      <c r="E465" s="21" t="s">
        <v>1168</v>
      </c>
      <c r="F465" s="166">
        <v>6.1721014492753632</v>
      </c>
      <c r="G465" s="166">
        <v>4.9180091229285763</v>
      </c>
      <c r="H465" s="166" t="s">
        <v>1173</v>
      </c>
      <c r="I465" s="166">
        <v>3.8663721923898615</v>
      </c>
      <c r="J465" s="164"/>
      <c r="K465" s="167" t="s">
        <v>1185</v>
      </c>
      <c r="L465" s="166">
        <v>0.46210035327399968</v>
      </c>
      <c r="M465" s="168">
        <v>0</v>
      </c>
      <c r="N465" s="168">
        <v>0</v>
      </c>
      <c r="O465" s="168">
        <v>0</v>
      </c>
      <c r="P465" s="168">
        <v>0</v>
      </c>
      <c r="Q465" s="166" t="s">
        <v>1173</v>
      </c>
      <c r="R465" s="27" t="s">
        <v>1173</v>
      </c>
      <c r="S465" s="93">
        <v>44720</v>
      </c>
      <c r="T465" s="93">
        <v>44722</v>
      </c>
      <c r="U465" s="93">
        <v>44989</v>
      </c>
      <c r="V465" s="94" t="s">
        <v>1131</v>
      </c>
      <c r="W465" s="94"/>
      <c r="X465" s="95"/>
      <c r="Y465" s="15"/>
    </row>
    <row r="466" spans="1:25" ht="19.350000000000001" customHeight="1">
      <c r="A466" s="17" t="s">
        <v>25</v>
      </c>
      <c r="B466" s="169" t="s">
        <v>1186</v>
      </c>
      <c r="C466" s="169" t="s">
        <v>1184</v>
      </c>
      <c r="D466" s="169"/>
      <c r="E466" s="21" t="s">
        <v>1168</v>
      </c>
      <c r="F466" s="170">
        <v>6.1721014492753632</v>
      </c>
      <c r="G466" s="170">
        <v>4.9180091229285763</v>
      </c>
      <c r="H466" s="170">
        <v>3.9520864781041469</v>
      </c>
      <c r="I466" s="170">
        <v>3.8663721923898615</v>
      </c>
      <c r="J466" s="171"/>
      <c r="K466" s="172"/>
      <c r="L466" s="170">
        <v>0</v>
      </c>
      <c r="M466" s="173">
        <v>1</v>
      </c>
      <c r="N466" s="173">
        <v>3</v>
      </c>
      <c r="O466" s="173">
        <v>7</v>
      </c>
      <c r="P466" s="173">
        <v>0</v>
      </c>
      <c r="Q466" s="170">
        <v>3.9520864781041469</v>
      </c>
      <c r="R466" s="27">
        <v>1</v>
      </c>
      <c r="S466" s="93">
        <v>44869</v>
      </c>
      <c r="T466" s="93">
        <v>44990</v>
      </c>
      <c r="U466" s="93">
        <v>44989</v>
      </c>
      <c r="V466" s="94" t="s">
        <v>1131</v>
      </c>
      <c r="W466" s="94" t="s">
        <v>160</v>
      </c>
      <c r="X466" s="95"/>
      <c r="Y466" s="15"/>
    </row>
    <row r="467" spans="1:25" ht="19.350000000000001" customHeight="1">
      <c r="A467" s="17" t="s">
        <v>25</v>
      </c>
      <c r="B467" s="174" t="s">
        <v>1187</v>
      </c>
      <c r="C467" s="39" t="s">
        <v>1188</v>
      </c>
      <c r="D467" s="175"/>
      <c r="E467" s="21"/>
      <c r="F467" s="41">
        <v>0.19</v>
      </c>
      <c r="G467" s="41">
        <v>0.15447154471544716</v>
      </c>
      <c r="H467" s="41" t="s">
        <v>1173</v>
      </c>
      <c r="I467" s="41">
        <v>-0.17049865772357722</v>
      </c>
      <c r="J467" s="43"/>
      <c r="K467" s="43" t="s">
        <v>1189</v>
      </c>
      <c r="L467" s="41">
        <v>0.1</v>
      </c>
      <c r="M467" s="44">
        <v>1</v>
      </c>
      <c r="N467" s="44">
        <v>0</v>
      </c>
      <c r="O467" s="44">
        <v>10</v>
      </c>
      <c r="P467" s="44">
        <v>0</v>
      </c>
      <c r="Q467" s="41" t="s">
        <v>1173</v>
      </c>
      <c r="R467" s="27" t="s">
        <v>1173</v>
      </c>
      <c r="S467" s="28">
        <v>44812</v>
      </c>
      <c r="T467" s="28">
        <v>45027</v>
      </c>
      <c r="U467" s="28">
        <v>45027</v>
      </c>
      <c r="V467" s="135" t="s">
        <v>1190</v>
      </c>
      <c r="W467" s="176" t="s">
        <v>1191</v>
      </c>
      <c r="X467" s="95"/>
      <c r="Y467" s="15"/>
    </row>
    <row r="468" spans="1:25" ht="19.350000000000001" customHeight="1">
      <c r="A468" s="76" t="s">
        <v>25</v>
      </c>
      <c r="B468" s="177" t="s">
        <v>1192</v>
      </c>
      <c r="C468" s="177" t="s">
        <v>1193</v>
      </c>
      <c r="D468" s="54"/>
      <c r="E468" s="21" t="s">
        <v>1168</v>
      </c>
      <c r="F468" s="56">
        <v>1.95</v>
      </c>
      <c r="G468" s="56">
        <v>1.5</v>
      </c>
      <c r="H468" s="56" t="s">
        <v>1173</v>
      </c>
      <c r="I468" s="56">
        <v>0.79699999999999993</v>
      </c>
      <c r="J468" s="178"/>
      <c r="K468" s="179" t="s">
        <v>1194</v>
      </c>
      <c r="L468" s="56">
        <v>0.45655674595464757</v>
      </c>
      <c r="M468" s="58">
        <v>0</v>
      </c>
      <c r="N468" s="58">
        <v>0</v>
      </c>
      <c r="O468" s="58">
        <v>0</v>
      </c>
      <c r="P468" s="58">
        <v>0</v>
      </c>
      <c r="Q468" s="56" t="s">
        <v>1173</v>
      </c>
      <c r="R468" s="27" t="s">
        <v>1173</v>
      </c>
      <c r="S468" s="52">
        <v>45018</v>
      </c>
      <c r="T468" s="106">
        <v>45020</v>
      </c>
      <c r="U468" s="106">
        <v>45023</v>
      </c>
      <c r="V468" s="107" t="s">
        <v>71</v>
      </c>
      <c r="W468" s="29" t="s">
        <v>1043</v>
      </c>
      <c r="X468" s="95"/>
      <c r="Y468" s="15"/>
    </row>
    <row r="469" spans="1:25" ht="19.350000000000001" customHeight="1">
      <c r="A469" s="76" t="s">
        <v>25</v>
      </c>
      <c r="B469" s="174" t="s">
        <v>1195</v>
      </c>
      <c r="C469" s="174" t="s">
        <v>1193</v>
      </c>
      <c r="D469" s="38"/>
      <c r="E469" s="21" t="s">
        <v>1168</v>
      </c>
      <c r="F469" s="41">
        <v>1.95</v>
      </c>
      <c r="G469" s="41">
        <v>1.5</v>
      </c>
      <c r="H469" s="41">
        <v>0.872</v>
      </c>
      <c r="I469" s="41">
        <v>0.79699999999999993</v>
      </c>
      <c r="J469" s="180"/>
      <c r="K469" s="181" t="s">
        <v>1194</v>
      </c>
      <c r="L469" s="41">
        <v>0.45655674595464757</v>
      </c>
      <c r="M469" s="44">
        <v>1</v>
      </c>
      <c r="N469" s="44">
        <v>2</v>
      </c>
      <c r="O469" s="44">
        <v>4</v>
      </c>
      <c r="P469" s="44">
        <v>0</v>
      </c>
      <c r="Q469" s="41">
        <v>0.41544325404535243</v>
      </c>
      <c r="R469" s="27">
        <v>0.90994878013832003</v>
      </c>
      <c r="S469" s="52">
        <v>45018</v>
      </c>
      <c r="T469" s="106">
        <v>45020</v>
      </c>
      <c r="U469" s="106">
        <v>45027</v>
      </c>
      <c r="V469" s="107" t="s">
        <v>71</v>
      </c>
      <c r="W469" s="29" t="s">
        <v>1043</v>
      </c>
      <c r="X469" s="95"/>
      <c r="Y469" s="15"/>
    </row>
    <row r="470" spans="1:25" ht="19.350000000000001" customHeight="1">
      <c r="A470" s="76" t="s">
        <v>25</v>
      </c>
      <c r="B470" s="104" t="s">
        <v>1196</v>
      </c>
      <c r="C470" s="104" t="s">
        <v>1193</v>
      </c>
      <c r="D470" s="32"/>
      <c r="E470" s="21" t="s">
        <v>1168</v>
      </c>
      <c r="F470" s="34">
        <v>1.95</v>
      </c>
      <c r="G470" s="34">
        <v>1.5</v>
      </c>
      <c r="H470" s="34">
        <v>0.872</v>
      </c>
      <c r="I470" s="34">
        <v>0.79699999999999993</v>
      </c>
      <c r="J470" s="105"/>
      <c r="K470" s="182" t="s">
        <v>1194</v>
      </c>
      <c r="L470" s="34">
        <v>0.45655674595464757</v>
      </c>
      <c r="M470" s="37">
        <v>1</v>
      </c>
      <c r="N470" s="37">
        <v>2</v>
      </c>
      <c r="O470" s="37">
        <v>4</v>
      </c>
      <c r="P470" s="37">
        <v>0</v>
      </c>
      <c r="Q470" s="34">
        <v>0.41544325404535243</v>
      </c>
      <c r="R470" s="27">
        <v>0.90994878013832003</v>
      </c>
      <c r="S470" s="52">
        <v>45018</v>
      </c>
      <c r="T470" s="106">
        <v>45020</v>
      </c>
      <c r="U470" s="106">
        <v>45027</v>
      </c>
      <c r="V470" s="107" t="s">
        <v>71</v>
      </c>
      <c r="W470" s="29" t="s">
        <v>1043</v>
      </c>
      <c r="X470" s="95"/>
      <c r="Y470" s="15"/>
    </row>
    <row r="471" spans="1:25" ht="19.350000000000001" customHeight="1">
      <c r="A471" s="76" t="s">
        <v>25</v>
      </c>
      <c r="B471" s="104" t="s">
        <v>1197</v>
      </c>
      <c r="C471" s="104" t="s">
        <v>1193</v>
      </c>
      <c r="D471" s="32"/>
      <c r="E471" s="21" t="s">
        <v>1168</v>
      </c>
      <c r="F471" s="34">
        <v>1.95</v>
      </c>
      <c r="G471" s="34">
        <v>1.5</v>
      </c>
      <c r="H471" s="34">
        <v>0.872</v>
      </c>
      <c r="I471" s="34">
        <v>0.79699999999999993</v>
      </c>
      <c r="J471" s="105"/>
      <c r="K471" s="182" t="s">
        <v>1194</v>
      </c>
      <c r="L471" s="34">
        <v>0.45655674595464757</v>
      </c>
      <c r="M471" s="37">
        <v>1</v>
      </c>
      <c r="N471" s="37">
        <v>2</v>
      </c>
      <c r="O471" s="37">
        <v>4</v>
      </c>
      <c r="P471" s="37">
        <v>0</v>
      </c>
      <c r="Q471" s="34">
        <v>0.41544325404535243</v>
      </c>
      <c r="R471" s="27">
        <v>0.90994878013832003</v>
      </c>
      <c r="S471" s="52">
        <v>45018</v>
      </c>
      <c r="T471" s="106">
        <v>45020</v>
      </c>
      <c r="U471" s="106">
        <v>45036</v>
      </c>
      <c r="V471" s="107" t="s">
        <v>71</v>
      </c>
      <c r="W471" s="29" t="s">
        <v>1043</v>
      </c>
      <c r="X471" s="95"/>
      <c r="Y471" s="15"/>
    </row>
    <row r="472" spans="1:25" ht="19.350000000000001" customHeight="1">
      <c r="A472" s="17" t="s">
        <v>25</v>
      </c>
      <c r="B472" s="59" t="s">
        <v>1198</v>
      </c>
      <c r="C472" s="59" t="s">
        <v>1199</v>
      </c>
      <c r="D472" s="59"/>
      <c r="E472" s="183" t="s">
        <v>155</v>
      </c>
      <c r="F472" s="108">
        <v>2.56</v>
      </c>
      <c r="G472" s="108">
        <v>2.56</v>
      </c>
      <c r="H472" s="108">
        <v>1.9396138240000003</v>
      </c>
      <c r="I472" s="108">
        <v>1.9396138239999998</v>
      </c>
      <c r="J472" s="109"/>
      <c r="K472" s="110" t="s">
        <v>1200</v>
      </c>
      <c r="L472" s="108">
        <v>5.8872751165428623</v>
      </c>
      <c r="M472" s="111">
        <v>1</v>
      </c>
      <c r="N472" s="111">
        <v>0</v>
      </c>
      <c r="O472" s="111">
        <v>6</v>
      </c>
      <c r="P472" s="111">
        <v>0</v>
      </c>
      <c r="Q472" s="108">
        <v>-3.947661292542862</v>
      </c>
      <c r="R472" s="27">
        <v>-0.67054133098862478</v>
      </c>
      <c r="S472" s="28">
        <v>45221</v>
      </c>
      <c r="T472" s="28">
        <v>45299</v>
      </c>
      <c r="U472" s="28">
        <v>45302</v>
      </c>
      <c r="V472" s="29" t="s">
        <v>483</v>
      </c>
      <c r="W472" s="29" t="s">
        <v>484</v>
      </c>
      <c r="X472" s="95"/>
      <c r="Y472" s="15"/>
    </row>
    <row r="473" spans="1:25" ht="19.350000000000001" customHeight="1">
      <c r="A473" s="184" t="s">
        <v>25</v>
      </c>
      <c r="B473" s="145" t="s">
        <v>1201</v>
      </c>
      <c r="C473" s="145" t="s">
        <v>1202</v>
      </c>
      <c r="D473" s="145"/>
      <c r="E473" s="21" t="s">
        <v>27</v>
      </c>
      <c r="F473" s="185">
        <v>9.4499999999999993</v>
      </c>
      <c r="G473" s="185">
        <v>9.4499999999999993</v>
      </c>
      <c r="H473" s="185">
        <v>8.3534500000000005</v>
      </c>
      <c r="I473" s="185">
        <v>8.3534500000000005</v>
      </c>
      <c r="J473" s="186"/>
      <c r="K473" s="187" t="s">
        <v>956</v>
      </c>
      <c r="L473" s="185"/>
      <c r="M473" s="188">
        <v>1</v>
      </c>
      <c r="N473" s="188">
        <v>0</v>
      </c>
      <c r="O473" s="188">
        <v>3</v>
      </c>
      <c r="P473" s="188">
        <v>0</v>
      </c>
      <c r="Q473" s="185">
        <v>8.3534500000000005</v>
      </c>
      <c r="R473" s="189">
        <v>1</v>
      </c>
      <c r="S473" s="190">
        <v>44944</v>
      </c>
      <c r="T473" s="190">
        <v>44947</v>
      </c>
      <c r="U473" s="190">
        <v>45098</v>
      </c>
      <c r="V473" s="191" t="s">
        <v>932</v>
      </c>
      <c r="W473" s="191" t="s">
        <v>933</v>
      </c>
      <c r="X473" s="95"/>
      <c r="Y473" s="15"/>
    </row>
    <row r="474" spans="1:25" ht="19.350000000000001" customHeight="1">
      <c r="A474" s="17" t="s">
        <v>25</v>
      </c>
      <c r="B474" s="59" t="s">
        <v>1203</v>
      </c>
      <c r="C474" s="109" t="s">
        <v>1204</v>
      </c>
      <c r="D474" s="59" t="s">
        <v>1205</v>
      </c>
      <c r="E474" s="21" t="s">
        <v>1168</v>
      </c>
      <c r="F474" s="108">
        <v>3.79</v>
      </c>
      <c r="G474" s="108">
        <v>2.9667318982387476</v>
      </c>
      <c r="H474" s="108">
        <v>2.1891252446183955</v>
      </c>
      <c r="I474" s="108">
        <v>2.1141252446183953</v>
      </c>
      <c r="J474" s="59"/>
      <c r="K474" s="192" t="s">
        <v>1206</v>
      </c>
      <c r="L474" s="108">
        <v>1.3336966011662437</v>
      </c>
      <c r="M474" s="111">
        <v>1</v>
      </c>
      <c r="N474" s="111">
        <v>5</v>
      </c>
      <c r="O474" s="111">
        <v>10</v>
      </c>
      <c r="P474" s="111">
        <v>0</v>
      </c>
      <c r="Q474" s="108">
        <v>0.85542864345215186</v>
      </c>
      <c r="R474" s="27">
        <v>0.64139673348805637</v>
      </c>
      <c r="S474" s="52">
        <v>44315</v>
      </c>
      <c r="T474" s="28">
        <v>44832</v>
      </c>
      <c r="U474" s="28"/>
      <c r="V474" s="29" t="s">
        <v>143</v>
      </c>
      <c r="W474" s="29"/>
      <c r="X474" s="95"/>
      <c r="Y474" s="15"/>
    </row>
    <row r="475" spans="1:25" ht="19.350000000000001" customHeight="1">
      <c r="A475" s="17" t="s">
        <v>25</v>
      </c>
      <c r="B475" s="59" t="s">
        <v>1207</v>
      </c>
      <c r="C475" s="109" t="s">
        <v>1208</v>
      </c>
      <c r="D475" s="59"/>
      <c r="E475" s="21" t="s">
        <v>27</v>
      </c>
      <c r="F475" s="108">
        <v>0.57999999999999996</v>
      </c>
      <c r="G475" s="108">
        <v>0.57999999999999996</v>
      </c>
      <c r="H475" s="108">
        <v>0.45099999999999996</v>
      </c>
      <c r="I475" s="108">
        <v>0.45099999999999996</v>
      </c>
      <c r="J475" s="59"/>
      <c r="K475" s="192" t="s">
        <v>1209</v>
      </c>
      <c r="L475" s="108">
        <v>0.3145890538996719</v>
      </c>
      <c r="M475" s="111">
        <v>1</v>
      </c>
      <c r="N475" s="111">
        <v>0</v>
      </c>
      <c r="O475" s="111">
        <v>9</v>
      </c>
      <c r="P475" s="111">
        <v>0</v>
      </c>
      <c r="Q475" s="108">
        <v>0.13641094610032806</v>
      </c>
      <c r="R475" s="27">
        <v>0.43361631439290943</v>
      </c>
      <c r="S475" s="52">
        <v>44303</v>
      </c>
      <c r="T475" s="28">
        <v>45003</v>
      </c>
      <c r="U475" s="28">
        <v>45104</v>
      </c>
      <c r="V475" s="29" t="s">
        <v>143</v>
      </c>
      <c r="W475" s="29"/>
      <c r="X475" s="95"/>
      <c r="Y475" s="15"/>
    </row>
    <row r="476" spans="1:25" ht="19.350000000000001" customHeight="1">
      <c r="A476" s="17" t="s">
        <v>25</v>
      </c>
      <c r="B476" s="193" t="s">
        <v>1210</v>
      </c>
      <c r="C476" s="194" t="s">
        <v>1208</v>
      </c>
      <c r="D476" s="193"/>
      <c r="E476" s="21" t="s">
        <v>1168</v>
      </c>
      <c r="F476" s="195">
        <v>2.1068840579710146</v>
      </c>
      <c r="G476" s="195">
        <v>1.6206800445930882</v>
      </c>
      <c r="H476" s="195" t="s">
        <v>1173</v>
      </c>
      <c r="I476" s="195">
        <v>0.90537068004459331</v>
      </c>
      <c r="J476" s="193"/>
      <c r="K476" s="196" t="s">
        <v>1209</v>
      </c>
      <c r="L476" s="195">
        <v>2.1487074381861242</v>
      </c>
      <c r="M476" s="197">
        <v>0</v>
      </c>
      <c r="N476" s="197">
        <v>0</v>
      </c>
      <c r="O476" s="197">
        <v>0</v>
      </c>
      <c r="P476" s="197">
        <v>0</v>
      </c>
      <c r="Q476" s="195" t="s">
        <v>1173</v>
      </c>
      <c r="R476" s="27" t="s">
        <v>1173</v>
      </c>
      <c r="S476" s="52">
        <v>44303</v>
      </c>
      <c r="T476" s="28">
        <v>45090</v>
      </c>
      <c r="U476" s="28">
        <v>45105</v>
      </c>
      <c r="V476" s="29" t="s">
        <v>143</v>
      </c>
      <c r="W476" s="29"/>
      <c r="X476" s="95"/>
      <c r="Y476" s="15"/>
    </row>
    <row r="477" spans="1:25" ht="19.350000000000001" customHeight="1">
      <c r="A477" s="97" t="s">
        <v>25</v>
      </c>
      <c r="B477" s="198" t="s">
        <v>1211</v>
      </c>
      <c r="C477" s="194" t="s">
        <v>1212</v>
      </c>
      <c r="D477" s="199">
        <v>66.66</v>
      </c>
      <c r="E477" s="21" t="s">
        <v>1168</v>
      </c>
      <c r="F477" s="195">
        <v>2.8</v>
      </c>
      <c r="G477" s="195">
        <v>2.1538461538461537</v>
      </c>
      <c r="H477" s="195" t="s">
        <v>1173</v>
      </c>
      <c r="I477" s="195">
        <v>1.3841538461538461</v>
      </c>
      <c r="J477" s="200"/>
      <c r="K477" s="200" t="s">
        <v>1213</v>
      </c>
      <c r="L477" s="195">
        <v>4.2300872603287596</v>
      </c>
      <c r="M477" s="197">
        <v>1</v>
      </c>
      <c r="N477" s="197">
        <v>0</v>
      </c>
      <c r="O477" s="197">
        <v>0</v>
      </c>
      <c r="P477" s="197">
        <v>0</v>
      </c>
      <c r="Q477" s="195" t="s">
        <v>1173</v>
      </c>
      <c r="R477" s="27" t="s">
        <v>1173</v>
      </c>
      <c r="S477" s="52">
        <v>44477</v>
      </c>
      <c r="T477" s="28">
        <v>45066</v>
      </c>
      <c r="U477" s="28">
        <v>45084</v>
      </c>
      <c r="V477" s="29" t="s">
        <v>1214</v>
      </c>
      <c r="W477" s="29" t="s">
        <v>1215</v>
      </c>
      <c r="X477" s="95"/>
      <c r="Y477" s="15"/>
    </row>
    <row r="478" spans="1:25" ht="19.350000000000001" customHeight="1">
      <c r="A478" s="97" t="s">
        <v>25</v>
      </c>
      <c r="B478" s="118" t="s">
        <v>1216</v>
      </c>
      <c r="C478" s="109" t="s">
        <v>1212</v>
      </c>
      <c r="D478" s="120">
        <v>66.66</v>
      </c>
      <c r="E478" s="21" t="s">
        <v>1168</v>
      </c>
      <c r="F478" s="108">
        <v>2.8</v>
      </c>
      <c r="G478" s="108">
        <v>2.1538461538461537</v>
      </c>
      <c r="H478" s="108">
        <v>1.504153846153846</v>
      </c>
      <c r="I478" s="108">
        <v>1.3841538461538461</v>
      </c>
      <c r="J478" s="110"/>
      <c r="K478" s="110" t="s">
        <v>1213</v>
      </c>
      <c r="L478" s="108">
        <v>4.2300872603287596</v>
      </c>
      <c r="M478" s="111">
        <v>1</v>
      </c>
      <c r="N478" s="111">
        <v>1</v>
      </c>
      <c r="O478" s="111">
        <v>5</v>
      </c>
      <c r="P478" s="111">
        <v>0</v>
      </c>
      <c r="Q478" s="108">
        <v>-2.7259334141749134</v>
      </c>
      <c r="R478" s="27">
        <v>-0.64441540952113974</v>
      </c>
      <c r="S478" s="52">
        <v>44477</v>
      </c>
      <c r="T478" s="28">
        <v>45066</v>
      </c>
      <c r="U478" s="28">
        <v>45088</v>
      </c>
      <c r="V478" s="29" t="s">
        <v>1214</v>
      </c>
      <c r="W478" s="29" t="s">
        <v>1215</v>
      </c>
      <c r="X478" s="95"/>
      <c r="Y478" s="15"/>
    </row>
    <row r="479" spans="1:25" ht="19.350000000000001" customHeight="1">
      <c r="A479" s="17" t="s">
        <v>1217</v>
      </c>
      <c r="B479" s="59" t="s">
        <v>1218</v>
      </c>
      <c r="C479" s="109" t="s">
        <v>1212</v>
      </c>
      <c r="D479" s="120">
        <v>66.66</v>
      </c>
      <c r="E479" s="21" t="s">
        <v>1168</v>
      </c>
      <c r="F479" s="108">
        <v>2.8</v>
      </c>
      <c r="G479" s="108">
        <v>2.1538461538461537</v>
      </c>
      <c r="H479" s="108">
        <v>1.504153846153846</v>
      </c>
      <c r="I479" s="108">
        <v>1.3841538461538461</v>
      </c>
      <c r="J479" s="59"/>
      <c r="K479" s="110" t="s">
        <v>1219</v>
      </c>
      <c r="L479" s="108">
        <v>3.1364161764055298</v>
      </c>
      <c r="M479" s="111">
        <v>1</v>
      </c>
      <c r="N479" s="111">
        <v>1</v>
      </c>
      <c r="O479" s="111">
        <v>5</v>
      </c>
      <c r="P479" s="111">
        <v>0</v>
      </c>
      <c r="Q479" s="108">
        <v>-1.6322623302516839</v>
      </c>
      <c r="R479" s="27">
        <v>-0.52042274954796586</v>
      </c>
      <c r="S479" s="52">
        <v>44482</v>
      </c>
      <c r="T479" s="28">
        <v>45066</v>
      </c>
      <c r="U479" s="28">
        <v>45092</v>
      </c>
      <c r="V479" s="29" t="s">
        <v>469</v>
      </c>
      <c r="W479" s="29" t="s">
        <v>470</v>
      </c>
      <c r="X479" s="95"/>
      <c r="Y479" s="15"/>
    </row>
    <row r="480" spans="1:25" ht="19.350000000000001" customHeight="1">
      <c r="A480" s="17" t="s">
        <v>25</v>
      </c>
      <c r="B480" s="59" t="s">
        <v>1220</v>
      </c>
      <c r="C480" s="109" t="s">
        <v>1212</v>
      </c>
      <c r="D480" s="120">
        <v>66.66</v>
      </c>
      <c r="E480" s="21" t="s">
        <v>1168</v>
      </c>
      <c r="F480" s="108">
        <v>2.8</v>
      </c>
      <c r="G480" s="108">
        <v>2.1538461538461537</v>
      </c>
      <c r="H480" s="108">
        <v>1.504153846153846</v>
      </c>
      <c r="I480" s="108">
        <v>1.3841538461538461</v>
      </c>
      <c r="J480" s="59"/>
      <c r="K480" s="110" t="s">
        <v>1221</v>
      </c>
      <c r="L480" s="108">
        <v>2.9413570385301218</v>
      </c>
      <c r="M480" s="111">
        <v>1</v>
      </c>
      <c r="N480" s="111">
        <v>1</v>
      </c>
      <c r="O480" s="111">
        <v>5</v>
      </c>
      <c r="P480" s="111">
        <v>0</v>
      </c>
      <c r="Q480" s="108">
        <v>-1.4372031923762758</v>
      </c>
      <c r="R480" s="27">
        <v>-0.48861908756731087</v>
      </c>
      <c r="S480" s="52">
        <v>44482</v>
      </c>
      <c r="T480" s="28">
        <v>45066</v>
      </c>
      <c r="U480" s="28">
        <v>45094</v>
      </c>
      <c r="V480" s="29" t="s">
        <v>1222</v>
      </c>
      <c r="W480" s="29" t="s">
        <v>1223</v>
      </c>
      <c r="X480" s="95"/>
      <c r="Y480" s="15"/>
    </row>
    <row r="481" spans="1:25" ht="19.350000000000001" customHeight="1">
      <c r="A481" s="17" t="s">
        <v>1224</v>
      </c>
      <c r="B481" s="201" t="s">
        <v>1225</v>
      </c>
      <c r="C481" s="201" t="s">
        <v>1212</v>
      </c>
      <c r="D481" s="201"/>
      <c r="E481" s="21" t="s">
        <v>27</v>
      </c>
      <c r="F481" s="202">
        <v>3.2</v>
      </c>
      <c r="G481" s="202">
        <v>3.2</v>
      </c>
      <c r="H481" s="202">
        <v>2.94</v>
      </c>
      <c r="I481" s="202">
        <v>2.94</v>
      </c>
      <c r="J481" s="203"/>
      <c r="K481" s="204" t="s">
        <v>1226</v>
      </c>
      <c r="L481" s="202">
        <v>1.655795677799607</v>
      </c>
      <c r="M481" s="205">
        <v>1</v>
      </c>
      <c r="N481" s="205">
        <v>1</v>
      </c>
      <c r="O481" s="205">
        <v>5</v>
      </c>
      <c r="P481" s="205">
        <v>0</v>
      </c>
      <c r="Q481" s="202">
        <v>1.2842043222003929</v>
      </c>
      <c r="R481" s="27">
        <v>0.77558139534883719</v>
      </c>
      <c r="S481" s="28">
        <v>45071</v>
      </c>
      <c r="T481" s="28">
        <v>45084</v>
      </c>
      <c r="U481" s="28">
        <v>45091</v>
      </c>
      <c r="V481" s="29" t="s">
        <v>1227</v>
      </c>
      <c r="W481" s="29" t="s">
        <v>1228</v>
      </c>
      <c r="X481" s="95"/>
      <c r="Y481" s="15"/>
    </row>
    <row r="482" spans="1:25" ht="19.350000000000001" customHeight="1">
      <c r="A482" s="103" t="s">
        <v>1229</v>
      </c>
      <c r="B482" s="206" t="s">
        <v>1230</v>
      </c>
      <c r="C482" s="207" t="s">
        <v>1231</v>
      </c>
      <c r="D482" s="206"/>
      <c r="E482" s="21" t="s">
        <v>1168</v>
      </c>
      <c r="F482" s="208">
        <v>5.3224637681159424</v>
      </c>
      <c r="G482" s="208">
        <v>4.2410069865465676</v>
      </c>
      <c r="H482" s="208" t="s">
        <v>1173</v>
      </c>
      <c r="I482" s="208">
        <v>3.2584242739188181</v>
      </c>
      <c r="J482" s="206"/>
      <c r="K482" s="209" t="s">
        <v>127</v>
      </c>
      <c r="L482" s="208">
        <v>0.67391304347826086</v>
      </c>
      <c r="M482" s="210">
        <v>0</v>
      </c>
      <c r="N482" s="210">
        <v>0</v>
      </c>
      <c r="O482" s="210">
        <v>0</v>
      </c>
      <c r="P482" s="210">
        <v>0</v>
      </c>
      <c r="Q482" s="208" t="s">
        <v>1173</v>
      </c>
      <c r="R482" s="27" t="s">
        <v>1173</v>
      </c>
      <c r="S482" s="52">
        <v>43813</v>
      </c>
      <c r="T482" s="28"/>
      <c r="U482" s="28"/>
      <c r="V482" s="29" t="s">
        <v>1232</v>
      </c>
      <c r="W482" s="29"/>
      <c r="X482" s="95"/>
      <c r="Y482" s="15"/>
    </row>
    <row r="483" spans="1:25" ht="19.350000000000001" customHeight="1">
      <c r="A483" s="17" t="s">
        <v>48</v>
      </c>
      <c r="B483" s="45"/>
      <c r="C483" s="45" t="s">
        <v>61</v>
      </c>
      <c r="D483" s="45"/>
      <c r="E483" s="21"/>
      <c r="F483" s="47">
        <v>46.08</v>
      </c>
      <c r="G483" s="47">
        <v>46.08</v>
      </c>
      <c r="H483" s="47" t="s">
        <v>1173</v>
      </c>
      <c r="I483" s="47">
        <v>46.08</v>
      </c>
      <c r="J483" s="48" t="s">
        <v>62</v>
      </c>
      <c r="K483" s="49" t="s">
        <v>63</v>
      </c>
      <c r="L483" s="47">
        <v>41.29</v>
      </c>
      <c r="M483" s="50">
        <v>0</v>
      </c>
      <c r="N483" s="50">
        <v>0</v>
      </c>
      <c r="O483" s="50">
        <v>0</v>
      </c>
      <c r="P483" s="50">
        <v>0</v>
      </c>
      <c r="Q483" s="47">
        <v>4.7899999999999991</v>
      </c>
      <c r="R483" s="27">
        <v>0.11600871881811575</v>
      </c>
      <c r="S483" s="28">
        <v>44949</v>
      </c>
      <c r="T483" s="28"/>
      <c r="U483" s="28"/>
      <c r="V483" s="29" t="s">
        <v>56</v>
      </c>
      <c r="W483" s="29"/>
      <c r="X483" s="95"/>
      <c r="Y483" s="15"/>
    </row>
    <row r="484" spans="1:25" ht="19.350000000000001" customHeight="1">
      <c r="A484" s="17" t="s">
        <v>48</v>
      </c>
      <c r="B484" s="45"/>
      <c r="C484" s="45" t="s">
        <v>64</v>
      </c>
      <c r="D484" s="45"/>
      <c r="E484" s="21"/>
      <c r="F484" s="47">
        <v>10</v>
      </c>
      <c r="G484" s="47">
        <v>10</v>
      </c>
      <c r="H484" s="47" t="s">
        <v>1173</v>
      </c>
      <c r="I484" s="47">
        <v>10</v>
      </c>
      <c r="J484" s="48" t="s">
        <v>65</v>
      </c>
      <c r="K484" s="49" t="s">
        <v>66</v>
      </c>
      <c r="L484" s="47">
        <v>8.4600000000000009</v>
      </c>
      <c r="M484" s="50">
        <v>0</v>
      </c>
      <c r="N484" s="50">
        <v>0</v>
      </c>
      <c r="O484" s="50">
        <v>0</v>
      </c>
      <c r="P484" s="50">
        <v>0</v>
      </c>
      <c r="Q484" s="47">
        <v>1.5399999999999991</v>
      </c>
      <c r="R484" s="27">
        <v>0.18203309692671382</v>
      </c>
      <c r="S484" s="28">
        <v>44960</v>
      </c>
      <c r="T484" s="28"/>
      <c r="U484" s="28"/>
      <c r="V484" s="29" t="s">
        <v>67</v>
      </c>
      <c r="W484" s="29"/>
      <c r="X484" s="95"/>
      <c r="Y484" s="15"/>
    </row>
    <row r="485" spans="1:25" ht="19.350000000000001" customHeight="1">
      <c r="A485" s="17" t="s">
        <v>48</v>
      </c>
      <c r="B485" s="45"/>
      <c r="C485" s="45" t="s">
        <v>68</v>
      </c>
      <c r="D485" s="45"/>
      <c r="E485" s="21"/>
      <c r="F485" s="47">
        <v>40</v>
      </c>
      <c r="G485" s="47">
        <v>40</v>
      </c>
      <c r="H485" s="47" t="s">
        <v>1173</v>
      </c>
      <c r="I485" s="47">
        <v>40</v>
      </c>
      <c r="J485" s="48" t="s">
        <v>69</v>
      </c>
      <c r="K485" s="49" t="s">
        <v>70</v>
      </c>
      <c r="L485" s="47">
        <v>32.4</v>
      </c>
      <c r="M485" s="50">
        <v>0</v>
      </c>
      <c r="N485" s="50">
        <v>0</v>
      </c>
      <c r="O485" s="50">
        <v>0</v>
      </c>
      <c r="P485" s="50">
        <v>0</v>
      </c>
      <c r="Q485" s="47">
        <v>7.6000000000000014</v>
      </c>
      <c r="R485" s="27">
        <v>0.23456790123456794</v>
      </c>
      <c r="S485" s="28">
        <v>44950</v>
      </c>
      <c r="T485" s="28"/>
      <c r="U485" s="28"/>
      <c r="V485" s="29" t="s">
        <v>71</v>
      </c>
      <c r="W485" s="29"/>
      <c r="X485" s="95"/>
      <c r="Y485" s="15"/>
    </row>
    <row r="486" spans="1:25" ht="19.350000000000001" customHeight="1">
      <c r="A486" s="17" t="s">
        <v>48</v>
      </c>
      <c r="B486" s="45"/>
      <c r="C486" s="48" t="s">
        <v>72</v>
      </c>
      <c r="D486" s="45"/>
      <c r="E486" s="21"/>
      <c r="F486" s="47">
        <v>7.7786775362318856</v>
      </c>
      <c r="G486" s="47">
        <v>7.7786775362318856</v>
      </c>
      <c r="H486" s="47" t="s">
        <v>1173</v>
      </c>
      <c r="I486" s="47">
        <v>7.7786775362318856</v>
      </c>
      <c r="J486" s="45" t="s">
        <v>73</v>
      </c>
      <c r="K486" s="49" t="s">
        <v>74</v>
      </c>
      <c r="L486" s="47">
        <v>7.1630434782608701</v>
      </c>
      <c r="M486" s="50">
        <v>0</v>
      </c>
      <c r="N486" s="50">
        <v>0</v>
      </c>
      <c r="O486" s="50">
        <v>0</v>
      </c>
      <c r="P486" s="50">
        <v>0</v>
      </c>
      <c r="Q486" s="47">
        <v>0.61563405797101556</v>
      </c>
      <c r="R486" s="27">
        <v>8.5945877592311731E-2</v>
      </c>
      <c r="S486" s="28">
        <v>44679</v>
      </c>
      <c r="T486" s="52"/>
      <c r="U486" s="52"/>
      <c r="V486" s="29" t="s">
        <v>75</v>
      </c>
      <c r="W486" s="29"/>
      <c r="X486" s="95"/>
      <c r="Y486" s="15"/>
    </row>
    <row r="487" spans="1:25" ht="19.350000000000001" customHeight="1">
      <c r="A487" s="17" t="s">
        <v>48</v>
      </c>
      <c r="B487" s="45"/>
      <c r="C487" s="48" t="s">
        <v>127</v>
      </c>
      <c r="D487" s="45"/>
      <c r="E487" s="21"/>
      <c r="F487" s="47">
        <v>0.83695652173913049</v>
      </c>
      <c r="G487" s="47">
        <v>0.83695652173913049</v>
      </c>
      <c r="H487" s="47" t="s">
        <v>1173</v>
      </c>
      <c r="I487" s="47">
        <v>0.83695652173913049</v>
      </c>
      <c r="J487" s="45" t="s">
        <v>128</v>
      </c>
      <c r="K487" s="49" t="s">
        <v>129</v>
      </c>
      <c r="L487" s="47">
        <v>0.10869565217391305</v>
      </c>
      <c r="M487" s="50">
        <v>0</v>
      </c>
      <c r="N487" s="50">
        <v>0</v>
      </c>
      <c r="O487" s="50">
        <v>0</v>
      </c>
      <c r="P487" s="50">
        <v>0</v>
      </c>
      <c r="Q487" s="47">
        <v>0.72826086956521741</v>
      </c>
      <c r="R487" s="27">
        <v>6.6999999999999993</v>
      </c>
      <c r="S487" s="28">
        <v>44653</v>
      </c>
      <c r="T487" s="93"/>
      <c r="U487" s="28"/>
      <c r="V487" s="29" t="s">
        <v>130</v>
      </c>
      <c r="W487" s="29"/>
      <c r="X487" s="95"/>
      <c r="Y487" s="15"/>
    </row>
    <row r="488" spans="1:25" ht="19.350000000000001" customHeight="1">
      <c r="A488" s="76" t="s">
        <v>48</v>
      </c>
      <c r="B488" s="77"/>
      <c r="C488" s="78" t="s">
        <v>136</v>
      </c>
      <c r="D488" s="45"/>
      <c r="E488" s="21"/>
      <c r="F488" s="47">
        <v>2.5236900780379039</v>
      </c>
      <c r="G488" s="47">
        <v>2.5236900780379039</v>
      </c>
      <c r="H488" s="47" t="s">
        <v>1173</v>
      </c>
      <c r="I488" s="47">
        <v>2.5236900780379039</v>
      </c>
      <c r="J488" s="79" t="s">
        <v>137</v>
      </c>
      <c r="K488" s="79" t="s">
        <v>138</v>
      </c>
      <c r="L488" s="47">
        <v>3.2807971014492754</v>
      </c>
      <c r="M488" s="50">
        <v>0</v>
      </c>
      <c r="N488" s="50">
        <v>0</v>
      </c>
      <c r="O488" s="50">
        <v>0</v>
      </c>
      <c r="P488" s="50">
        <v>0</v>
      </c>
      <c r="Q488" s="47">
        <v>-0.75710702341137148</v>
      </c>
      <c r="R488" s="27">
        <v>-0.23076923076923084</v>
      </c>
      <c r="S488" s="52">
        <v>44624</v>
      </c>
      <c r="T488" s="52"/>
      <c r="U488" s="52"/>
      <c r="V488" s="29" t="s">
        <v>139</v>
      </c>
      <c r="W488" s="80"/>
      <c r="X488" s="95"/>
      <c r="Y488" s="15"/>
    </row>
    <row r="489" spans="1:25" ht="19.350000000000001" customHeight="1">
      <c r="A489" s="17" t="s">
        <v>48</v>
      </c>
      <c r="B489" s="45"/>
      <c r="C489" s="48" t="s">
        <v>140</v>
      </c>
      <c r="D489" s="45"/>
      <c r="E489" s="21"/>
      <c r="F489" s="47">
        <v>1.9072463768115941</v>
      </c>
      <c r="G489" s="47">
        <v>1.9072463768115941</v>
      </c>
      <c r="H489" s="47" t="s">
        <v>1173</v>
      </c>
      <c r="I489" s="47">
        <v>1.9072463768115941</v>
      </c>
      <c r="J489" s="45" t="s">
        <v>141</v>
      </c>
      <c r="K489" s="49" t="s">
        <v>142</v>
      </c>
      <c r="L489" s="47">
        <v>2.0362318840579712</v>
      </c>
      <c r="M489" s="50">
        <v>0</v>
      </c>
      <c r="N489" s="50">
        <v>0</v>
      </c>
      <c r="O489" s="50">
        <v>0</v>
      </c>
      <c r="P489" s="50">
        <v>0</v>
      </c>
      <c r="Q489" s="47">
        <v>-0.12898550724637703</v>
      </c>
      <c r="R489" s="27">
        <v>-6.3345195729537465E-2</v>
      </c>
      <c r="S489" s="28">
        <v>44680</v>
      </c>
      <c r="T489" s="52"/>
      <c r="U489" s="52"/>
      <c r="V489" s="29" t="s">
        <v>143</v>
      </c>
      <c r="W489" s="29"/>
      <c r="X489" s="95"/>
      <c r="Y489" s="15"/>
    </row>
    <row r="490" spans="1:25" ht="19.350000000000001" customHeight="1">
      <c r="A490" s="76" t="s">
        <v>48</v>
      </c>
      <c r="B490" s="77"/>
      <c r="C490" s="78" t="s">
        <v>144</v>
      </c>
      <c r="D490" s="45"/>
      <c r="E490" s="21"/>
      <c r="F490" s="47">
        <v>2.706521739130435</v>
      </c>
      <c r="G490" s="47">
        <v>2.706521739130435</v>
      </c>
      <c r="H490" s="47" t="s">
        <v>1173</v>
      </c>
      <c r="I490" s="47">
        <v>2.706521739130435</v>
      </c>
      <c r="J490" s="79" t="s">
        <v>145</v>
      </c>
      <c r="K490" s="79" t="s">
        <v>146</v>
      </c>
      <c r="L490" s="47">
        <v>1.5942028985507248</v>
      </c>
      <c r="M490" s="50">
        <v>0</v>
      </c>
      <c r="N490" s="50">
        <v>0</v>
      </c>
      <c r="O490" s="50">
        <v>0</v>
      </c>
      <c r="P490" s="50">
        <v>0</v>
      </c>
      <c r="Q490" s="47">
        <v>1.1123188405797102</v>
      </c>
      <c r="R490" s="27">
        <v>0.69772727272727264</v>
      </c>
      <c r="S490" s="81">
        <v>44839</v>
      </c>
      <c r="T490" s="81"/>
      <c r="U490" s="81"/>
      <c r="V490" s="29" t="s">
        <v>147</v>
      </c>
      <c r="W490" s="80"/>
      <c r="X490" s="95"/>
      <c r="Y490" s="15"/>
    </row>
    <row r="491" spans="1:25" ht="19.350000000000001" customHeight="1">
      <c r="A491" s="17" t="s">
        <v>48</v>
      </c>
      <c r="B491" s="45"/>
      <c r="C491" s="45" t="s">
        <v>148</v>
      </c>
      <c r="D491" s="45"/>
      <c r="E491" s="21"/>
      <c r="F491" s="47">
        <v>2.5706521739130439</v>
      </c>
      <c r="G491" s="47">
        <v>2.5706521739130439</v>
      </c>
      <c r="H491" s="47" t="s">
        <v>1173</v>
      </c>
      <c r="I491" s="47">
        <v>2.5706521739130439</v>
      </c>
      <c r="J491" s="48" t="s">
        <v>149</v>
      </c>
      <c r="K491" s="49" t="s">
        <v>150</v>
      </c>
      <c r="L491" s="47">
        <v>1.0711583258450268</v>
      </c>
      <c r="M491" s="50">
        <v>0</v>
      </c>
      <c r="N491" s="50">
        <v>0</v>
      </c>
      <c r="O491" s="50">
        <v>0</v>
      </c>
      <c r="P491" s="50">
        <v>0</v>
      </c>
      <c r="Q491" s="47">
        <v>1.4994938480680171</v>
      </c>
      <c r="R491" s="27">
        <v>1.3998806823305794</v>
      </c>
      <c r="S491" s="28">
        <v>44910</v>
      </c>
      <c r="T491" s="28"/>
      <c r="U491" s="28"/>
      <c r="V491" s="29" t="s">
        <v>151</v>
      </c>
      <c r="W491" s="29" t="s">
        <v>152</v>
      </c>
      <c r="X491" s="95"/>
      <c r="Y491" s="15"/>
    </row>
    <row r="492" spans="1:25" ht="19.350000000000001" customHeight="1">
      <c r="A492" s="17" t="s">
        <v>48</v>
      </c>
      <c r="B492" s="83" t="s">
        <v>178</v>
      </c>
      <c r="C492" s="48" t="s">
        <v>179</v>
      </c>
      <c r="D492" s="45"/>
      <c r="E492" s="21"/>
      <c r="F492" s="47">
        <v>7.9335748792270531</v>
      </c>
      <c r="G492" s="47">
        <v>7.9335748792270531</v>
      </c>
      <c r="H492" s="47" t="s">
        <v>1173</v>
      </c>
      <c r="I492" s="47">
        <v>7.9335748792270531</v>
      </c>
      <c r="J492" s="45">
        <v>2742289378853</v>
      </c>
      <c r="K492" s="84" t="s">
        <v>180</v>
      </c>
      <c r="L492" s="47">
        <v>7.9335748792270531</v>
      </c>
      <c r="M492" s="50">
        <v>0</v>
      </c>
      <c r="N492" s="50">
        <v>0</v>
      </c>
      <c r="O492" s="50">
        <v>0</v>
      </c>
      <c r="P492" s="50">
        <v>0</v>
      </c>
      <c r="Q492" s="47">
        <v>0</v>
      </c>
      <c r="R492" s="27">
        <v>0</v>
      </c>
      <c r="S492" s="28">
        <v>43742</v>
      </c>
      <c r="T492" s="28"/>
      <c r="U492" s="28"/>
      <c r="V492" s="29" t="s">
        <v>181</v>
      </c>
      <c r="W492" s="29"/>
      <c r="X492" s="95"/>
      <c r="Y492" s="15"/>
    </row>
    <row r="493" spans="1:25" ht="19.350000000000001" customHeight="1">
      <c r="A493" s="17" t="s">
        <v>48</v>
      </c>
      <c r="B493" s="83" t="s">
        <v>182</v>
      </c>
      <c r="C493" s="48" t="s">
        <v>179</v>
      </c>
      <c r="D493" s="45"/>
      <c r="E493" s="21"/>
      <c r="F493" s="47">
        <v>7.2391304347826093</v>
      </c>
      <c r="G493" s="47">
        <v>7.2391304347826093</v>
      </c>
      <c r="H493" s="47" t="s">
        <v>1173</v>
      </c>
      <c r="I493" s="47">
        <v>7.2391304347826093</v>
      </c>
      <c r="J493" s="45">
        <v>2742288530308</v>
      </c>
      <c r="K493" s="84" t="s">
        <v>183</v>
      </c>
      <c r="L493" s="47">
        <v>5.9673913043478262</v>
      </c>
      <c r="M493" s="50">
        <v>0</v>
      </c>
      <c r="N493" s="50">
        <v>0</v>
      </c>
      <c r="O493" s="50">
        <v>0</v>
      </c>
      <c r="P493" s="50">
        <v>0</v>
      </c>
      <c r="Q493" s="47">
        <v>1.2717391304347831</v>
      </c>
      <c r="R493" s="27">
        <v>0.21311475409836075</v>
      </c>
      <c r="S493" s="28">
        <v>43748</v>
      </c>
      <c r="T493" s="28"/>
      <c r="U493" s="28"/>
      <c r="V493" s="29" t="s">
        <v>181</v>
      </c>
      <c r="W493" s="29"/>
      <c r="X493" s="95"/>
      <c r="Y493" s="15"/>
    </row>
    <row r="494" spans="1:25" ht="19.350000000000001" customHeight="1">
      <c r="A494" s="17" t="s">
        <v>48</v>
      </c>
      <c r="B494" s="45"/>
      <c r="C494" s="45" t="s">
        <v>184</v>
      </c>
      <c r="D494" s="45"/>
      <c r="E494" s="21"/>
      <c r="F494" s="47">
        <v>17.43</v>
      </c>
      <c r="G494" s="47">
        <v>17.43</v>
      </c>
      <c r="H494" s="47" t="s">
        <v>1173</v>
      </c>
      <c r="I494" s="47">
        <v>17.43</v>
      </c>
      <c r="J494" s="48" t="s">
        <v>185</v>
      </c>
      <c r="K494" s="49" t="s">
        <v>186</v>
      </c>
      <c r="L494" s="47">
        <v>16.690000000000001</v>
      </c>
      <c r="M494" s="50">
        <v>0</v>
      </c>
      <c r="N494" s="50">
        <v>0</v>
      </c>
      <c r="O494" s="50">
        <v>0</v>
      </c>
      <c r="P494" s="50">
        <v>0</v>
      </c>
      <c r="Q494" s="47">
        <v>0.73999999999999844</v>
      </c>
      <c r="R494" s="27">
        <v>4.4337926902336629E-2</v>
      </c>
      <c r="S494" s="28">
        <v>45152</v>
      </c>
      <c r="T494" s="28"/>
      <c r="U494" s="28"/>
      <c r="V494" s="29" t="s">
        <v>187</v>
      </c>
      <c r="W494" s="29"/>
      <c r="X494" s="95"/>
      <c r="Y494" s="15"/>
    </row>
    <row r="495" spans="1:25" ht="19.350000000000001" customHeight="1">
      <c r="A495" s="17" t="s">
        <v>25</v>
      </c>
      <c r="B495" s="144" t="s">
        <v>1233</v>
      </c>
      <c r="C495" s="75" t="s">
        <v>1234</v>
      </c>
      <c r="D495" s="75"/>
      <c r="E495" s="21" t="s">
        <v>27</v>
      </c>
      <c r="F495" s="22">
        <v>0.22</v>
      </c>
      <c r="G495" s="22">
        <v>0.22</v>
      </c>
      <c r="H495" s="22" t="s">
        <v>1173</v>
      </c>
      <c r="I495" s="22">
        <v>0.10899999999999999</v>
      </c>
      <c r="J495" s="23"/>
      <c r="K495" s="24">
        <v>0</v>
      </c>
      <c r="L495" s="22">
        <v>0</v>
      </c>
      <c r="M495" s="25">
        <v>0</v>
      </c>
      <c r="N495" s="25">
        <v>0</v>
      </c>
      <c r="O495" s="25">
        <v>0</v>
      </c>
      <c r="P495" s="25">
        <v>0</v>
      </c>
      <c r="Q495" s="26" t="s">
        <v>1173</v>
      </c>
      <c r="R495" s="27">
        <v>1</v>
      </c>
      <c r="S495" s="28">
        <v>45066</v>
      </c>
      <c r="T495" s="28"/>
      <c r="U495" s="28"/>
      <c r="V495" s="29" t="s">
        <v>1131</v>
      </c>
      <c r="W495" s="29" t="s">
        <v>160</v>
      </c>
      <c r="X495" s="95"/>
      <c r="Y495" s="15"/>
    </row>
    <row r="496" spans="1:25" ht="19.350000000000001" customHeight="1">
      <c r="A496" s="17" t="s">
        <v>25</v>
      </c>
      <c r="B496" s="18" t="s">
        <v>1235</v>
      </c>
      <c r="C496" s="75" t="s">
        <v>1236</v>
      </c>
      <c r="D496" s="75"/>
      <c r="E496" s="21" t="s">
        <v>27</v>
      </c>
      <c r="F496" s="22">
        <v>0.64</v>
      </c>
      <c r="G496" s="22">
        <v>0.64</v>
      </c>
      <c r="H496" s="22">
        <v>0.50800000000000001</v>
      </c>
      <c r="I496" s="22">
        <v>0.50800000000000001</v>
      </c>
      <c r="J496" s="23"/>
      <c r="K496" s="24" t="s">
        <v>1237</v>
      </c>
      <c r="L496" s="22">
        <v>0.74698817863397549</v>
      </c>
      <c r="M496" s="25">
        <v>0</v>
      </c>
      <c r="N496" s="25">
        <v>0</v>
      </c>
      <c r="O496" s="25">
        <v>1</v>
      </c>
      <c r="P496" s="25">
        <v>0</v>
      </c>
      <c r="Q496" s="26">
        <v>-0.74698817863397549</v>
      </c>
      <c r="R496" s="27">
        <v>-1</v>
      </c>
      <c r="S496" s="28">
        <v>44987</v>
      </c>
      <c r="T496" s="28">
        <v>45159</v>
      </c>
      <c r="U496" s="28"/>
      <c r="V496" s="29" t="s">
        <v>29</v>
      </c>
      <c r="W496" s="29" t="s">
        <v>30</v>
      </c>
      <c r="X496" s="95"/>
      <c r="Y496" s="15"/>
    </row>
    <row r="497" spans="1:25" ht="19.350000000000001" customHeight="1">
      <c r="A497" s="17" t="s">
        <v>25</v>
      </c>
      <c r="B497" s="18" t="s">
        <v>1238</v>
      </c>
      <c r="C497" s="75" t="s">
        <v>1239</v>
      </c>
      <c r="D497" s="75"/>
      <c r="E497" s="21" t="s">
        <v>27</v>
      </c>
      <c r="F497" s="22">
        <v>1.36</v>
      </c>
      <c r="G497" s="22">
        <v>1.36</v>
      </c>
      <c r="H497" s="22">
        <v>1.1919999999999999</v>
      </c>
      <c r="I497" s="22">
        <v>1.1919999999999999</v>
      </c>
      <c r="J497" s="23"/>
      <c r="K497" s="24" t="s">
        <v>135</v>
      </c>
      <c r="L497" s="22">
        <v>0.14351831298557158</v>
      </c>
      <c r="M497" s="25">
        <v>0</v>
      </c>
      <c r="N497" s="25">
        <v>0</v>
      </c>
      <c r="O497" s="25">
        <v>3</v>
      </c>
      <c r="P497" s="25">
        <v>0</v>
      </c>
      <c r="Q497" s="26">
        <v>-0.14351831298557158</v>
      </c>
      <c r="R497" s="27">
        <v>-1</v>
      </c>
      <c r="S497" s="28">
        <v>45182</v>
      </c>
      <c r="T497" s="28">
        <v>45294</v>
      </c>
      <c r="U497" s="28"/>
      <c r="V497" s="29" t="s">
        <v>29</v>
      </c>
      <c r="W497" s="29" t="s">
        <v>30</v>
      </c>
      <c r="X497" s="95"/>
      <c r="Y497" s="15"/>
    </row>
    <row r="498" spans="1:25" ht="19.350000000000001" customHeight="1">
      <c r="A498" s="17" t="s">
        <v>25</v>
      </c>
      <c r="B498" s="18" t="s">
        <v>1240</v>
      </c>
      <c r="C498" s="75" t="s">
        <v>1239</v>
      </c>
      <c r="D498" s="75"/>
      <c r="E498" s="21" t="s">
        <v>27</v>
      </c>
      <c r="F498" s="22">
        <v>1.36</v>
      </c>
      <c r="G498" s="22">
        <v>1.36</v>
      </c>
      <c r="H498" s="22">
        <v>1.1919999999999999</v>
      </c>
      <c r="I498" s="22">
        <v>1.1919999999999999</v>
      </c>
      <c r="J498" s="23"/>
      <c r="K498" s="24" t="s">
        <v>135</v>
      </c>
      <c r="L498" s="22">
        <v>0.14351831298557158</v>
      </c>
      <c r="M498" s="25">
        <v>0</v>
      </c>
      <c r="N498" s="25">
        <v>0</v>
      </c>
      <c r="O498" s="25">
        <v>3</v>
      </c>
      <c r="P498" s="25">
        <v>0</v>
      </c>
      <c r="Q498" s="26">
        <v>-0.14351831298557158</v>
      </c>
      <c r="R498" s="27">
        <v>-1</v>
      </c>
      <c r="S498" s="28">
        <v>45182</v>
      </c>
      <c r="T498" s="28">
        <v>45294</v>
      </c>
      <c r="U498" s="28"/>
      <c r="V498" s="29" t="s">
        <v>29</v>
      </c>
      <c r="W498" s="29" t="s">
        <v>30</v>
      </c>
      <c r="X498" s="95"/>
      <c r="Y498" s="15"/>
    </row>
    <row r="499" spans="1:25" ht="19.350000000000001" customHeight="1">
      <c r="A499" s="17" t="s">
        <v>25</v>
      </c>
      <c r="B499" s="18" t="s">
        <v>1241</v>
      </c>
      <c r="C499" s="75" t="s">
        <v>1239</v>
      </c>
      <c r="D499" s="75"/>
      <c r="E499" s="21" t="s">
        <v>27</v>
      </c>
      <c r="F499" s="22">
        <v>1.36</v>
      </c>
      <c r="G499" s="22">
        <v>1.36</v>
      </c>
      <c r="H499" s="22">
        <v>1.1919999999999999</v>
      </c>
      <c r="I499" s="22">
        <v>1.1919999999999999</v>
      </c>
      <c r="J499" s="23"/>
      <c r="K499" s="24" t="s">
        <v>135</v>
      </c>
      <c r="L499" s="22">
        <v>0.14351831298557158</v>
      </c>
      <c r="M499" s="25">
        <v>0</v>
      </c>
      <c r="N499" s="25">
        <v>0</v>
      </c>
      <c r="O499" s="25">
        <v>3</v>
      </c>
      <c r="P499" s="25">
        <v>0</v>
      </c>
      <c r="Q499" s="26">
        <v>-0.14351831298557158</v>
      </c>
      <c r="R499" s="27">
        <v>-1</v>
      </c>
      <c r="S499" s="28">
        <v>45182</v>
      </c>
      <c r="T499" s="28">
        <v>45294</v>
      </c>
      <c r="U499" s="28"/>
      <c r="V499" s="29" t="s">
        <v>29</v>
      </c>
      <c r="W499" s="29" t="s">
        <v>30</v>
      </c>
      <c r="X499" s="95"/>
      <c r="Y499" s="15"/>
    </row>
    <row r="500" spans="1:25" ht="19.350000000000001" customHeight="1">
      <c r="A500" s="17" t="s">
        <v>25</v>
      </c>
      <c r="B500" s="144" t="s">
        <v>1242</v>
      </c>
      <c r="C500" s="75" t="s">
        <v>1243</v>
      </c>
      <c r="D500" s="75"/>
      <c r="E500" s="21" t="s">
        <v>1244</v>
      </c>
      <c r="F500" s="22"/>
      <c r="G500" s="22">
        <v>0</v>
      </c>
      <c r="H500" s="22" t="s">
        <v>1173</v>
      </c>
      <c r="I500" s="22">
        <v>-0.30599999999999999</v>
      </c>
      <c r="J500" s="23"/>
      <c r="K500" s="24" t="s">
        <v>1179</v>
      </c>
      <c r="L500" s="22">
        <v>0</v>
      </c>
      <c r="M500" s="25">
        <v>0</v>
      </c>
      <c r="N500" s="25">
        <v>0</v>
      </c>
      <c r="O500" s="25">
        <v>0</v>
      </c>
      <c r="P500" s="25">
        <v>0</v>
      </c>
      <c r="Q500" s="26" t="s">
        <v>1173</v>
      </c>
      <c r="R500" s="27">
        <v>1</v>
      </c>
      <c r="S500" s="28">
        <v>45146</v>
      </c>
      <c r="T500" s="28"/>
      <c r="U500" s="28"/>
      <c r="V500" s="29" t="s">
        <v>1131</v>
      </c>
      <c r="W500" s="29" t="s">
        <v>160</v>
      </c>
      <c r="X500" s="95"/>
      <c r="Y500" s="15"/>
    </row>
    <row r="501" spans="1:25" ht="19.350000000000001" customHeight="1">
      <c r="A501" s="17" t="s">
        <v>25</v>
      </c>
      <c r="B501" s="18" t="s">
        <v>1245</v>
      </c>
      <c r="C501" s="75" t="s">
        <v>1246</v>
      </c>
      <c r="D501" s="75"/>
      <c r="E501" s="21" t="s">
        <v>27</v>
      </c>
      <c r="F501" s="22">
        <v>0.83</v>
      </c>
      <c r="G501" s="22">
        <v>0.83</v>
      </c>
      <c r="H501" s="22">
        <v>0.6885</v>
      </c>
      <c r="I501" s="22">
        <v>0.6885</v>
      </c>
      <c r="J501" s="23"/>
      <c r="K501" s="24" t="s">
        <v>135</v>
      </c>
      <c r="L501" s="22">
        <v>0.34603033666296706</v>
      </c>
      <c r="M501" s="25">
        <v>0</v>
      </c>
      <c r="N501" s="25">
        <v>0</v>
      </c>
      <c r="O501" s="25">
        <v>3</v>
      </c>
      <c r="P501" s="25">
        <v>0</v>
      </c>
      <c r="Q501" s="26">
        <v>-0.34603033666296706</v>
      </c>
      <c r="R501" s="27">
        <v>-1</v>
      </c>
      <c r="S501" s="28">
        <v>45182</v>
      </c>
      <c r="T501" s="28">
        <v>45188</v>
      </c>
      <c r="U501" s="28"/>
      <c r="V501" s="29" t="s">
        <v>29</v>
      </c>
      <c r="W501" s="29" t="s">
        <v>30</v>
      </c>
      <c r="X501" s="95"/>
      <c r="Y501" s="15"/>
    </row>
    <row r="502" spans="1:25" ht="19.350000000000001" customHeight="1">
      <c r="A502" s="17" t="s">
        <v>25</v>
      </c>
      <c r="B502" s="144" t="s">
        <v>1247</v>
      </c>
      <c r="C502" s="75" t="s">
        <v>1248</v>
      </c>
      <c r="D502" s="75"/>
      <c r="E502" s="21" t="s">
        <v>1244</v>
      </c>
      <c r="F502" s="22"/>
      <c r="G502" s="22">
        <v>0</v>
      </c>
      <c r="H502" s="22" t="s">
        <v>1173</v>
      </c>
      <c r="I502" s="22">
        <v>-0.30599999999999999</v>
      </c>
      <c r="J502" s="23"/>
      <c r="K502" s="24" t="s">
        <v>1179</v>
      </c>
      <c r="L502" s="22">
        <v>0</v>
      </c>
      <c r="M502" s="25">
        <v>0</v>
      </c>
      <c r="N502" s="25">
        <v>0</v>
      </c>
      <c r="O502" s="25">
        <v>0</v>
      </c>
      <c r="P502" s="25">
        <v>0</v>
      </c>
      <c r="Q502" s="26" t="s">
        <v>1173</v>
      </c>
      <c r="R502" s="27">
        <v>1</v>
      </c>
      <c r="S502" s="28">
        <v>45146</v>
      </c>
      <c r="T502" s="28"/>
      <c r="U502" s="28"/>
      <c r="V502" s="29" t="s">
        <v>1131</v>
      </c>
      <c r="W502" s="29" t="s">
        <v>160</v>
      </c>
      <c r="X502" s="95"/>
      <c r="Y502" s="15"/>
    </row>
    <row r="503" spans="1:25" ht="19.350000000000001" customHeight="1">
      <c r="A503" s="17" t="s">
        <v>107</v>
      </c>
      <c r="B503" s="70" t="s">
        <v>108</v>
      </c>
      <c r="C503" s="211" t="s">
        <v>1249</v>
      </c>
      <c r="D503" s="20"/>
      <c r="E503" s="21"/>
      <c r="F503" s="22">
        <v>0.33152173913043481</v>
      </c>
      <c r="G503" s="22">
        <v>0.26952986921173561</v>
      </c>
      <c r="H503" s="22" t="s">
        <v>1173</v>
      </c>
      <c r="I503" s="22">
        <v>-6.9570312389536926E-2</v>
      </c>
      <c r="J503" s="70"/>
      <c r="K503" s="24"/>
      <c r="L503" s="22">
        <v>0</v>
      </c>
      <c r="M503" s="25">
        <v>0</v>
      </c>
      <c r="N503" s="25">
        <v>0</v>
      </c>
      <c r="O503" s="25">
        <v>0</v>
      </c>
      <c r="P503" s="25">
        <v>0</v>
      </c>
      <c r="Q503" s="26" t="s">
        <v>1173</v>
      </c>
      <c r="R503" s="27">
        <v>1</v>
      </c>
      <c r="S503" s="52">
        <v>43525</v>
      </c>
      <c r="T503" s="28"/>
      <c r="U503" s="28"/>
      <c r="V503" s="29" t="s">
        <v>109</v>
      </c>
      <c r="W503" s="72"/>
      <c r="X503" s="95"/>
      <c r="Y503" s="15"/>
    </row>
    <row r="504" spans="1:25" ht="19.350000000000001" customHeight="1">
      <c r="A504" s="17" t="s">
        <v>107</v>
      </c>
      <c r="B504" s="70" t="s">
        <v>110</v>
      </c>
      <c r="C504" s="211" t="s">
        <v>1249</v>
      </c>
      <c r="D504" s="20"/>
      <c r="E504" s="21"/>
      <c r="F504" s="22">
        <v>0.33152173913043481</v>
      </c>
      <c r="G504" s="22">
        <v>0.26952986921173561</v>
      </c>
      <c r="H504" s="22" t="s">
        <v>1173</v>
      </c>
      <c r="I504" s="22">
        <v>-6.9570312389536926E-2</v>
      </c>
      <c r="J504" s="70"/>
      <c r="K504" s="24"/>
      <c r="L504" s="22">
        <v>0</v>
      </c>
      <c r="M504" s="25">
        <v>0</v>
      </c>
      <c r="N504" s="25">
        <v>0</v>
      </c>
      <c r="O504" s="25">
        <v>0</v>
      </c>
      <c r="P504" s="25">
        <v>0</v>
      </c>
      <c r="Q504" s="26" t="s">
        <v>1173</v>
      </c>
      <c r="R504" s="27">
        <v>1</v>
      </c>
      <c r="S504" s="52">
        <v>43525</v>
      </c>
      <c r="T504" s="28"/>
      <c r="U504" s="28"/>
      <c r="V504" s="29" t="s">
        <v>109</v>
      </c>
      <c r="W504" s="72"/>
      <c r="X504" s="95"/>
      <c r="Y504" s="15"/>
    </row>
    <row r="505" spans="1:25" ht="19.350000000000001" customHeight="1">
      <c r="A505" s="17" t="s">
        <v>107</v>
      </c>
      <c r="B505" s="70" t="s">
        <v>111</v>
      </c>
      <c r="C505" s="211" t="s">
        <v>1249</v>
      </c>
      <c r="D505" s="20"/>
      <c r="E505" s="21"/>
      <c r="F505" s="22">
        <v>0.33152173913043481</v>
      </c>
      <c r="G505" s="22">
        <v>0.26952986921173561</v>
      </c>
      <c r="H505" s="22" t="s">
        <v>1173</v>
      </c>
      <c r="I505" s="22">
        <v>-6.9570312389536926E-2</v>
      </c>
      <c r="J505" s="70"/>
      <c r="K505" s="24"/>
      <c r="L505" s="22">
        <v>0</v>
      </c>
      <c r="M505" s="25">
        <v>0</v>
      </c>
      <c r="N505" s="25">
        <v>0</v>
      </c>
      <c r="O505" s="25">
        <v>0</v>
      </c>
      <c r="P505" s="25">
        <v>0</v>
      </c>
      <c r="Q505" s="26" t="s">
        <v>1173</v>
      </c>
      <c r="R505" s="27">
        <v>1</v>
      </c>
      <c r="S505" s="52">
        <v>43525</v>
      </c>
      <c r="T505" s="28"/>
      <c r="U505" s="28"/>
      <c r="V505" s="29" t="s">
        <v>109</v>
      </c>
      <c r="W505" s="72"/>
      <c r="X505" s="95"/>
      <c r="Y505" s="15"/>
    </row>
    <row r="506" spans="1:25" ht="19.350000000000001" customHeight="1">
      <c r="A506" s="17" t="s">
        <v>107</v>
      </c>
      <c r="B506" s="70" t="s">
        <v>108</v>
      </c>
      <c r="C506" s="211" t="s">
        <v>1250</v>
      </c>
      <c r="D506" s="20"/>
      <c r="E506" s="21"/>
      <c r="F506" s="22">
        <v>0.15942028985507248</v>
      </c>
      <c r="G506" s="22">
        <v>0.12960999175209145</v>
      </c>
      <c r="H506" s="22" t="s">
        <v>1173</v>
      </c>
      <c r="I506" s="22">
        <v>-0.1923070354660068</v>
      </c>
      <c r="J506" s="70"/>
      <c r="K506" s="24"/>
      <c r="L506" s="22">
        <v>0</v>
      </c>
      <c r="M506" s="25">
        <v>0</v>
      </c>
      <c r="N506" s="25">
        <v>0</v>
      </c>
      <c r="O506" s="25">
        <v>0</v>
      </c>
      <c r="P506" s="25">
        <v>0</v>
      </c>
      <c r="Q506" s="26" t="s">
        <v>1173</v>
      </c>
      <c r="R506" s="27">
        <v>1</v>
      </c>
      <c r="S506" s="52">
        <v>43525</v>
      </c>
      <c r="T506" s="28"/>
      <c r="U506" s="28"/>
      <c r="V506" s="29" t="s">
        <v>109</v>
      </c>
      <c r="W506" s="72"/>
      <c r="X506" s="95"/>
      <c r="Y506" s="15"/>
    </row>
    <row r="507" spans="1:25" ht="19.350000000000001" customHeight="1">
      <c r="A507" s="17" t="s">
        <v>25</v>
      </c>
      <c r="B507" s="70" t="s">
        <v>1251</v>
      </c>
      <c r="C507" s="211" t="s">
        <v>1250</v>
      </c>
      <c r="D507" s="20"/>
      <c r="E507" s="21"/>
      <c r="F507" s="22">
        <v>0.15942028985507248</v>
      </c>
      <c r="G507" s="22">
        <v>0.12960999175209145</v>
      </c>
      <c r="H507" s="22" t="s">
        <v>1173</v>
      </c>
      <c r="I507" s="22">
        <v>-0.1923070354660068</v>
      </c>
      <c r="J507" s="70"/>
      <c r="K507" s="158" t="s">
        <v>1252</v>
      </c>
      <c r="L507" s="22">
        <v>0.15217391304347827</v>
      </c>
      <c r="M507" s="25">
        <v>0</v>
      </c>
      <c r="N507" s="25">
        <v>0</v>
      </c>
      <c r="O507" s="25">
        <v>0</v>
      </c>
      <c r="P507" s="25">
        <v>0</v>
      </c>
      <c r="Q507" s="26" t="s">
        <v>1173</v>
      </c>
      <c r="R507" s="27" t="s">
        <v>1173</v>
      </c>
      <c r="S507" s="52">
        <v>44078</v>
      </c>
      <c r="T507" s="28"/>
      <c r="U507" s="28"/>
      <c r="V507" s="29" t="s">
        <v>1253</v>
      </c>
      <c r="W507" s="29"/>
      <c r="X507" s="95"/>
      <c r="Y507" s="15"/>
    </row>
    <row r="508" spans="1:25" ht="19.350000000000001" customHeight="1">
      <c r="A508" s="17" t="s">
        <v>25</v>
      </c>
      <c r="B508" s="70" t="s">
        <v>1254</v>
      </c>
      <c r="C508" s="211" t="s">
        <v>1250</v>
      </c>
      <c r="D508" s="20"/>
      <c r="E508" s="21"/>
      <c r="F508" s="22">
        <v>0.15942028985507248</v>
      </c>
      <c r="G508" s="22">
        <v>0.12960999175209145</v>
      </c>
      <c r="H508" s="22" t="s">
        <v>1173</v>
      </c>
      <c r="I508" s="22">
        <v>-0.1923070354660068</v>
      </c>
      <c r="J508" s="70"/>
      <c r="K508" s="158" t="s">
        <v>1255</v>
      </c>
      <c r="L508" s="22">
        <v>0.12434328358795259</v>
      </c>
      <c r="M508" s="25">
        <v>0</v>
      </c>
      <c r="N508" s="25">
        <v>0</v>
      </c>
      <c r="O508" s="25">
        <v>0</v>
      </c>
      <c r="P508" s="25">
        <v>0</v>
      </c>
      <c r="Q508" s="26" t="s">
        <v>1173</v>
      </c>
      <c r="R508" s="27" t="s">
        <v>1173</v>
      </c>
      <c r="S508" s="52">
        <v>44145</v>
      </c>
      <c r="T508" s="28"/>
      <c r="U508" s="28"/>
      <c r="V508" s="29" t="s">
        <v>1256</v>
      </c>
      <c r="W508" s="29"/>
      <c r="X508" s="95"/>
      <c r="Y508" s="15"/>
    </row>
    <row r="509" spans="1:25" ht="19.350000000000001" customHeight="1">
      <c r="A509" s="17" t="s">
        <v>107</v>
      </c>
      <c r="B509" s="70" t="s">
        <v>110</v>
      </c>
      <c r="C509" s="211" t="s">
        <v>1250</v>
      </c>
      <c r="D509" s="20"/>
      <c r="E509" s="21"/>
      <c r="F509" s="22">
        <v>0.15942028985507248</v>
      </c>
      <c r="G509" s="22">
        <v>0.12960999175209145</v>
      </c>
      <c r="H509" s="22" t="s">
        <v>1173</v>
      </c>
      <c r="I509" s="22">
        <v>-0.1923070354660068</v>
      </c>
      <c r="J509" s="70"/>
      <c r="K509" s="24"/>
      <c r="L509" s="22">
        <v>0</v>
      </c>
      <c r="M509" s="25">
        <v>0</v>
      </c>
      <c r="N509" s="25">
        <v>0</v>
      </c>
      <c r="O509" s="25">
        <v>0</v>
      </c>
      <c r="P509" s="25">
        <v>0</v>
      </c>
      <c r="Q509" s="26" t="s">
        <v>1173</v>
      </c>
      <c r="R509" s="27">
        <v>1</v>
      </c>
      <c r="S509" s="52">
        <v>43525</v>
      </c>
      <c r="T509" s="28"/>
      <c r="U509" s="28"/>
      <c r="V509" s="29" t="s">
        <v>109</v>
      </c>
      <c r="W509" s="72"/>
      <c r="X509" s="95"/>
      <c r="Y509" s="15"/>
    </row>
    <row r="510" spans="1:25" ht="19.350000000000001" customHeight="1">
      <c r="A510" s="17" t="s">
        <v>107</v>
      </c>
      <c r="B510" s="70" t="s">
        <v>111</v>
      </c>
      <c r="C510" s="211" t="s">
        <v>1250</v>
      </c>
      <c r="D510" s="20"/>
      <c r="E510" s="21"/>
      <c r="F510" s="22">
        <v>0.15942028985507248</v>
      </c>
      <c r="G510" s="22">
        <v>0.12960999175209145</v>
      </c>
      <c r="H510" s="22" t="s">
        <v>1173</v>
      </c>
      <c r="I510" s="22">
        <v>-0.1923070354660068</v>
      </c>
      <c r="J510" s="70"/>
      <c r="K510" s="24"/>
      <c r="L510" s="22">
        <v>0</v>
      </c>
      <c r="M510" s="25">
        <v>0</v>
      </c>
      <c r="N510" s="25">
        <v>0</v>
      </c>
      <c r="O510" s="25">
        <v>0</v>
      </c>
      <c r="P510" s="25">
        <v>0</v>
      </c>
      <c r="Q510" s="26" t="s">
        <v>1173</v>
      </c>
      <c r="R510" s="27">
        <v>1</v>
      </c>
      <c r="S510" s="52">
        <v>43525</v>
      </c>
      <c r="T510" s="28"/>
      <c r="U510" s="28"/>
      <c r="V510" s="29" t="s">
        <v>109</v>
      </c>
      <c r="W510" s="72"/>
      <c r="X510" s="95"/>
      <c r="Y510" s="15"/>
    </row>
    <row r="511" spans="1:25" ht="19.350000000000001" customHeight="1">
      <c r="A511" s="17" t="s">
        <v>25</v>
      </c>
      <c r="B511" s="70" t="s">
        <v>1257</v>
      </c>
      <c r="C511" s="211" t="s">
        <v>1258</v>
      </c>
      <c r="D511" s="20"/>
      <c r="E511" s="21"/>
      <c r="F511" s="22">
        <v>1.1141304347826089</v>
      </c>
      <c r="G511" s="22">
        <v>0.85702341137123761</v>
      </c>
      <c r="H511" s="22" t="s">
        <v>1173</v>
      </c>
      <c r="I511" s="22">
        <v>0.4457748515886289</v>
      </c>
      <c r="J511" s="70"/>
      <c r="K511" s="158" t="s">
        <v>1255</v>
      </c>
      <c r="L511" s="22">
        <v>9.2352866408725559E-2</v>
      </c>
      <c r="M511" s="25">
        <v>0</v>
      </c>
      <c r="N511" s="25">
        <v>0</v>
      </c>
      <c r="O511" s="25">
        <v>0</v>
      </c>
      <c r="P511" s="25">
        <v>0</v>
      </c>
      <c r="Q511" s="26" t="s">
        <v>1173</v>
      </c>
      <c r="R511" s="27" t="s">
        <v>1173</v>
      </c>
      <c r="S511" s="52">
        <v>44145</v>
      </c>
      <c r="T511" s="28"/>
      <c r="U511" s="28"/>
      <c r="V511" s="29" t="s">
        <v>1256</v>
      </c>
      <c r="W511" s="29"/>
      <c r="X511" s="95"/>
      <c r="Y511" s="15"/>
    </row>
    <row r="512" spans="1:25" ht="19.350000000000001" customHeight="1">
      <c r="A512" s="17" t="s">
        <v>107</v>
      </c>
      <c r="B512" s="70" t="s">
        <v>108</v>
      </c>
      <c r="C512" s="211" t="s">
        <v>1259</v>
      </c>
      <c r="D512" s="20"/>
      <c r="E512" s="21"/>
      <c r="F512" s="22">
        <v>0</v>
      </c>
      <c r="G512" s="22">
        <v>0</v>
      </c>
      <c r="H512" s="22" t="s">
        <v>1173</v>
      </c>
      <c r="I512" s="22">
        <v>-0.30599999999999999</v>
      </c>
      <c r="J512" s="70"/>
      <c r="K512" s="24"/>
      <c r="L512" s="22">
        <v>0</v>
      </c>
      <c r="M512" s="25">
        <v>0</v>
      </c>
      <c r="N512" s="25">
        <v>0</v>
      </c>
      <c r="O512" s="25">
        <v>0</v>
      </c>
      <c r="P512" s="25">
        <v>0</v>
      </c>
      <c r="Q512" s="26" t="s">
        <v>1173</v>
      </c>
      <c r="R512" s="27">
        <v>1</v>
      </c>
      <c r="S512" s="52">
        <v>43525</v>
      </c>
      <c r="T512" s="28"/>
      <c r="U512" s="28"/>
      <c r="V512" s="29" t="s">
        <v>109</v>
      </c>
      <c r="W512" s="72"/>
      <c r="X512" s="95"/>
      <c r="Y512" s="15"/>
    </row>
    <row r="513" spans="1:25" ht="19.350000000000001" customHeight="1">
      <c r="A513" s="17" t="s">
        <v>107</v>
      </c>
      <c r="B513" s="70" t="s">
        <v>110</v>
      </c>
      <c r="C513" s="211" t="s">
        <v>1259</v>
      </c>
      <c r="D513" s="20"/>
      <c r="E513" s="21"/>
      <c r="F513" s="22">
        <v>0</v>
      </c>
      <c r="G513" s="22">
        <v>0</v>
      </c>
      <c r="H513" s="22" t="s">
        <v>1173</v>
      </c>
      <c r="I513" s="22">
        <v>-0.30599999999999999</v>
      </c>
      <c r="J513" s="70"/>
      <c r="K513" s="24"/>
      <c r="L513" s="22">
        <v>0</v>
      </c>
      <c r="M513" s="25">
        <v>0</v>
      </c>
      <c r="N513" s="25">
        <v>0</v>
      </c>
      <c r="O513" s="25">
        <v>0</v>
      </c>
      <c r="P513" s="25">
        <v>0</v>
      </c>
      <c r="Q513" s="26" t="s">
        <v>1173</v>
      </c>
      <c r="R513" s="27">
        <v>1</v>
      </c>
      <c r="S513" s="52">
        <v>43525</v>
      </c>
      <c r="T513" s="28"/>
      <c r="U513" s="28"/>
      <c r="V513" s="29" t="s">
        <v>109</v>
      </c>
      <c r="W513" s="72"/>
      <c r="X513" s="95"/>
      <c r="Y513" s="15"/>
    </row>
    <row r="514" spans="1:25" ht="19.350000000000001" customHeight="1">
      <c r="A514" s="17" t="s">
        <v>107</v>
      </c>
      <c r="B514" s="70" t="s">
        <v>111</v>
      </c>
      <c r="C514" s="211" t="s">
        <v>1259</v>
      </c>
      <c r="D514" s="20"/>
      <c r="E514" s="21"/>
      <c r="F514" s="22">
        <v>0</v>
      </c>
      <c r="G514" s="22">
        <v>0</v>
      </c>
      <c r="H514" s="22" t="s">
        <v>1173</v>
      </c>
      <c r="I514" s="22">
        <v>-0.30599999999999999</v>
      </c>
      <c r="J514" s="70"/>
      <c r="K514" s="24"/>
      <c r="L514" s="22">
        <v>0</v>
      </c>
      <c r="M514" s="25">
        <v>0</v>
      </c>
      <c r="N514" s="25">
        <v>0</v>
      </c>
      <c r="O514" s="25">
        <v>0</v>
      </c>
      <c r="P514" s="25">
        <v>0</v>
      </c>
      <c r="Q514" s="26" t="s">
        <v>1173</v>
      </c>
      <c r="R514" s="27">
        <v>1</v>
      </c>
      <c r="S514" s="52">
        <v>43525</v>
      </c>
      <c r="T514" s="28"/>
      <c r="U514" s="28"/>
      <c r="V514" s="29" t="s">
        <v>109</v>
      </c>
      <c r="W514" s="72"/>
      <c r="X514" s="95"/>
      <c r="Y514" s="15"/>
    </row>
    <row r="515" spans="1:25" ht="19.350000000000001" customHeight="1">
      <c r="A515" s="17" t="s">
        <v>1260</v>
      </c>
      <c r="B515" s="70" t="s">
        <v>1261</v>
      </c>
      <c r="C515" s="211" t="s">
        <v>1259</v>
      </c>
      <c r="D515" s="20"/>
      <c r="E515" s="21"/>
      <c r="F515" s="22">
        <v>0.38949275362318841</v>
      </c>
      <c r="G515" s="22">
        <v>0.3166607753034052</v>
      </c>
      <c r="H515" s="22" t="s">
        <v>1173</v>
      </c>
      <c r="I515" s="22">
        <v>-2.8227416195357624E-2</v>
      </c>
      <c r="J515" s="70"/>
      <c r="K515" s="24"/>
      <c r="L515" s="22">
        <v>0</v>
      </c>
      <c r="M515" s="25">
        <v>0</v>
      </c>
      <c r="N515" s="25">
        <v>0</v>
      </c>
      <c r="O515" s="25">
        <v>0</v>
      </c>
      <c r="P515" s="25">
        <v>0</v>
      </c>
      <c r="Q515" s="26" t="s">
        <v>1173</v>
      </c>
      <c r="R515" s="27">
        <v>1</v>
      </c>
      <c r="S515" s="52">
        <v>43502</v>
      </c>
      <c r="T515" s="28"/>
      <c r="U515" s="28"/>
      <c r="V515" s="29" t="s">
        <v>1262</v>
      </c>
      <c r="W515" s="29"/>
      <c r="X515" s="95"/>
      <c r="Y515" s="15"/>
    </row>
    <row r="516" spans="1:25" ht="19.350000000000001" customHeight="1">
      <c r="A516" s="17" t="s">
        <v>107</v>
      </c>
      <c r="B516" s="70" t="s">
        <v>1263</v>
      </c>
      <c r="C516" s="211" t="s">
        <v>1259</v>
      </c>
      <c r="D516" s="20"/>
      <c r="E516" s="21"/>
      <c r="F516" s="26">
        <v>0.45652173913043481</v>
      </c>
      <c r="G516" s="26">
        <v>0.37115588547189821</v>
      </c>
      <c r="H516" s="26" t="s">
        <v>1173</v>
      </c>
      <c r="I516" s="26">
        <v>1.9575307529162256E-2</v>
      </c>
      <c r="J516" s="70"/>
      <c r="K516" s="135"/>
      <c r="L516" s="26">
        <v>0</v>
      </c>
      <c r="M516" s="25">
        <v>0</v>
      </c>
      <c r="N516" s="25">
        <v>0</v>
      </c>
      <c r="O516" s="25">
        <v>0</v>
      </c>
      <c r="P516" s="25">
        <v>0</v>
      </c>
      <c r="Q516" s="26" t="s">
        <v>1173</v>
      </c>
      <c r="R516" s="27">
        <v>1</v>
      </c>
      <c r="S516" s="52"/>
      <c r="T516" s="28"/>
      <c r="U516" s="28"/>
      <c r="V516" s="29" t="s">
        <v>109</v>
      </c>
      <c r="W516" s="72"/>
      <c r="X516" s="95"/>
      <c r="Y516" s="15"/>
    </row>
    <row r="517" spans="1:25" ht="19.350000000000001" customHeight="1">
      <c r="A517" s="76" t="s">
        <v>25</v>
      </c>
      <c r="B517" s="156" t="s">
        <v>1264</v>
      </c>
      <c r="C517" s="211" t="s">
        <v>1259</v>
      </c>
      <c r="D517" s="151"/>
      <c r="E517" s="21"/>
      <c r="F517" s="154">
        <v>0.53804347826086962</v>
      </c>
      <c r="G517" s="154">
        <v>0.43743372216330867</v>
      </c>
      <c r="H517" s="154" t="s">
        <v>1173</v>
      </c>
      <c r="I517" s="154">
        <v>7.7713755302227017E-2</v>
      </c>
      <c r="J517" s="152"/>
      <c r="K517" s="153" t="s">
        <v>1265</v>
      </c>
      <c r="L517" s="154">
        <v>8.5064087120240769E-4</v>
      </c>
      <c r="M517" s="212">
        <v>0</v>
      </c>
      <c r="N517" s="212">
        <v>0</v>
      </c>
      <c r="O517" s="212">
        <v>0</v>
      </c>
      <c r="P517" s="212">
        <v>0</v>
      </c>
      <c r="Q517" s="26" t="s">
        <v>1173</v>
      </c>
      <c r="R517" s="27" t="s">
        <v>1173</v>
      </c>
      <c r="S517" s="81">
        <v>44690</v>
      </c>
      <c r="T517" s="28"/>
      <c r="U517" s="28"/>
      <c r="V517" s="29" t="s">
        <v>1266</v>
      </c>
      <c r="W517" s="80" t="s">
        <v>1267</v>
      </c>
      <c r="X517" s="95"/>
      <c r="Y517" s="15"/>
    </row>
    <row r="518" spans="1:25" ht="19.350000000000001" customHeight="1">
      <c r="A518" s="17" t="s">
        <v>1260</v>
      </c>
      <c r="B518" s="59" t="s">
        <v>1268</v>
      </c>
      <c r="C518" s="211" t="s">
        <v>1259</v>
      </c>
      <c r="D518" s="20"/>
      <c r="E518" s="21" t="s">
        <v>27</v>
      </c>
      <c r="F518" s="22">
        <v>0.26</v>
      </c>
      <c r="G518" s="22">
        <v>0.26</v>
      </c>
      <c r="H518" s="22">
        <v>0.14699999999999999</v>
      </c>
      <c r="I518" s="22">
        <v>0.14699999999999999</v>
      </c>
      <c r="J518" s="70"/>
      <c r="K518" s="24"/>
      <c r="L518" s="22">
        <v>0</v>
      </c>
      <c r="M518" s="25">
        <v>0</v>
      </c>
      <c r="N518" s="25">
        <v>0</v>
      </c>
      <c r="O518" s="25">
        <v>10</v>
      </c>
      <c r="P518" s="25">
        <v>0</v>
      </c>
      <c r="Q518" s="26">
        <v>0</v>
      </c>
      <c r="R518" s="27">
        <v>1</v>
      </c>
      <c r="S518" s="52">
        <v>43532</v>
      </c>
      <c r="T518" s="28">
        <v>44809</v>
      </c>
      <c r="U518" s="28"/>
      <c r="V518" s="29" t="s">
        <v>1269</v>
      </c>
      <c r="W518" s="29"/>
      <c r="X518" s="95"/>
      <c r="Y518" s="15"/>
    </row>
    <row r="519" spans="1:25" ht="19.350000000000001" customHeight="1">
      <c r="A519" s="17" t="s">
        <v>1260</v>
      </c>
      <c r="B519" s="59" t="s">
        <v>1270</v>
      </c>
      <c r="C519" s="211" t="s">
        <v>1259</v>
      </c>
      <c r="D519" s="20"/>
      <c r="E519" s="21" t="s">
        <v>27</v>
      </c>
      <c r="F519" s="22">
        <v>0.26</v>
      </c>
      <c r="G519" s="22">
        <v>0.26</v>
      </c>
      <c r="H519" s="22">
        <v>0.14699999999999999</v>
      </c>
      <c r="I519" s="22">
        <v>0.14699999999999999</v>
      </c>
      <c r="J519" s="70"/>
      <c r="K519" s="24"/>
      <c r="L519" s="22">
        <v>0</v>
      </c>
      <c r="M519" s="25">
        <v>0</v>
      </c>
      <c r="N519" s="25">
        <v>0</v>
      </c>
      <c r="O519" s="25">
        <v>10</v>
      </c>
      <c r="P519" s="25">
        <v>0</v>
      </c>
      <c r="Q519" s="26">
        <v>0</v>
      </c>
      <c r="R519" s="27">
        <v>1</v>
      </c>
      <c r="S519" s="52">
        <v>43536</v>
      </c>
      <c r="T519" s="28">
        <v>44809</v>
      </c>
      <c r="U519" s="28"/>
      <c r="V519" s="29" t="s">
        <v>1271</v>
      </c>
      <c r="W519" s="29"/>
      <c r="X519" s="95"/>
      <c r="Y519" s="15"/>
    </row>
    <row r="520" spans="1:25" ht="19.350000000000001" customHeight="1">
      <c r="A520" s="17" t="s">
        <v>1260</v>
      </c>
      <c r="B520" s="59" t="s">
        <v>1272</v>
      </c>
      <c r="C520" s="211" t="s">
        <v>1259</v>
      </c>
      <c r="D520" s="20"/>
      <c r="E520" s="21" t="s">
        <v>27</v>
      </c>
      <c r="F520" s="22">
        <v>0.26</v>
      </c>
      <c r="G520" s="22">
        <v>0.26</v>
      </c>
      <c r="H520" s="22">
        <v>0.14699999999999999</v>
      </c>
      <c r="I520" s="22">
        <v>0.14699999999999999</v>
      </c>
      <c r="J520" s="70"/>
      <c r="K520" s="24"/>
      <c r="L520" s="22">
        <v>0</v>
      </c>
      <c r="M520" s="25">
        <v>0</v>
      </c>
      <c r="N520" s="25">
        <v>0</v>
      </c>
      <c r="O520" s="25">
        <v>10</v>
      </c>
      <c r="P520" s="25">
        <v>0</v>
      </c>
      <c r="Q520" s="26">
        <v>0</v>
      </c>
      <c r="R520" s="27">
        <v>1</v>
      </c>
      <c r="S520" s="52">
        <v>43538</v>
      </c>
      <c r="T520" s="28">
        <v>44809</v>
      </c>
      <c r="U520" s="28"/>
      <c r="V520" s="29" t="s">
        <v>1273</v>
      </c>
      <c r="W520" s="29"/>
      <c r="X520" s="95"/>
      <c r="Y520" s="15"/>
    </row>
    <row r="521" spans="1:25" ht="19.350000000000001" customHeight="1">
      <c r="A521" s="17" t="s">
        <v>1260</v>
      </c>
      <c r="B521" s="59" t="s">
        <v>1274</v>
      </c>
      <c r="C521" s="211" t="s">
        <v>1259</v>
      </c>
      <c r="D521" s="20"/>
      <c r="E521" s="21" t="s">
        <v>27</v>
      </c>
      <c r="F521" s="213">
        <v>0.26</v>
      </c>
      <c r="G521" s="213">
        <v>0.26</v>
      </c>
      <c r="H521" s="213">
        <v>0.14699999999999999</v>
      </c>
      <c r="I521" s="213">
        <v>0.14699999999999999</v>
      </c>
      <c r="J521" s="70"/>
      <c r="K521" s="214"/>
      <c r="L521" s="213">
        <v>0</v>
      </c>
      <c r="M521" s="25">
        <v>0</v>
      </c>
      <c r="N521" s="25">
        <v>0</v>
      </c>
      <c r="O521" s="25">
        <v>10</v>
      </c>
      <c r="P521" s="25">
        <v>0</v>
      </c>
      <c r="Q521" s="26">
        <v>0</v>
      </c>
      <c r="R521" s="27">
        <v>1</v>
      </c>
      <c r="S521" s="52">
        <v>43540</v>
      </c>
      <c r="T521" s="28">
        <v>44809</v>
      </c>
      <c r="U521" s="28"/>
      <c r="V521" s="29" t="s">
        <v>1275</v>
      </c>
      <c r="W521" s="176"/>
      <c r="X521" s="95"/>
      <c r="Y521" s="15"/>
    </row>
    <row r="522" spans="1:25" ht="19.350000000000001" customHeight="1">
      <c r="A522" s="17" t="s">
        <v>25</v>
      </c>
      <c r="B522" s="59" t="s">
        <v>1276</v>
      </c>
      <c r="C522" s="211" t="s">
        <v>1259</v>
      </c>
      <c r="D522" s="20"/>
      <c r="E522" s="21" t="s">
        <v>27</v>
      </c>
      <c r="F522" s="22">
        <v>0.26</v>
      </c>
      <c r="G522" s="22">
        <v>0.26</v>
      </c>
      <c r="H522" s="22">
        <v>0.14699999999999999</v>
      </c>
      <c r="I522" s="22">
        <v>0.14699999999999999</v>
      </c>
      <c r="J522" s="70"/>
      <c r="K522" s="24"/>
      <c r="L522" s="22">
        <v>0</v>
      </c>
      <c r="M522" s="25">
        <v>0</v>
      </c>
      <c r="N522" s="25">
        <v>0</v>
      </c>
      <c r="O522" s="25">
        <v>10</v>
      </c>
      <c r="P522" s="25">
        <v>0</v>
      </c>
      <c r="Q522" s="26">
        <v>0</v>
      </c>
      <c r="R522" s="27">
        <v>1</v>
      </c>
      <c r="S522" s="52">
        <v>43547</v>
      </c>
      <c r="T522" s="28">
        <v>44809</v>
      </c>
      <c r="U522" s="28"/>
      <c r="V522" s="29" t="s">
        <v>1277</v>
      </c>
      <c r="W522" s="29"/>
      <c r="X522" s="95"/>
      <c r="Y522" s="15"/>
    </row>
    <row r="523" spans="1:25" ht="19.350000000000001" customHeight="1">
      <c r="A523" s="17" t="s">
        <v>1260</v>
      </c>
      <c r="B523" s="59" t="s">
        <v>1278</v>
      </c>
      <c r="C523" s="211" t="s">
        <v>1259</v>
      </c>
      <c r="D523" s="20"/>
      <c r="E523" s="21" t="s">
        <v>27</v>
      </c>
      <c r="F523" s="22">
        <v>0.26</v>
      </c>
      <c r="G523" s="22">
        <v>0.26</v>
      </c>
      <c r="H523" s="22">
        <v>0.14699999999999999</v>
      </c>
      <c r="I523" s="22">
        <v>0.14699999999999999</v>
      </c>
      <c r="J523" s="70"/>
      <c r="K523" s="24"/>
      <c r="L523" s="22">
        <v>0</v>
      </c>
      <c r="M523" s="25">
        <v>0</v>
      </c>
      <c r="N523" s="25">
        <v>0</v>
      </c>
      <c r="O523" s="25">
        <v>10</v>
      </c>
      <c r="P523" s="25">
        <v>0</v>
      </c>
      <c r="Q523" s="26">
        <v>0</v>
      </c>
      <c r="R523" s="27">
        <v>1</v>
      </c>
      <c r="S523" s="52">
        <v>43560</v>
      </c>
      <c r="T523" s="28">
        <v>44809</v>
      </c>
      <c r="U523" s="28"/>
      <c r="V523" s="29" t="s">
        <v>1279</v>
      </c>
      <c r="W523" s="29"/>
      <c r="X523" s="95"/>
      <c r="Y523" s="15"/>
    </row>
    <row r="524" spans="1:25" ht="19.350000000000001" customHeight="1">
      <c r="A524" s="17" t="s">
        <v>1260</v>
      </c>
      <c r="B524" s="59" t="s">
        <v>1280</v>
      </c>
      <c r="C524" s="211" t="s">
        <v>1259</v>
      </c>
      <c r="D524" s="20"/>
      <c r="E524" s="21" t="s">
        <v>27</v>
      </c>
      <c r="F524" s="22">
        <v>0.26</v>
      </c>
      <c r="G524" s="22">
        <v>0.26</v>
      </c>
      <c r="H524" s="22">
        <v>0.14699999999999999</v>
      </c>
      <c r="I524" s="22">
        <v>0.14699999999999999</v>
      </c>
      <c r="J524" s="70"/>
      <c r="K524" s="24"/>
      <c r="L524" s="22">
        <v>0</v>
      </c>
      <c r="M524" s="25">
        <v>0</v>
      </c>
      <c r="N524" s="25">
        <v>0</v>
      </c>
      <c r="O524" s="25">
        <v>10</v>
      </c>
      <c r="P524" s="25">
        <v>0</v>
      </c>
      <c r="Q524" s="26">
        <v>0</v>
      </c>
      <c r="R524" s="27">
        <v>1</v>
      </c>
      <c r="S524" s="52">
        <v>43574</v>
      </c>
      <c r="T524" s="28">
        <v>44809</v>
      </c>
      <c r="U524" s="28"/>
      <c r="V524" s="29" t="s">
        <v>1281</v>
      </c>
      <c r="W524" s="29"/>
      <c r="X524" s="95"/>
      <c r="Y524" s="15"/>
    </row>
    <row r="525" spans="1:25" ht="19.350000000000001" customHeight="1">
      <c r="A525" s="17" t="s">
        <v>25</v>
      </c>
      <c r="B525" s="59" t="s">
        <v>1282</v>
      </c>
      <c r="C525" s="211" t="s">
        <v>1259</v>
      </c>
      <c r="D525" s="20"/>
      <c r="E525" s="21" t="s">
        <v>27</v>
      </c>
      <c r="F525" s="22">
        <v>0.26</v>
      </c>
      <c r="G525" s="22">
        <v>0.26</v>
      </c>
      <c r="H525" s="22">
        <v>0.14699999999999999</v>
      </c>
      <c r="I525" s="22">
        <v>0.14699999999999999</v>
      </c>
      <c r="J525" s="157"/>
      <c r="K525" s="158" t="s">
        <v>1283</v>
      </c>
      <c r="L525" s="22">
        <v>0</v>
      </c>
      <c r="M525" s="25">
        <v>0</v>
      </c>
      <c r="N525" s="25">
        <v>0</v>
      </c>
      <c r="O525" s="25">
        <v>10</v>
      </c>
      <c r="P525" s="25">
        <v>0</v>
      </c>
      <c r="Q525" s="26">
        <v>0</v>
      </c>
      <c r="R525" s="27">
        <v>1</v>
      </c>
      <c r="S525" s="52">
        <v>43952</v>
      </c>
      <c r="T525" s="28">
        <v>44809</v>
      </c>
      <c r="U525" s="28"/>
      <c r="V525" s="29" t="s">
        <v>1284</v>
      </c>
      <c r="W525" s="29"/>
      <c r="X525" s="95"/>
      <c r="Y525" s="15"/>
    </row>
    <row r="526" spans="1:25" ht="19.350000000000001" customHeight="1">
      <c r="A526" s="17" t="s">
        <v>953</v>
      </c>
      <c r="B526" s="70" t="s">
        <v>954</v>
      </c>
      <c r="C526" s="215" t="s">
        <v>1285</v>
      </c>
      <c r="D526" s="216"/>
      <c r="E526" s="21"/>
      <c r="F526" s="22">
        <v>0.7246376811594204</v>
      </c>
      <c r="G526" s="22">
        <v>0.5891363261458703</v>
      </c>
      <c r="H526" s="22" t="s">
        <v>1173</v>
      </c>
      <c r="I526" s="22">
        <v>0.21078620242724183</v>
      </c>
      <c r="J526" s="70"/>
      <c r="K526" s="24"/>
      <c r="L526" s="22">
        <v>0</v>
      </c>
      <c r="M526" s="25">
        <v>0</v>
      </c>
      <c r="N526" s="25">
        <v>0</v>
      </c>
      <c r="O526" s="25">
        <v>0</v>
      </c>
      <c r="P526" s="25">
        <v>0</v>
      </c>
      <c r="Q526" s="26" t="s">
        <v>1173</v>
      </c>
      <c r="R526" s="27">
        <v>1</v>
      </c>
      <c r="S526" s="52">
        <v>43503</v>
      </c>
      <c r="T526" s="28"/>
      <c r="U526" s="28"/>
      <c r="V526" s="29" t="s">
        <v>1286</v>
      </c>
      <c r="W526" s="29"/>
      <c r="X526" s="95"/>
      <c r="Y526" s="15"/>
    </row>
    <row r="527" spans="1:25" ht="19.350000000000001" customHeight="1">
      <c r="A527" s="17" t="s">
        <v>107</v>
      </c>
      <c r="B527" s="59" t="s">
        <v>1287</v>
      </c>
      <c r="C527" s="215" t="s">
        <v>1288</v>
      </c>
      <c r="D527" s="216"/>
      <c r="E527" s="21" t="s">
        <v>27</v>
      </c>
      <c r="F527" s="22">
        <v>0.93840579710144933</v>
      </c>
      <c r="G527" s="22">
        <v>0.93840579710144933</v>
      </c>
      <c r="H527" s="22">
        <v>0.7914855072463769</v>
      </c>
      <c r="I527" s="22">
        <v>0.7914855072463769</v>
      </c>
      <c r="J527" s="70"/>
      <c r="K527" s="24"/>
      <c r="L527" s="22">
        <v>3.3081060009569743E-2</v>
      </c>
      <c r="M527" s="25">
        <v>0</v>
      </c>
      <c r="N527" s="25">
        <v>0</v>
      </c>
      <c r="O527" s="25">
        <v>1</v>
      </c>
      <c r="P527" s="25">
        <v>0</v>
      </c>
      <c r="Q527" s="26">
        <v>-3.3081060009569743E-2</v>
      </c>
      <c r="R527" s="27">
        <v>-1</v>
      </c>
      <c r="S527" s="52">
        <v>43275</v>
      </c>
      <c r="T527" s="28">
        <v>44505</v>
      </c>
      <c r="U527" s="28"/>
      <c r="V527" s="29" t="s">
        <v>1289</v>
      </c>
      <c r="W527" s="72"/>
      <c r="X527" s="95"/>
      <c r="Y527" s="15"/>
    </row>
    <row r="528" spans="1:25" ht="19.350000000000001" customHeight="1">
      <c r="A528" s="17" t="s">
        <v>1290</v>
      </c>
      <c r="B528" s="131" t="s">
        <v>1291</v>
      </c>
      <c r="C528" s="217" t="s">
        <v>1292</v>
      </c>
      <c r="D528" s="124"/>
      <c r="E528" s="21"/>
      <c r="F528" s="127">
        <v>0</v>
      </c>
      <c r="G528" s="127">
        <v>0</v>
      </c>
      <c r="H528" s="127" t="s">
        <v>1173</v>
      </c>
      <c r="I528" s="127">
        <v>-0.30599999999999999</v>
      </c>
      <c r="J528" s="131"/>
      <c r="K528" s="128"/>
      <c r="L528" s="127">
        <v>0</v>
      </c>
      <c r="M528" s="129">
        <v>0</v>
      </c>
      <c r="N528" s="129">
        <v>0</v>
      </c>
      <c r="O528" s="129">
        <v>0</v>
      </c>
      <c r="P528" s="129">
        <v>0</v>
      </c>
      <c r="Q528" s="127" t="s">
        <v>1173</v>
      </c>
      <c r="R528" s="27">
        <v>1</v>
      </c>
      <c r="S528" s="52">
        <v>42914</v>
      </c>
      <c r="T528" s="28"/>
      <c r="U528" s="28"/>
      <c r="V528" s="29"/>
      <c r="W528" s="124"/>
      <c r="X528" s="95"/>
      <c r="Y528" s="15"/>
    </row>
    <row r="529" spans="1:25" ht="19.350000000000001" customHeight="1">
      <c r="A529" s="17" t="s">
        <v>107</v>
      </c>
      <c r="B529" s="70" t="s">
        <v>1293</v>
      </c>
      <c r="C529" s="215" t="s">
        <v>1294</v>
      </c>
      <c r="D529" s="29"/>
      <c r="E529" s="21"/>
      <c r="F529" s="22">
        <v>4.8913043478260869</v>
      </c>
      <c r="G529" s="22">
        <v>3.8974536636064441</v>
      </c>
      <c r="H529" s="22" t="s">
        <v>1173</v>
      </c>
      <c r="I529" s="22">
        <v>3.1128186817945611</v>
      </c>
      <c r="J529" s="70"/>
      <c r="K529" s="24"/>
      <c r="L529" s="22">
        <v>0.20772946859903385</v>
      </c>
      <c r="M529" s="25">
        <v>0</v>
      </c>
      <c r="N529" s="25">
        <v>0</v>
      </c>
      <c r="O529" s="25">
        <v>1</v>
      </c>
      <c r="P529" s="25">
        <v>0</v>
      </c>
      <c r="Q529" s="26" t="s">
        <v>1173</v>
      </c>
      <c r="R529" s="27" t="s">
        <v>1173</v>
      </c>
      <c r="S529" s="52">
        <v>42644</v>
      </c>
      <c r="T529" s="28"/>
      <c r="U529" s="28"/>
      <c r="V529" s="29" t="s">
        <v>1295</v>
      </c>
      <c r="W529" s="218"/>
      <c r="X529" s="95"/>
      <c r="Y529" s="15"/>
    </row>
    <row r="530" spans="1:25" ht="19.350000000000001" customHeight="1">
      <c r="A530" s="17" t="s">
        <v>25</v>
      </c>
      <c r="B530" s="219" t="s">
        <v>1296</v>
      </c>
      <c r="C530" s="215" t="s">
        <v>1297</v>
      </c>
      <c r="D530" s="216"/>
      <c r="E530" s="21"/>
      <c r="F530" s="22">
        <v>0</v>
      </c>
      <c r="G530" s="22">
        <v>0</v>
      </c>
      <c r="H530" s="22" t="s">
        <v>1173</v>
      </c>
      <c r="I530" s="22">
        <v>-0.30599999999999999</v>
      </c>
      <c r="J530" s="70"/>
      <c r="K530" s="24"/>
      <c r="L530" s="22">
        <v>0</v>
      </c>
      <c r="M530" s="25">
        <v>0</v>
      </c>
      <c r="N530" s="25">
        <v>0</v>
      </c>
      <c r="O530" s="25">
        <v>0</v>
      </c>
      <c r="P530" s="25">
        <v>0</v>
      </c>
      <c r="Q530" s="26" t="s">
        <v>1173</v>
      </c>
      <c r="R530" s="27">
        <v>1</v>
      </c>
      <c r="S530" s="52">
        <v>43399</v>
      </c>
      <c r="T530" s="28"/>
      <c r="U530" s="28"/>
      <c r="V530" s="220" t="s">
        <v>1168</v>
      </c>
      <c r="W530" s="221"/>
      <c r="X530" s="95"/>
      <c r="Y530" s="15"/>
    </row>
    <row r="531" spans="1:25" ht="19.350000000000001" customHeight="1">
      <c r="A531" s="17" t="s">
        <v>25</v>
      </c>
      <c r="B531" s="219" t="s">
        <v>1298</v>
      </c>
      <c r="C531" s="215" t="s">
        <v>1299</v>
      </c>
      <c r="D531" s="216"/>
      <c r="E531" s="21"/>
      <c r="F531" s="22">
        <v>0</v>
      </c>
      <c r="G531" s="22">
        <v>0</v>
      </c>
      <c r="H531" s="22" t="s">
        <v>1173</v>
      </c>
      <c r="I531" s="22">
        <v>-0.30599999999999999</v>
      </c>
      <c r="J531" s="70"/>
      <c r="K531" s="24"/>
      <c r="L531" s="22">
        <v>0</v>
      </c>
      <c r="M531" s="25">
        <v>0</v>
      </c>
      <c r="N531" s="25">
        <v>0</v>
      </c>
      <c r="O531" s="25">
        <v>0</v>
      </c>
      <c r="P531" s="25">
        <v>0</v>
      </c>
      <c r="Q531" s="26" t="s">
        <v>1173</v>
      </c>
      <c r="R531" s="27">
        <v>1</v>
      </c>
      <c r="S531" s="52">
        <v>43399</v>
      </c>
      <c r="T531" s="28"/>
      <c r="U531" s="28"/>
      <c r="V531" s="220" t="s">
        <v>1168</v>
      </c>
      <c r="W531" s="221"/>
      <c r="X531" s="95"/>
      <c r="Y531" s="15"/>
    </row>
    <row r="532" spans="1:25" ht="19.350000000000001" customHeight="1">
      <c r="A532" s="17" t="s">
        <v>107</v>
      </c>
      <c r="B532" s="70" t="s">
        <v>1300</v>
      </c>
      <c r="C532" s="215" t="s">
        <v>1301</v>
      </c>
      <c r="D532" s="29"/>
      <c r="E532" s="21"/>
      <c r="F532" s="22">
        <v>1</v>
      </c>
      <c r="G532" s="22">
        <v>0.76923076923076916</v>
      </c>
      <c r="H532" s="22" t="s">
        <v>1173</v>
      </c>
      <c r="I532" s="22">
        <v>0.3687637692307692</v>
      </c>
      <c r="J532" s="70"/>
      <c r="K532" s="24"/>
      <c r="L532" s="22">
        <v>0.3547753623188406</v>
      </c>
      <c r="M532" s="25">
        <v>0</v>
      </c>
      <c r="N532" s="25">
        <v>0</v>
      </c>
      <c r="O532" s="25">
        <v>0</v>
      </c>
      <c r="P532" s="25">
        <v>0</v>
      </c>
      <c r="Q532" s="26" t="s">
        <v>1173</v>
      </c>
      <c r="R532" s="27" t="s">
        <v>1173</v>
      </c>
      <c r="S532" s="52">
        <v>42866</v>
      </c>
      <c r="T532" s="28"/>
      <c r="U532" s="28"/>
      <c r="V532" s="29" t="s">
        <v>1302</v>
      </c>
      <c r="W532" s="221"/>
      <c r="X532" s="30"/>
      <c r="Y532" s="15"/>
    </row>
    <row r="533" spans="1:25" ht="19.350000000000001" customHeight="1">
      <c r="A533" s="17" t="s">
        <v>107</v>
      </c>
      <c r="B533" s="70" t="s">
        <v>1303</v>
      </c>
      <c r="C533" s="215" t="s">
        <v>1304</v>
      </c>
      <c r="D533" s="29"/>
      <c r="E533" s="21"/>
      <c r="F533" s="22">
        <v>2.7536231884057973</v>
      </c>
      <c r="G533" s="22">
        <v>2.1181716833890749</v>
      </c>
      <c r="H533" s="22" t="s">
        <v>1173</v>
      </c>
      <c r="I533" s="22">
        <v>1.5520451616499444</v>
      </c>
      <c r="J533" s="70"/>
      <c r="K533" s="24"/>
      <c r="L533" s="22">
        <v>0.39236514492753627</v>
      </c>
      <c r="M533" s="25">
        <v>0</v>
      </c>
      <c r="N533" s="25">
        <v>0</v>
      </c>
      <c r="O533" s="25">
        <v>0</v>
      </c>
      <c r="P533" s="25">
        <v>0</v>
      </c>
      <c r="Q533" s="26" t="s">
        <v>1173</v>
      </c>
      <c r="R533" s="27" t="s">
        <v>1173</v>
      </c>
      <c r="S533" s="52">
        <v>42900</v>
      </c>
      <c r="T533" s="28"/>
      <c r="U533" s="28"/>
      <c r="V533" s="29" t="s">
        <v>1302</v>
      </c>
      <c r="W533" s="221"/>
      <c r="X533" s="30"/>
      <c r="Y533" s="15"/>
    </row>
    <row r="534" spans="1:25" ht="19.350000000000001" customHeight="1">
      <c r="A534" s="17" t="s">
        <v>25</v>
      </c>
      <c r="B534" s="18" t="s">
        <v>1305</v>
      </c>
      <c r="C534" s="85" t="s">
        <v>1306</v>
      </c>
      <c r="D534" s="20" t="s">
        <v>1307</v>
      </c>
      <c r="E534" s="21" t="s">
        <v>1168</v>
      </c>
      <c r="F534" s="22">
        <v>9.9</v>
      </c>
      <c r="G534" s="22">
        <v>8.1919735208936704</v>
      </c>
      <c r="H534" s="22">
        <v>6.8363922217625159</v>
      </c>
      <c r="I534" s="22">
        <v>6.8063922217625166</v>
      </c>
      <c r="J534" s="23"/>
      <c r="K534" s="24" t="s">
        <v>1308</v>
      </c>
      <c r="L534" s="22">
        <v>0.81280883356070943</v>
      </c>
      <c r="M534" s="25">
        <v>0</v>
      </c>
      <c r="N534" s="25">
        <v>4</v>
      </c>
      <c r="O534" s="25">
        <v>5</v>
      </c>
      <c r="P534" s="25">
        <v>0</v>
      </c>
      <c r="Q534" s="26">
        <v>-0.81280883356070943</v>
      </c>
      <c r="R534" s="27">
        <v>-1</v>
      </c>
      <c r="S534" s="28">
        <v>45134</v>
      </c>
      <c r="T534" s="28">
        <v>45134</v>
      </c>
      <c r="U534" s="28"/>
      <c r="V534" s="29" t="s">
        <v>532</v>
      </c>
      <c r="W534" s="29" t="s">
        <v>533</v>
      </c>
      <c r="X534" s="30"/>
      <c r="Y534" s="15"/>
    </row>
    <row r="535" spans="1:25" ht="19.350000000000001" customHeight="1">
      <c r="A535" s="17" t="s">
        <v>25</v>
      </c>
      <c r="B535" s="18" t="s">
        <v>1309</v>
      </c>
      <c r="C535" s="85" t="s">
        <v>1306</v>
      </c>
      <c r="D535" s="20" t="s">
        <v>1307</v>
      </c>
      <c r="E535" s="21" t="s">
        <v>1168</v>
      </c>
      <c r="F535" s="22">
        <v>9.9</v>
      </c>
      <c r="G535" s="22">
        <v>8.1919735208936704</v>
      </c>
      <c r="H535" s="22">
        <v>6.8363922217625159</v>
      </c>
      <c r="I535" s="22">
        <v>6.8063922217625166</v>
      </c>
      <c r="J535" s="23"/>
      <c r="K535" s="24" t="s">
        <v>1310</v>
      </c>
      <c r="L535" s="22">
        <v>0.81303082629828605</v>
      </c>
      <c r="M535" s="25">
        <v>0</v>
      </c>
      <c r="N535" s="25">
        <v>4</v>
      </c>
      <c r="O535" s="25">
        <v>5</v>
      </c>
      <c r="P535" s="25">
        <v>0</v>
      </c>
      <c r="Q535" s="26">
        <v>-0.81303082629828605</v>
      </c>
      <c r="R535" s="27">
        <v>-1</v>
      </c>
      <c r="S535" s="28">
        <v>45134</v>
      </c>
      <c r="T535" s="28">
        <v>45134</v>
      </c>
      <c r="U535" s="28"/>
      <c r="V535" s="29" t="s">
        <v>1311</v>
      </c>
      <c r="W535" s="29" t="s">
        <v>1312</v>
      </c>
      <c r="X535" s="30"/>
      <c r="Y535" s="15"/>
    </row>
    <row r="536" spans="1:25" ht="19.350000000000001" customHeight="1">
      <c r="A536" s="17" t="s">
        <v>25</v>
      </c>
      <c r="B536" s="18" t="s">
        <v>1313</v>
      </c>
      <c r="C536" s="85" t="s">
        <v>1314</v>
      </c>
      <c r="D536" s="20" t="s">
        <v>1307</v>
      </c>
      <c r="E536" s="21" t="s">
        <v>1168</v>
      </c>
      <c r="F536" s="22">
        <v>9.9</v>
      </c>
      <c r="G536" s="22">
        <v>8.1919735208936704</v>
      </c>
      <c r="H536" s="22">
        <v>6.8363922217625159</v>
      </c>
      <c r="I536" s="22">
        <v>6.8063922217625166</v>
      </c>
      <c r="J536" s="23"/>
      <c r="K536" s="24" t="s">
        <v>1308</v>
      </c>
      <c r="L536" s="22">
        <v>0.81280883356070943</v>
      </c>
      <c r="M536" s="25">
        <v>0</v>
      </c>
      <c r="N536" s="25">
        <v>4</v>
      </c>
      <c r="O536" s="25">
        <v>5</v>
      </c>
      <c r="P536" s="25">
        <v>0</v>
      </c>
      <c r="Q536" s="26">
        <v>-0.81280883356070943</v>
      </c>
      <c r="R536" s="27">
        <v>-1</v>
      </c>
      <c r="S536" s="28">
        <v>45134</v>
      </c>
      <c r="T536" s="28">
        <v>45134</v>
      </c>
      <c r="U536" s="28"/>
      <c r="V536" s="29" t="s">
        <v>532</v>
      </c>
      <c r="W536" s="29" t="s">
        <v>533</v>
      </c>
      <c r="X536" s="30"/>
      <c r="Y536" s="15"/>
    </row>
    <row r="537" spans="1:25" ht="19.350000000000001" customHeight="1">
      <c r="A537" s="17" t="s">
        <v>25</v>
      </c>
      <c r="B537" s="18" t="s">
        <v>1315</v>
      </c>
      <c r="C537" s="85" t="s">
        <v>1314</v>
      </c>
      <c r="D537" s="20" t="s">
        <v>1307</v>
      </c>
      <c r="E537" s="21" t="s">
        <v>1168</v>
      </c>
      <c r="F537" s="22">
        <v>9.9</v>
      </c>
      <c r="G537" s="22">
        <v>8.1919735208936704</v>
      </c>
      <c r="H537" s="22">
        <v>6.8363922217625159</v>
      </c>
      <c r="I537" s="22">
        <v>6.8063922217625166</v>
      </c>
      <c r="J537" s="23"/>
      <c r="K537" s="24" t="s">
        <v>1310</v>
      </c>
      <c r="L537" s="22">
        <v>0.81303082629828605</v>
      </c>
      <c r="M537" s="25">
        <v>0</v>
      </c>
      <c r="N537" s="25">
        <v>4</v>
      </c>
      <c r="O537" s="25">
        <v>5</v>
      </c>
      <c r="P537" s="25">
        <v>0</v>
      </c>
      <c r="Q537" s="26">
        <v>-0.81303082629828605</v>
      </c>
      <c r="R537" s="27">
        <v>-1</v>
      </c>
      <c r="S537" s="28">
        <v>45134</v>
      </c>
      <c r="T537" s="28">
        <v>45134</v>
      </c>
      <c r="U537" s="28"/>
      <c r="V537" s="29" t="s">
        <v>1311</v>
      </c>
      <c r="W537" s="29" t="s">
        <v>1312</v>
      </c>
      <c r="X537" s="30"/>
      <c r="Y537" s="15"/>
    </row>
    <row r="538" spans="1:25" ht="19.350000000000001" customHeight="1">
      <c r="A538" s="17" t="s">
        <v>107</v>
      </c>
      <c r="B538" s="222" t="s">
        <v>1316</v>
      </c>
      <c r="C538" s="223" t="s">
        <v>1317</v>
      </c>
      <c r="D538" s="222" t="s">
        <v>1318</v>
      </c>
      <c r="E538" s="21" t="s">
        <v>1168</v>
      </c>
      <c r="F538" s="224">
        <v>0</v>
      </c>
      <c r="G538" s="224">
        <v>0</v>
      </c>
      <c r="H538" s="224" t="s">
        <v>1173</v>
      </c>
      <c r="I538" s="224">
        <v>-0.55000000000000004</v>
      </c>
      <c r="J538" s="222"/>
      <c r="K538" s="225"/>
      <c r="L538" s="224">
        <v>4.7544202898550729</v>
      </c>
      <c r="M538" s="226">
        <v>0</v>
      </c>
      <c r="N538" s="226">
        <v>0</v>
      </c>
      <c r="O538" s="226">
        <v>0</v>
      </c>
      <c r="P538" s="226">
        <v>0</v>
      </c>
      <c r="Q538" s="224" t="s">
        <v>1173</v>
      </c>
      <c r="R538" s="27" t="s">
        <v>1173</v>
      </c>
      <c r="S538" s="52">
        <v>44477</v>
      </c>
      <c r="T538" s="28"/>
      <c r="U538" s="28"/>
      <c r="V538" s="29" t="s">
        <v>1319</v>
      </c>
      <c r="W538" s="29"/>
      <c r="X538" s="30"/>
      <c r="Y538" s="15"/>
    </row>
    <row r="539" spans="1:25" ht="19.350000000000001" customHeight="1">
      <c r="A539" s="17" t="s">
        <v>107</v>
      </c>
      <c r="B539" s="222" t="s">
        <v>1320</v>
      </c>
      <c r="C539" s="223" t="s">
        <v>1317</v>
      </c>
      <c r="D539" s="222" t="s">
        <v>1318</v>
      </c>
      <c r="E539" s="21" t="s">
        <v>1168</v>
      </c>
      <c r="F539" s="224">
        <v>0</v>
      </c>
      <c r="G539" s="224">
        <v>0</v>
      </c>
      <c r="H539" s="224" t="s">
        <v>1173</v>
      </c>
      <c r="I539" s="224">
        <v>-0.55000000000000004</v>
      </c>
      <c r="J539" s="222"/>
      <c r="K539" s="225"/>
      <c r="L539" s="224">
        <v>4.7544202898550729</v>
      </c>
      <c r="M539" s="226">
        <v>0</v>
      </c>
      <c r="N539" s="226">
        <v>0</v>
      </c>
      <c r="O539" s="226">
        <v>0</v>
      </c>
      <c r="P539" s="226">
        <v>0</v>
      </c>
      <c r="Q539" s="224" t="s">
        <v>1173</v>
      </c>
      <c r="R539" s="27" t="s">
        <v>1173</v>
      </c>
      <c r="S539" s="52">
        <v>44477</v>
      </c>
      <c r="T539" s="28"/>
      <c r="U539" s="28"/>
      <c r="V539" s="29" t="s">
        <v>1319</v>
      </c>
      <c r="W539" s="29"/>
      <c r="X539" s="30"/>
      <c r="Y539" s="15"/>
    </row>
    <row r="540" spans="1:25" ht="19.350000000000001" customHeight="1">
      <c r="A540" s="17" t="s">
        <v>107</v>
      </c>
      <c r="B540" s="222" t="s">
        <v>1321</v>
      </c>
      <c r="C540" s="223" t="s">
        <v>1317</v>
      </c>
      <c r="D540" s="222" t="s">
        <v>1318</v>
      </c>
      <c r="E540" s="21" t="s">
        <v>1168</v>
      </c>
      <c r="F540" s="224">
        <v>0</v>
      </c>
      <c r="G540" s="224">
        <v>0</v>
      </c>
      <c r="H540" s="224" t="s">
        <v>1173</v>
      </c>
      <c r="I540" s="224">
        <v>-0.55000000000000004</v>
      </c>
      <c r="J540" s="222"/>
      <c r="K540" s="225"/>
      <c r="L540" s="224">
        <v>4.7544202898550729</v>
      </c>
      <c r="M540" s="226">
        <v>0</v>
      </c>
      <c r="N540" s="226">
        <v>0</v>
      </c>
      <c r="O540" s="226">
        <v>0</v>
      </c>
      <c r="P540" s="226">
        <v>0</v>
      </c>
      <c r="Q540" s="224" t="s">
        <v>1173</v>
      </c>
      <c r="R540" s="27" t="s">
        <v>1173</v>
      </c>
      <c r="S540" s="52">
        <v>44477</v>
      </c>
      <c r="T540" s="28"/>
      <c r="U540" s="28"/>
      <c r="V540" s="29" t="s">
        <v>1319</v>
      </c>
      <c r="W540" s="29"/>
      <c r="X540" s="30"/>
      <c r="Y540" s="15"/>
    </row>
    <row r="541" spans="1:25" ht="19.350000000000001" customHeight="1">
      <c r="A541" s="17" t="s">
        <v>107</v>
      </c>
      <c r="B541" s="222" t="s">
        <v>1322</v>
      </c>
      <c r="C541" s="223" t="s">
        <v>1317</v>
      </c>
      <c r="D541" s="222" t="s">
        <v>1318</v>
      </c>
      <c r="E541" s="21" t="s">
        <v>1168</v>
      </c>
      <c r="F541" s="224">
        <v>0</v>
      </c>
      <c r="G541" s="224">
        <v>0</v>
      </c>
      <c r="H541" s="224" t="s">
        <v>1173</v>
      </c>
      <c r="I541" s="224">
        <v>-0.55000000000000004</v>
      </c>
      <c r="J541" s="222"/>
      <c r="K541" s="225"/>
      <c r="L541" s="224">
        <v>4.7544202898550729</v>
      </c>
      <c r="M541" s="226">
        <v>0</v>
      </c>
      <c r="N541" s="226">
        <v>0</v>
      </c>
      <c r="O541" s="226">
        <v>0</v>
      </c>
      <c r="P541" s="226">
        <v>0</v>
      </c>
      <c r="Q541" s="224" t="s">
        <v>1173</v>
      </c>
      <c r="R541" s="27" t="s">
        <v>1173</v>
      </c>
      <c r="S541" s="52">
        <v>44477</v>
      </c>
      <c r="T541" s="28"/>
      <c r="U541" s="28"/>
      <c r="V541" s="29" t="s">
        <v>1319</v>
      </c>
      <c r="W541" s="29"/>
      <c r="X541" s="30"/>
      <c r="Y541" s="15"/>
    </row>
    <row r="542" spans="1:25" ht="19.350000000000001" customHeight="1">
      <c r="A542" s="17" t="s">
        <v>953</v>
      </c>
      <c r="B542" s="145" t="s">
        <v>954</v>
      </c>
      <c r="C542" s="146" t="s">
        <v>1081</v>
      </c>
      <c r="D542" s="147"/>
      <c r="E542" s="21" t="s">
        <v>1168</v>
      </c>
      <c r="F542" s="148">
        <v>3.2644927536231885</v>
      </c>
      <c r="G542" s="148">
        <v>2.5553759323860574</v>
      </c>
      <c r="H542" s="148">
        <v>1.5947275872826798</v>
      </c>
      <c r="I542" s="148">
        <v>1.7447275872826797</v>
      </c>
      <c r="J542" s="147" t="s">
        <v>956</v>
      </c>
      <c r="K542" s="149"/>
      <c r="L542" s="148">
        <v>0</v>
      </c>
      <c r="M542" s="25">
        <v>0</v>
      </c>
      <c r="N542" s="25">
        <v>2</v>
      </c>
      <c r="O542" s="25">
        <v>1</v>
      </c>
      <c r="P542" s="25">
        <v>0</v>
      </c>
      <c r="Q542" s="26">
        <v>0</v>
      </c>
      <c r="R542" s="27">
        <v>1</v>
      </c>
      <c r="S542" s="52">
        <v>44092</v>
      </c>
      <c r="T542" s="28">
        <v>44092</v>
      </c>
      <c r="U542" s="28"/>
      <c r="V542" s="29" t="s">
        <v>957</v>
      </c>
      <c r="W542" s="29"/>
      <c r="X542" s="95"/>
      <c r="Y542" s="15"/>
    </row>
    <row r="543" spans="1:25" ht="19.350000000000001" customHeight="1">
      <c r="A543" s="17" t="s">
        <v>953</v>
      </c>
      <c r="B543" s="147" t="s">
        <v>954</v>
      </c>
      <c r="C543" s="146" t="s">
        <v>1323</v>
      </c>
      <c r="D543" s="20"/>
      <c r="E543" s="21"/>
      <c r="F543" s="148">
        <v>3.0778985507246377</v>
      </c>
      <c r="G543" s="148">
        <v>2.4093139340310272</v>
      </c>
      <c r="H543" s="148" t="s">
        <v>1173</v>
      </c>
      <c r="I543" s="148">
        <v>1.8074330768030853</v>
      </c>
      <c r="J543" s="191"/>
      <c r="K543" s="191" t="s">
        <v>956</v>
      </c>
      <c r="L543" s="148">
        <v>0</v>
      </c>
      <c r="M543" s="227">
        <v>0</v>
      </c>
      <c r="N543" s="227">
        <v>0</v>
      </c>
      <c r="O543" s="227">
        <v>0</v>
      </c>
      <c r="P543" s="227">
        <v>0</v>
      </c>
      <c r="Q543" s="148" t="s">
        <v>1173</v>
      </c>
      <c r="R543" s="27">
        <v>1</v>
      </c>
      <c r="S543" s="52">
        <v>44092</v>
      </c>
      <c r="T543" s="28"/>
      <c r="U543" s="28"/>
      <c r="V543" s="29" t="s">
        <v>957</v>
      </c>
      <c r="W543" s="29"/>
      <c r="X543" s="95"/>
      <c r="Y543" s="15"/>
    </row>
    <row r="544" spans="1:25" ht="19.350000000000001" customHeight="1">
      <c r="A544" s="17" t="s">
        <v>25</v>
      </c>
      <c r="B544" s="145" t="s">
        <v>1324</v>
      </c>
      <c r="C544" s="228" t="s">
        <v>1325</v>
      </c>
      <c r="D544" s="229"/>
      <c r="E544" s="21" t="s">
        <v>1168</v>
      </c>
      <c r="F544" s="148">
        <v>1.6286231884057973</v>
      </c>
      <c r="G544" s="148">
        <v>1.2527870680044595</v>
      </c>
      <c r="H544" s="148">
        <v>0.57500278706800456</v>
      </c>
      <c r="I544" s="148">
        <v>0.57500278706800456</v>
      </c>
      <c r="J544" s="147"/>
      <c r="K544" s="230" t="s">
        <v>1326</v>
      </c>
      <c r="L544" s="148">
        <v>0</v>
      </c>
      <c r="M544" s="227">
        <v>0</v>
      </c>
      <c r="N544" s="227">
        <v>2</v>
      </c>
      <c r="O544" s="227">
        <v>2</v>
      </c>
      <c r="P544" s="227">
        <v>0</v>
      </c>
      <c r="Q544" s="148">
        <v>0</v>
      </c>
      <c r="R544" s="27">
        <v>1</v>
      </c>
      <c r="S544" s="28">
        <v>44683</v>
      </c>
      <c r="T544" s="28">
        <v>44683</v>
      </c>
      <c r="U544" s="28"/>
      <c r="V544" s="29" t="s">
        <v>957</v>
      </c>
      <c r="W544" s="29"/>
      <c r="X544" s="95"/>
      <c r="Y544" s="15"/>
    </row>
    <row r="545" spans="1:25" ht="19.350000000000001" customHeight="1">
      <c r="A545" s="184" t="s">
        <v>25</v>
      </c>
      <c r="B545" s="231" t="s">
        <v>1327</v>
      </c>
      <c r="C545" s="229" t="s">
        <v>1328</v>
      </c>
      <c r="D545" s="229"/>
      <c r="E545" s="21" t="s">
        <v>1168</v>
      </c>
      <c r="F545" s="22">
        <v>1.8</v>
      </c>
      <c r="G545" s="148">
        <v>1.3846153846153846</v>
      </c>
      <c r="H545" s="148">
        <v>0.84338461538461529</v>
      </c>
      <c r="I545" s="148">
        <v>0.69338461538461527</v>
      </c>
      <c r="J545" s="146"/>
      <c r="K545" s="230" t="s">
        <v>956</v>
      </c>
      <c r="L545" s="148">
        <v>0</v>
      </c>
      <c r="M545" s="227">
        <v>0</v>
      </c>
      <c r="N545" s="227">
        <v>0</v>
      </c>
      <c r="O545" s="227">
        <v>7</v>
      </c>
      <c r="P545" s="227">
        <v>0</v>
      </c>
      <c r="Q545" s="148">
        <v>0</v>
      </c>
      <c r="R545" s="189">
        <v>1</v>
      </c>
      <c r="S545" s="190">
        <v>45110</v>
      </c>
      <c r="T545" s="28">
        <v>45167</v>
      </c>
      <c r="U545" s="190"/>
      <c r="V545" s="191" t="s">
        <v>1329</v>
      </c>
      <c r="W545" s="191" t="s">
        <v>1330</v>
      </c>
      <c r="X545" s="95"/>
      <c r="Y545" s="15"/>
    </row>
    <row r="546" spans="1:25" ht="19.350000000000001" customHeight="1">
      <c r="A546" s="17" t="s">
        <v>25</v>
      </c>
      <c r="B546" s="231" t="s">
        <v>1331</v>
      </c>
      <c r="C546" s="232" t="s">
        <v>1332</v>
      </c>
      <c r="D546" s="231"/>
      <c r="E546" s="21" t="s">
        <v>27</v>
      </c>
      <c r="F546" s="233">
        <v>2.63</v>
      </c>
      <c r="G546" s="233">
        <v>2.63</v>
      </c>
      <c r="H546" s="233">
        <v>2.3984999999999999</v>
      </c>
      <c r="I546" s="233">
        <v>2.3984999999999999</v>
      </c>
      <c r="J546" s="231"/>
      <c r="K546" s="234" t="s">
        <v>956</v>
      </c>
      <c r="L546" s="233">
        <v>0</v>
      </c>
      <c r="M546" s="235">
        <v>1</v>
      </c>
      <c r="N546" s="235">
        <v>0</v>
      </c>
      <c r="O546" s="235">
        <v>10</v>
      </c>
      <c r="P546" s="235">
        <v>0</v>
      </c>
      <c r="Q546" s="233">
        <v>2.3984999999999999</v>
      </c>
      <c r="R546" s="27">
        <v>1</v>
      </c>
      <c r="S546" s="28">
        <v>44861</v>
      </c>
      <c r="T546" s="28">
        <v>44861</v>
      </c>
      <c r="U546" s="28">
        <v>45190</v>
      </c>
      <c r="V546" s="29" t="s">
        <v>1131</v>
      </c>
      <c r="W546" s="29" t="s">
        <v>160</v>
      </c>
      <c r="X546" s="95"/>
      <c r="Y546" s="15"/>
    </row>
    <row r="547" spans="1:25" ht="19.350000000000001" customHeight="1">
      <c r="A547" s="17" t="s">
        <v>25</v>
      </c>
      <c r="B547" s="145" t="s">
        <v>1333</v>
      </c>
      <c r="C547" s="229" t="s">
        <v>1334</v>
      </c>
      <c r="D547" s="229"/>
      <c r="E547" s="21" t="s">
        <v>1335</v>
      </c>
      <c r="F547" s="148">
        <v>2.95</v>
      </c>
      <c r="G547" s="22">
        <v>2.95</v>
      </c>
      <c r="H547" s="22">
        <v>2.7025000000000001</v>
      </c>
      <c r="I547" s="22">
        <v>2.7025000000000001</v>
      </c>
      <c r="J547" s="146"/>
      <c r="K547" s="230" t="s">
        <v>1336</v>
      </c>
      <c r="L547" s="148"/>
      <c r="M547" s="25">
        <v>0</v>
      </c>
      <c r="N547" s="25">
        <v>0</v>
      </c>
      <c r="O547" s="25">
        <v>9</v>
      </c>
      <c r="P547" s="25">
        <v>0</v>
      </c>
      <c r="Q547" s="26">
        <v>0</v>
      </c>
      <c r="R547" s="27">
        <v>1</v>
      </c>
      <c r="S547" s="28">
        <v>45103</v>
      </c>
      <c r="T547" s="28">
        <v>45103</v>
      </c>
      <c r="U547" s="28"/>
      <c r="V547" s="29" t="s">
        <v>71</v>
      </c>
      <c r="W547" s="29" t="s">
        <v>1043</v>
      </c>
      <c r="X547" s="95"/>
      <c r="Y547" s="15"/>
    </row>
    <row r="548" spans="1:25" ht="19.350000000000001" customHeight="1">
      <c r="A548" s="17" t="s">
        <v>25</v>
      </c>
      <c r="B548" s="145" t="s">
        <v>1337</v>
      </c>
      <c r="C548" s="146" t="s">
        <v>1338</v>
      </c>
      <c r="D548" s="147"/>
      <c r="E548" s="21" t="s">
        <v>1168</v>
      </c>
      <c r="F548" s="148">
        <v>1.4891304347826089</v>
      </c>
      <c r="G548" s="148">
        <v>1.1454849498327759</v>
      </c>
      <c r="H548" s="148">
        <v>0.52864548494983277</v>
      </c>
      <c r="I548" s="148">
        <v>0.47864548494983272</v>
      </c>
      <c r="J548" s="147"/>
      <c r="K548" s="149" t="s">
        <v>1339</v>
      </c>
      <c r="L548" s="148">
        <v>0</v>
      </c>
      <c r="M548" s="25">
        <v>0</v>
      </c>
      <c r="N548" s="25">
        <v>2</v>
      </c>
      <c r="O548" s="25">
        <v>3</v>
      </c>
      <c r="P548" s="25">
        <v>0</v>
      </c>
      <c r="Q548" s="26">
        <v>0</v>
      </c>
      <c r="R548" s="27">
        <v>1</v>
      </c>
      <c r="S548" s="52">
        <v>44096</v>
      </c>
      <c r="T548" s="28">
        <v>44099</v>
      </c>
      <c r="U548" s="28"/>
      <c r="V548" s="29" t="s">
        <v>957</v>
      </c>
      <c r="W548" s="29"/>
      <c r="X548" s="95"/>
      <c r="Y548" s="15"/>
    </row>
    <row r="549" spans="1:25" ht="19.350000000000001" customHeight="1">
      <c r="A549" s="17" t="s">
        <v>25</v>
      </c>
      <c r="B549" s="145" t="s">
        <v>1340</v>
      </c>
      <c r="C549" s="146" t="s">
        <v>1338</v>
      </c>
      <c r="D549" s="147"/>
      <c r="E549" s="21" t="s">
        <v>1168</v>
      </c>
      <c r="F549" s="148">
        <v>1.4891304347826089</v>
      </c>
      <c r="G549" s="148">
        <v>1.1454849498327759</v>
      </c>
      <c r="H549" s="148">
        <v>0.52864548494983277</v>
      </c>
      <c r="I549" s="148">
        <v>0.47864548494983272</v>
      </c>
      <c r="J549" s="147"/>
      <c r="K549" s="149" t="s">
        <v>1339</v>
      </c>
      <c r="L549" s="148">
        <v>0</v>
      </c>
      <c r="M549" s="25">
        <v>0</v>
      </c>
      <c r="N549" s="25">
        <v>2</v>
      </c>
      <c r="O549" s="25">
        <v>3</v>
      </c>
      <c r="P549" s="25">
        <v>0</v>
      </c>
      <c r="Q549" s="26">
        <v>0</v>
      </c>
      <c r="R549" s="27">
        <v>1</v>
      </c>
      <c r="S549" s="52">
        <v>44096</v>
      </c>
      <c r="T549" s="28">
        <v>44099</v>
      </c>
      <c r="U549" s="28"/>
      <c r="V549" s="29" t="s">
        <v>957</v>
      </c>
      <c r="W549" s="29"/>
      <c r="X549" s="95"/>
      <c r="Y549" s="15"/>
    </row>
    <row r="550" spans="1:25" ht="19.350000000000001" customHeight="1">
      <c r="A550" s="17" t="s">
        <v>25</v>
      </c>
      <c r="B550" s="145" t="s">
        <v>1341</v>
      </c>
      <c r="C550" s="146" t="s">
        <v>1338</v>
      </c>
      <c r="D550" s="147"/>
      <c r="E550" s="21" t="s">
        <v>1168</v>
      </c>
      <c r="F550" s="148">
        <v>1.4891304347826089</v>
      </c>
      <c r="G550" s="148">
        <v>1.1454849498327759</v>
      </c>
      <c r="H550" s="148">
        <v>0.52864548494983277</v>
      </c>
      <c r="I550" s="148">
        <v>0.47864548494983272</v>
      </c>
      <c r="J550" s="147"/>
      <c r="K550" s="149" t="s">
        <v>1339</v>
      </c>
      <c r="L550" s="148">
        <v>0</v>
      </c>
      <c r="M550" s="25">
        <v>0</v>
      </c>
      <c r="N550" s="25">
        <v>2</v>
      </c>
      <c r="O550" s="25">
        <v>3</v>
      </c>
      <c r="P550" s="25">
        <v>0</v>
      </c>
      <c r="Q550" s="26">
        <v>0</v>
      </c>
      <c r="R550" s="27">
        <v>1</v>
      </c>
      <c r="S550" s="52">
        <v>44096</v>
      </c>
      <c r="T550" s="28">
        <v>44099</v>
      </c>
      <c r="U550" s="28"/>
      <c r="V550" s="29" t="s">
        <v>957</v>
      </c>
      <c r="W550" s="29"/>
      <c r="X550" s="95"/>
      <c r="Y550" s="15"/>
    </row>
    <row r="551" spans="1:25" ht="19.350000000000001" customHeight="1">
      <c r="A551" s="17" t="s">
        <v>1342</v>
      </c>
      <c r="B551" s="147" t="s">
        <v>1343</v>
      </c>
      <c r="C551" s="236" t="s">
        <v>1344</v>
      </c>
      <c r="D551" s="147"/>
      <c r="E551" s="21"/>
      <c r="F551" s="148">
        <v>0.74818840579710144</v>
      </c>
      <c r="G551" s="148">
        <v>0.6082832567456109</v>
      </c>
      <c r="H551" s="22" t="s">
        <v>1173</v>
      </c>
      <c r="I551" s="22">
        <v>0.22758175400612696</v>
      </c>
      <c r="J551" s="230"/>
      <c r="K551" s="149" t="s">
        <v>1336</v>
      </c>
      <c r="L551" s="148">
        <v>0</v>
      </c>
      <c r="M551" s="25">
        <v>0</v>
      </c>
      <c r="N551" s="25">
        <v>0</v>
      </c>
      <c r="O551" s="25">
        <v>0</v>
      </c>
      <c r="P551" s="25">
        <v>0</v>
      </c>
      <c r="Q551" s="26" t="s">
        <v>1173</v>
      </c>
      <c r="R551" s="27">
        <v>1</v>
      </c>
      <c r="S551" s="52">
        <v>44129</v>
      </c>
      <c r="T551" s="28"/>
      <c r="U551" s="28"/>
      <c r="V551" s="29" t="s">
        <v>957</v>
      </c>
      <c r="W551" s="176"/>
      <c r="X551" s="95"/>
      <c r="Y551" s="15"/>
    </row>
    <row r="552" spans="1:25" ht="19.350000000000001" customHeight="1">
      <c r="A552" s="17" t="s">
        <v>25</v>
      </c>
      <c r="B552" s="38" t="s">
        <v>1345</v>
      </c>
      <c r="C552" s="42" t="s">
        <v>1346</v>
      </c>
      <c r="D552" s="38"/>
      <c r="E552" s="21"/>
      <c r="F552" s="41">
        <v>1.4221014492753623</v>
      </c>
      <c r="G552" s="41">
        <v>1.0939241917502787</v>
      </c>
      <c r="H552" s="41" t="s">
        <v>1173</v>
      </c>
      <c r="I552" s="41">
        <v>0.65358253414158307</v>
      </c>
      <c r="J552" s="38"/>
      <c r="K552" s="69">
        <v>0</v>
      </c>
      <c r="L552" s="41">
        <v>0</v>
      </c>
      <c r="M552" s="44">
        <v>1</v>
      </c>
      <c r="N552" s="44">
        <v>0</v>
      </c>
      <c r="O552" s="44">
        <v>0</v>
      </c>
      <c r="P552" s="44">
        <v>0</v>
      </c>
      <c r="Q552" s="41" t="s">
        <v>1173</v>
      </c>
      <c r="R552" s="27">
        <v>1</v>
      </c>
      <c r="S552" s="52">
        <v>44355</v>
      </c>
      <c r="T552" s="28"/>
      <c r="U552" s="28"/>
      <c r="V552" s="29" t="s">
        <v>1347</v>
      </c>
      <c r="W552" s="29"/>
      <c r="X552" s="95"/>
      <c r="Y552" s="15"/>
    </row>
    <row r="553" spans="1:25" ht="19.350000000000001" customHeight="1">
      <c r="A553" s="17" t="s">
        <v>25</v>
      </c>
      <c r="B553" s="219" t="s">
        <v>1348</v>
      </c>
      <c r="C553" s="237" t="s">
        <v>1346</v>
      </c>
      <c r="D553" s="219"/>
      <c r="E553" s="21"/>
      <c r="F553" s="238">
        <v>0.85</v>
      </c>
      <c r="G553" s="238">
        <v>0.69105691056910568</v>
      </c>
      <c r="H553" s="238" t="s">
        <v>1173</v>
      </c>
      <c r="I553" s="238">
        <v>0.30019021544715446</v>
      </c>
      <c r="J553" s="219"/>
      <c r="K553" s="239" t="s">
        <v>1349</v>
      </c>
      <c r="L553" s="238">
        <v>2.5631103568295326E-2</v>
      </c>
      <c r="M553" s="240">
        <v>0</v>
      </c>
      <c r="N553" s="240">
        <v>0</v>
      </c>
      <c r="O553" s="240">
        <v>0</v>
      </c>
      <c r="P553" s="240">
        <v>0</v>
      </c>
      <c r="Q553" s="238" t="s">
        <v>1173</v>
      </c>
      <c r="R553" s="27" t="s">
        <v>1173</v>
      </c>
      <c r="S553" s="52">
        <v>44227</v>
      </c>
      <c r="T553" s="28"/>
      <c r="U553" s="28"/>
      <c r="V553" s="29" t="s">
        <v>1350</v>
      </c>
      <c r="W553" s="29"/>
      <c r="X553" s="95"/>
      <c r="Y553" s="15"/>
    </row>
    <row r="554" spans="1:25" ht="19.350000000000001" customHeight="1">
      <c r="A554" s="17" t="s">
        <v>25</v>
      </c>
      <c r="B554" s="131" t="s">
        <v>1351</v>
      </c>
      <c r="C554" s="131" t="s">
        <v>1352</v>
      </c>
      <c r="D554" s="131"/>
      <c r="E554" s="21"/>
      <c r="F554" s="127">
        <v>8.6999999999999993</v>
      </c>
      <c r="G554" s="127">
        <v>7.0645554202192438</v>
      </c>
      <c r="H554" s="127" t="s">
        <v>1173</v>
      </c>
      <c r="I554" s="127">
        <v>5.890977856272837</v>
      </c>
      <c r="J554" s="133"/>
      <c r="K554" s="128" t="s">
        <v>419</v>
      </c>
      <c r="L554" s="127">
        <v>2.7865867904140615</v>
      </c>
      <c r="M554" s="129">
        <v>0</v>
      </c>
      <c r="N554" s="129">
        <v>0</v>
      </c>
      <c r="O554" s="129">
        <v>0</v>
      </c>
      <c r="P554" s="129">
        <v>0</v>
      </c>
      <c r="Q554" s="127" t="s">
        <v>1173</v>
      </c>
      <c r="R554" s="27" t="s">
        <v>1173</v>
      </c>
      <c r="S554" s="28">
        <v>45000</v>
      </c>
      <c r="T554" s="28"/>
      <c r="U554" s="28"/>
      <c r="V554" s="29" t="s">
        <v>420</v>
      </c>
      <c r="W554" s="29" t="s">
        <v>421</v>
      </c>
      <c r="X554" s="95"/>
      <c r="Y554" s="15"/>
    </row>
    <row r="555" spans="1:25" ht="19.350000000000001" customHeight="1">
      <c r="A555" s="17" t="s">
        <v>1353</v>
      </c>
      <c r="B555" s="54" t="s">
        <v>1354</v>
      </c>
      <c r="C555" s="55" t="s">
        <v>1355</v>
      </c>
      <c r="D555" s="54"/>
      <c r="E555" s="21" t="s">
        <v>27</v>
      </c>
      <c r="F555" s="56">
        <v>0.4311594202898551</v>
      </c>
      <c r="G555" s="56">
        <v>0.4311594202898551</v>
      </c>
      <c r="H555" s="56">
        <v>0.30960144927536237</v>
      </c>
      <c r="I555" s="56">
        <v>0.30960144927536237</v>
      </c>
      <c r="J555" s="54"/>
      <c r="K555" s="57" t="s">
        <v>1356</v>
      </c>
      <c r="L555" s="56">
        <v>1.2336600086010315E-2</v>
      </c>
      <c r="M555" s="58">
        <v>0</v>
      </c>
      <c r="N555" s="58">
        <v>0</v>
      </c>
      <c r="O555" s="58">
        <v>10</v>
      </c>
      <c r="P555" s="58">
        <v>0</v>
      </c>
      <c r="Q555" s="56">
        <v>-1.2336600086010315E-2</v>
      </c>
      <c r="R555" s="27">
        <v>-1</v>
      </c>
      <c r="S555" s="52">
        <v>44365</v>
      </c>
      <c r="T555" s="28">
        <v>44403</v>
      </c>
      <c r="U555" s="28"/>
      <c r="V555" s="29" t="s">
        <v>234</v>
      </c>
      <c r="W555" s="29"/>
      <c r="X555" s="95"/>
      <c r="Y555" s="15"/>
    </row>
    <row r="556" spans="1:25" ht="19.350000000000001" customHeight="1">
      <c r="A556" s="17" t="s">
        <v>1357</v>
      </c>
      <c r="B556" s="54" t="s">
        <v>1358</v>
      </c>
      <c r="C556" s="55" t="s">
        <v>1355</v>
      </c>
      <c r="D556" s="54"/>
      <c r="E556" s="21" t="s">
        <v>27</v>
      </c>
      <c r="F556" s="56">
        <v>0.4311594202898551</v>
      </c>
      <c r="G556" s="56">
        <v>0.4311594202898551</v>
      </c>
      <c r="H556" s="56">
        <v>0.30960144927536237</v>
      </c>
      <c r="I556" s="56">
        <v>0.30960144927536237</v>
      </c>
      <c r="J556" s="54"/>
      <c r="K556" s="57" t="s">
        <v>1359</v>
      </c>
      <c r="L556" s="56">
        <v>4.3642342380803445E-2</v>
      </c>
      <c r="M556" s="58">
        <v>0</v>
      </c>
      <c r="N556" s="58">
        <v>0</v>
      </c>
      <c r="O556" s="58">
        <v>10</v>
      </c>
      <c r="P556" s="58">
        <v>0</v>
      </c>
      <c r="Q556" s="56">
        <v>-4.3642342380803445E-2</v>
      </c>
      <c r="R556" s="27">
        <v>-1</v>
      </c>
      <c r="S556" s="52">
        <v>44367</v>
      </c>
      <c r="T556" s="28">
        <v>44403</v>
      </c>
      <c r="U556" s="28"/>
      <c r="V556" s="29" t="s">
        <v>814</v>
      </c>
      <c r="W556" s="29"/>
      <c r="X556" s="95"/>
      <c r="Y556" s="15"/>
    </row>
    <row r="557" spans="1:25" ht="19.350000000000001" customHeight="1">
      <c r="A557" s="17" t="s">
        <v>1360</v>
      </c>
      <c r="B557" s="54" t="s">
        <v>1361</v>
      </c>
      <c r="C557" s="55" t="s">
        <v>1355</v>
      </c>
      <c r="D557" s="54"/>
      <c r="E557" s="21" t="s">
        <v>27</v>
      </c>
      <c r="F557" s="56">
        <v>0.69</v>
      </c>
      <c r="G557" s="56">
        <v>0.69</v>
      </c>
      <c r="H557" s="56">
        <v>0.55549999999999999</v>
      </c>
      <c r="I557" s="56">
        <v>0.55549999999999999</v>
      </c>
      <c r="J557" s="54"/>
      <c r="K557" s="57" t="s">
        <v>1362</v>
      </c>
      <c r="L557" s="56">
        <v>2.5089394774026962E-2</v>
      </c>
      <c r="M557" s="58">
        <v>1</v>
      </c>
      <c r="N557" s="58">
        <v>0</v>
      </c>
      <c r="O557" s="58">
        <v>8</v>
      </c>
      <c r="P557" s="58">
        <v>1</v>
      </c>
      <c r="Q557" s="56">
        <v>-0.15958939477402689</v>
      </c>
      <c r="R557" s="27">
        <v>-6.3608307897182517</v>
      </c>
      <c r="S557" s="52">
        <v>44368</v>
      </c>
      <c r="T557" s="28">
        <v>45042</v>
      </c>
      <c r="U557" s="28">
        <v>45064</v>
      </c>
      <c r="V557" s="29" t="s">
        <v>366</v>
      </c>
      <c r="W557" s="29"/>
      <c r="X557" s="95"/>
      <c r="Y557" s="15"/>
    </row>
    <row r="558" spans="1:25" ht="19.350000000000001" customHeight="1">
      <c r="A558" s="17" t="s">
        <v>1363</v>
      </c>
      <c r="B558" s="54" t="s">
        <v>1364</v>
      </c>
      <c r="C558" s="55" t="s">
        <v>1355</v>
      </c>
      <c r="D558" s="54"/>
      <c r="E558" s="21" t="s">
        <v>27</v>
      </c>
      <c r="F558" s="56">
        <v>0.69</v>
      </c>
      <c r="G558" s="56">
        <v>0.69</v>
      </c>
      <c r="H558" s="56">
        <v>0.55549999999999999</v>
      </c>
      <c r="I558" s="56">
        <v>0.55549999999999999</v>
      </c>
      <c r="J558" s="54"/>
      <c r="K558" s="57" t="s">
        <v>1365</v>
      </c>
      <c r="L558" s="56">
        <v>2.5089394774026962E-2</v>
      </c>
      <c r="M558" s="58">
        <v>1</v>
      </c>
      <c r="N558" s="58">
        <v>0</v>
      </c>
      <c r="O558" s="58">
        <v>8</v>
      </c>
      <c r="P558" s="58">
        <v>1</v>
      </c>
      <c r="Q558" s="56">
        <v>-0.15958939477402689</v>
      </c>
      <c r="R558" s="27">
        <v>-6.3608307897182517</v>
      </c>
      <c r="S558" s="52">
        <v>44368</v>
      </c>
      <c r="T558" s="28">
        <v>45042</v>
      </c>
      <c r="U558" s="28">
        <v>45076</v>
      </c>
      <c r="V558" s="29" t="s">
        <v>1366</v>
      </c>
      <c r="W558" s="29"/>
      <c r="X558" s="95"/>
      <c r="Y558" s="15"/>
    </row>
    <row r="559" spans="1:25" ht="19.350000000000001" customHeight="1">
      <c r="A559" s="97" t="s">
        <v>25</v>
      </c>
      <c r="B559" s="198" t="s">
        <v>1367</v>
      </c>
      <c r="C559" s="125" t="s">
        <v>1368</v>
      </c>
      <c r="D559" s="126"/>
      <c r="E559" s="21" t="s">
        <v>1168</v>
      </c>
      <c r="F559" s="127">
        <v>3.7173913043478262</v>
      </c>
      <c r="G559" s="127">
        <v>2.9098953458691397</v>
      </c>
      <c r="H559" s="127">
        <v>2.1130860205904876</v>
      </c>
      <c r="I559" s="127">
        <v>2.0630860205904877</v>
      </c>
      <c r="J559" s="128"/>
      <c r="K559" s="128" t="s">
        <v>1369</v>
      </c>
      <c r="L559" s="127">
        <v>1.4943590976449632</v>
      </c>
      <c r="M559" s="129">
        <v>0</v>
      </c>
      <c r="N559" s="129">
        <v>2</v>
      </c>
      <c r="O559" s="129">
        <v>3</v>
      </c>
      <c r="P559" s="129">
        <v>0</v>
      </c>
      <c r="Q559" s="127">
        <v>-1.4943590976449632</v>
      </c>
      <c r="R559" s="27">
        <v>-1</v>
      </c>
      <c r="S559" s="52">
        <v>44705</v>
      </c>
      <c r="T559" s="28">
        <v>44706</v>
      </c>
      <c r="U559" s="28"/>
      <c r="V559" s="29" t="s">
        <v>1131</v>
      </c>
      <c r="W559" s="29" t="s">
        <v>160</v>
      </c>
      <c r="X559" s="95"/>
      <c r="Y559" s="15"/>
    </row>
    <row r="560" spans="1:25" ht="19.350000000000001" customHeight="1">
      <c r="A560" s="97" t="s">
        <v>25</v>
      </c>
      <c r="B560" s="198" t="s">
        <v>1370</v>
      </c>
      <c r="C560" s="125" t="s">
        <v>1368</v>
      </c>
      <c r="D560" s="126"/>
      <c r="E560" s="21" t="s">
        <v>1168</v>
      </c>
      <c r="F560" s="127">
        <v>3.7173913043478262</v>
      </c>
      <c r="G560" s="127">
        <v>2.9098953458691397</v>
      </c>
      <c r="H560" s="127">
        <v>2.1130860205904876</v>
      </c>
      <c r="I560" s="127">
        <v>2.0630860205904877</v>
      </c>
      <c r="J560" s="128"/>
      <c r="K560" s="128" t="s">
        <v>1369</v>
      </c>
      <c r="L560" s="127">
        <v>1.4943590976449632</v>
      </c>
      <c r="M560" s="129">
        <v>0</v>
      </c>
      <c r="N560" s="129">
        <v>2</v>
      </c>
      <c r="O560" s="129">
        <v>3</v>
      </c>
      <c r="P560" s="129">
        <v>0</v>
      </c>
      <c r="Q560" s="127">
        <v>-1.4943590976449632</v>
      </c>
      <c r="R560" s="27">
        <v>-1</v>
      </c>
      <c r="S560" s="52">
        <v>44705</v>
      </c>
      <c r="T560" s="28">
        <v>44706</v>
      </c>
      <c r="U560" s="28"/>
      <c r="V560" s="29" t="s">
        <v>1131</v>
      </c>
      <c r="W560" s="29" t="s">
        <v>160</v>
      </c>
      <c r="X560" s="95"/>
      <c r="Y560" s="15"/>
    </row>
    <row r="561" spans="1:25" ht="19.350000000000001" customHeight="1">
      <c r="A561" s="17" t="s">
        <v>25</v>
      </c>
      <c r="B561" s="241" t="s">
        <v>1371</v>
      </c>
      <c r="C561" s="242" t="s">
        <v>1372</v>
      </c>
      <c r="D561" s="243"/>
      <c r="E561" s="21" t="s">
        <v>1168</v>
      </c>
      <c r="F561" s="213">
        <v>5.48</v>
      </c>
      <c r="G561" s="213">
        <v>4.3665338645418332</v>
      </c>
      <c r="H561" s="213">
        <v>3.3711474103585664</v>
      </c>
      <c r="I561" s="213">
        <v>3.3711474103585664</v>
      </c>
      <c r="J561" s="243"/>
      <c r="K561" s="214" t="s">
        <v>678</v>
      </c>
      <c r="L561" s="213">
        <v>1.5905797101449275</v>
      </c>
      <c r="M561" s="244">
        <v>0</v>
      </c>
      <c r="N561" s="244">
        <v>6</v>
      </c>
      <c r="O561" s="244">
        <v>6</v>
      </c>
      <c r="P561" s="244">
        <v>0</v>
      </c>
      <c r="Q561" s="213">
        <v>-1.5905797101449275</v>
      </c>
      <c r="R561" s="27">
        <v>-1</v>
      </c>
      <c r="S561" s="28">
        <v>44601</v>
      </c>
      <c r="T561" s="28">
        <v>44603</v>
      </c>
      <c r="U561" s="28"/>
      <c r="V561" s="29" t="s">
        <v>1373</v>
      </c>
      <c r="W561" s="29"/>
      <c r="X561" s="95"/>
      <c r="Y561" s="15"/>
    </row>
    <row r="562" spans="1:25" ht="19.350000000000001" customHeight="1">
      <c r="A562" s="17" t="s">
        <v>25</v>
      </c>
      <c r="B562" s="241" t="s">
        <v>1374</v>
      </c>
      <c r="C562" s="242" t="s">
        <v>1375</v>
      </c>
      <c r="D562" s="243" t="s">
        <v>1376</v>
      </c>
      <c r="E562" s="21" t="s">
        <v>1168</v>
      </c>
      <c r="F562" s="213">
        <v>1.2898550724637683</v>
      </c>
      <c r="G562" s="213">
        <v>0.99219620958751409</v>
      </c>
      <c r="H562" s="213">
        <v>0.11599219620958767</v>
      </c>
      <c r="I562" s="213">
        <v>0.34099219620958765</v>
      </c>
      <c r="J562" s="243"/>
      <c r="K562" s="214" t="s">
        <v>1377</v>
      </c>
      <c r="L562" s="213">
        <v>0.75724637681159424</v>
      </c>
      <c r="M562" s="244">
        <v>0</v>
      </c>
      <c r="N562" s="244">
        <v>5</v>
      </c>
      <c r="O562" s="244">
        <v>2</v>
      </c>
      <c r="P562" s="244">
        <v>0</v>
      </c>
      <c r="Q562" s="213">
        <v>-0.75724637681159424</v>
      </c>
      <c r="R562" s="27">
        <v>-1</v>
      </c>
      <c r="S562" s="52">
        <v>43653</v>
      </c>
      <c r="T562" s="28">
        <v>44051</v>
      </c>
      <c r="U562" s="28"/>
      <c r="V562" s="29" t="s">
        <v>80</v>
      </c>
      <c r="W562" s="29"/>
      <c r="X562" s="95"/>
      <c r="Y562" s="15"/>
    </row>
    <row r="563" spans="1:25" ht="19.350000000000001" customHeight="1">
      <c r="A563" s="17" t="s">
        <v>953</v>
      </c>
      <c r="B563" s="32" t="s">
        <v>1378</v>
      </c>
      <c r="C563" s="242" t="s">
        <v>1379</v>
      </c>
      <c r="D563" s="243"/>
      <c r="E563" s="21" t="s">
        <v>1168</v>
      </c>
      <c r="F563" s="213">
        <v>8.94</v>
      </c>
      <c r="G563" s="213">
        <v>7.2594397076735682</v>
      </c>
      <c r="H563" s="213">
        <v>5.5189768574908644</v>
      </c>
      <c r="I563" s="213">
        <v>5.9689768574908646</v>
      </c>
      <c r="J563" s="243"/>
      <c r="K563" s="214" t="s">
        <v>1380</v>
      </c>
      <c r="L563" s="213">
        <v>1.1536953165939148</v>
      </c>
      <c r="M563" s="25">
        <v>0</v>
      </c>
      <c r="N563" s="25">
        <v>4</v>
      </c>
      <c r="O563" s="25">
        <v>1</v>
      </c>
      <c r="P563" s="25">
        <v>0</v>
      </c>
      <c r="Q563" s="26">
        <v>-1.1536953165939148</v>
      </c>
      <c r="R563" s="27">
        <v>-1</v>
      </c>
      <c r="S563" s="52">
        <v>43638</v>
      </c>
      <c r="T563" s="28">
        <v>43910</v>
      </c>
      <c r="U563" s="28"/>
      <c r="V563" s="29" t="s">
        <v>1381</v>
      </c>
      <c r="W563" s="29"/>
      <c r="X563" s="95"/>
      <c r="Y563" s="15"/>
    </row>
    <row r="564" spans="1:25" ht="19.350000000000001" customHeight="1">
      <c r="A564" s="17" t="s">
        <v>107</v>
      </c>
      <c r="B564" s="245" t="s">
        <v>1382</v>
      </c>
      <c r="C564" s="246" t="s">
        <v>1383</v>
      </c>
      <c r="D564" s="245" t="s">
        <v>1384</v>
      </c>
      <c r="E564" s="21" t="s">
        <v>1168</v>
      </c>
      <c r="F564" s="247">
        <v>24.320652173913047</v>
      </c>
      <c r="G564" s="248">
        <v>22.251282867258048</v>
      </c>
      <c r="H564" s="248" t="s">
        <v>1173</v>
      </c>
      <c r="I564" s="248">
        <v>19.431652014797727</v>
      </c>
      <c r="J564" s="245"/>
      <c r="K564" s="249"/>
      <c r="L564" s="247">
        <v>4.0760869565217392</v>
      </c>
      <c r="M564" s="250">
        <v>0</v>
      </c>
      <c r="N564" s="250">
        <v>0</v>
      </c>
      <c r="O564" s="250">
        <v>0</v>
      </c>
      <c r="P564" s="250">
        <v>0</v>
      </c>
      <c r="Q564" s="248" t="s">
        <v>1173</v>
      </c>
      <c r="R564" s="27" t="s">
        <v>1173</v>
      </c>
      <c r="S564" s="251">
        <v>43771</v>
      </c>
      <c r="T564" s="93">
        <v>43811</v>
      </c>
      <c r="U564" s="93"/>
      <c r="V564" s="94" t="s">
        <v>1385</v>
      </c>
      <c r="W564" s="252"/>
      <c r="X564" s="95"/>
      <c r="Y564" s="15"/>
    </row>
    <row r="565" spans="1:25" ht="19.350000000000001" customHeight="1">
      <c r="A565" s="17" t="s">
        <v>25</v>
      </c>
      <c r="B565" s="253" t="s">
        <v>1386</v>
      </c>
      <c r="C565" s="254" t="s">
        <v>1387</v>
      </c>
      <c r="D565" s="253"/>
      <c r="E565" s="21" t="s">
        <v>1168</v>
      </c>
      <c r="F565" s="255">
        <v>11.681159420289857</v>
      </c>
      <c r="G565" s="255">
        <v>9.8575184981348993</v>
      </c>
      <c r="H565" s="255" t="s">
        <v>1173</v>
      </c>
      <c r="I565" s="255">
        <v>8.3020516113251386</v>
      </c>
      <c r="J565" s="253"/>
      <c r="K565" s="256" t="s">
        <v>669</v>
      </c>
      <c r="L565" s="255">
        <v>3.7770612376774988</v>
      </c>
      <c r="M565" s="257">
        <v>0</v>
      </c>
      <c r="N565" s="257">
        <v>0</v>
      </c>
      <c r="O565" s="257">
        <v>0</v>
      </c>
      <c r="P565" s="257">
        <v>0</v>
      </c>
      <c r="Q565" s="255" t="s">
        <v>1173</v>
      </c>
      <c r="R565" s="27" t="s">
        <v>1173</v>
      </c>
      <c r="S565" s="93">
        <v>44685</v>
      </c>
      <c r="T565" s="93"/>
      <c r="U565" s="93"/>
      <c r="V565" s="94" t="s">
        <v>1388</v>
      </c>
      <c r="W565" s="94"/>
      <c r="X565" s="95"/>
      <c r="Y565" s="15"/>
    </row>
    <row r="566" spans="1:25" ht="19.350000000000001" customHeight="1">
      <c r="A566" s="258" t="s">
        <v>1260</v>
      </c>
      <c r="B566" s="253" t="s">
        <v>1389</v>
      </c>
      <c r="C566" s="254" t="s">
        <v>1390</v>
      </c>
      <c r="D566" s="253"/>
      <c r="E566" s="21" t="s">
        <v>27</v>
      </c>
      <c r="F566" s="255">
        <v>0.19</v>
      </c>
      <c r="G566" s="255">
        <v>0.19</v>
      </c>
      <c r="H566" s="255">
        <v>8.0499999999999988E-2</v>
      </c>
      <c r="I566" s="255">
        <v>8.0499999999999988E-2</v>
      </c>
      <c r="J566" s="253" t="s">
        <v>1391</v>
      </c>
      <c r="K566" s="256" t="s">
        <v>1392</v>
      </c>
      <c r="L566" s="255">
        <v>1.4365942028985508</v>
      </c>
      <c r="M566" s="257">
        <v>1</v>
      </c>
      <c r="N566" s="257">
        <v>0</v>
      </c>
      <c r="O566" s="257">
        <v>10</v>
      </c>
      <c r="P566" s="257">
        <v>0</v>
      </c>
      <c r="Q566" s="255">
        <v>-1.3560942028985508</v>
      </c>
      <c r="R566" s="259">
        <v>-0.94396469104665826</v>
      </c>
      <c r="S566" s="260">
        <v>43637</v>
      </c>
      <c r="T566" s="260">
        <v>45173</v>
      </c>
      <c r="U566" s="260">
        <v>45179</v>
      </c>
      <c r="V566" s="261" t="s">
        <v>1393</v>
      </c>
      <c r="W566" s="261"/>
      <c r="X566" s="95"/>
      <c r="Y566" s="15"/>
    </row>
  </sheetData>
  <sheetProtection formatCells="0" formatColumns="0" formatRows="0" insertColumns="0" insertRows="0" insertHyperlinks="0" deleteColumns="0" deleteRows="0" sort="0" autoFilter="0" pivotTables="0"/>
  <conditionalFormatting sqref="B456:B466">
    <cfRule type="duplicateValues" dxfId="41" priority="98"/>
  </conditionalFormatting>
  <conditionalFormatting sqref="B467:B471">
    <cfRule type="duplicateValues" dxfId="40" priority="97"/>
  </conditionalFormatting>
  <conditionalFormatting sqref="B472:B476">
    <cfRule type="duplicateValues" dxfId="39" priority="96"/>
  </conditionalFormatting>
  <conditionalFormatting sqref="B477:B481">
    <cfRule type="duplicateValues" dxfId="38" priority="95"/>
  </conditionalFormatting>
  <conditionalFormatting sqref="B482">
    <cfRule type="duplicateValues" dxfId="37" priority="94"/>
  </conditionalFormatting>
  <conditionalFormatting sqref="B483:B494">
    <cfRule type="duplicateValues" dxfId="36" priority="93"/>
  </conditionalFormatting>
  <conditionalFormatting sqref="B495:B502">
    <cfRule type="duplicateValues" dxfId="35" priority="92"/>
  </conditionalFormatting>
  <conditionalFormatting sqref="B503:B525">
    <cfRule type="duplicateValues" dxfId="34" priority="91"/>
  </conditionalFormatting>
  <conditionalFormatting sqref="B526:B531">
    <cfRule type="duplicateValues" dxfId="33" priority="90"/>
  </conditionalFormatting>
  <conditionalFormatting sqref="B532:B533">
    <cfRule type="duplicateValues" dxfId="32" priority="89"/>
  </conditionalFormatting>
  <conditionalFormatting sqref="B534:B541">
    <cfRule type="duplicateValues" dxfId="31" priority="88"/>
  </conditionalFormatting>
  <conditionalFormatting sqref="B542:B546">
    <cfRule type="duplicateValues" dxfId="30" priority="87"/>
  </conditionalFormatting>
  <conditionalFormatting sqref="B547:B551">
    <cfRule type="duplicateValues" dxfId="29" priority="86"/>
  </conditionalFormatting>
  <conditionalFormatting sqref="B552:B553">
    <cfRule type="duplicateValues" dxfId="28" priority="85"/>
  </conditionalFormatting>
  <conditionalFormatting sqref="B554:B560">
    <cfRule type="duplicateValues" dxfId="27" priority="84"/>
  </conditionalFormatting>
  <conditionalFormatting sqref="B561:B566">
    <cfRule type="duplicateValues" dxfId="26" priority="83"/>
  </conditionalFormatting>
  <conditionalFormatting sqref="R2:R4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6:R4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7:R4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2:R4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7:R4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3:R4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5:R5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6:R5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3:R5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3:R5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7:R5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6:R5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6:R5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9:R5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2:R5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4:R5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4:R5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2:R5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7:R5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7:R5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2:R5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4:R5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1:R5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V64 E2:E566" xr:uid="{6C041D02-F5D0-4EE5-B8C2-53E2EC8C2239}">
      <formula1>"G2A,Gamivo"</formula1>
    </dataValidation>
    <dataValidation type="list" allowBlank="1" showInputMessage="1" showErrorMessage="1" sqref="E1" xr:uid="{26E764D8-914E-48EE-893A-76B11A0E461E}">
      <formula1>#REF!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portrait" r:id="rId1"/>
  <headerFooter scaleWithDoc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Venda-Chave-Troca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Corrado</dc:creator>
  <cp:lastModifiedBy>Jay</cp:lastModifiedBy>
  <dcterms:created xsi:type="dcterms:W3CDTF">2024-01-18T15:23:51Z</dcterms:created>
  <dcterms:modified xsi:type="dcterms:W3CDTF">2024-01-19T16:18:11Z</dcterms:modified>
</cp:coreProperties>
</file>