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15" windowHeight="8430" tabRatio="500" activeTab="1"/>
  </bookViews>
  <sheets>
    <sheet name="Planilha1" sheetId="1" r:id="rId1"/>
    <sheet name="Sheet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<sst xmlns="http://schemas.openxmlformats.org/spreadsheetml/2006/main" count="7">
  <si>
    <t>Resistor</t>
  </si>
  <si>
    <t>Voltagem(V)</t>
  </si>
  <si>
    <t>Frequência(Hz)</t>
  </si>
  <si>
    <t>Φ (Graus)</t>
  </si>
  <si>
    <t xml:space="preserve"> </t>
  </si>
  <si>
    <t>Indutor</t>
  </si>
  <si>
    <t>Voltagem(Vr)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</si>
</sst>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1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1" fontId="1" fillId="0" borderId="0" applyBorder="0" applyAlignment="0" applyProtection="0"/>
    <xf numFmtId="0" fontId="14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" borderId="6" applyNumberFormat="0" applyAlignment="0" applyProtection="0">
      <alignment vertical="center"/>
    </xf>
    <xf numFmtId="44" fontId="1" fillId="0" borderId="0" applyBorder="0" applyAlignment="0" applyProtection="0"/>
    <xf numFmtId="0" fontId="9" fillId="5" borderId="0" applyNumberFormat="0" applyBorder="0" applyAlignment="0" applyProtection="0">
      <alignment vertical="center"/>
    </xf>
    <xf numFmtId="0" fontId="8" fillId="3" borderId="4" applyNumberFormat="0" applyFon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2" fontId="1" fillId="0" borderId="0" applyBorder="0" applyAlignment="0" applyProtection="0"/>
    <xf numFmtId="0" fontId="15" fillId="0" borderId="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3" fontId="1" fillId="0" borderId="0" applyBorder="0" applyAlignment="0" applyProtection="0"/>
    <xf numFmtId="0" fontId="19" fillId="25" borderId="7" applyNumberFormat="0" applyAlignment="0" applyProtection="0">
      <alignment vertical="center"/>
    </xf>
    <xf numFmtId="9" fontId="1" fillId="0" borderId="0" applyBorder="0" applyAlignment="0" applyProtection="0"/>
  </cellStyleXfs>
  <cellXfs count="4">
    <xf numFmtId="0" fontId="0" fillId="0" borderId="0" xfId="0">
      <alignment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182128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zoomScale="110" zoomScaleNormal="110" workbookViewId="0">
      <selection activeCell="C2" sqref="C2"/>
    </sheetView>
  </sheetViews>
  <sheetFormatPr defaultColWidth="9" defaultRowHeight="12.75" outlineLevelCol="4"/>
  <cols>
    <col min="1" max="1" width="9" customWidth="1"/>
    <col min="2" max="2" width="15.86" customWidth="1"/>
    <col min="3" max="3" width="17.86" customWidth="1"/>
    <col min="4" max="4" width="9" customWidth="1"/>
    <col min="5" max="5" width="23.4866666666667" customWidth="1"/>
    <col min="6" max="6" width="9" customWidth="1"/>
    <col min="7" max="7" width="19.86" customWidth="1"/>
    <col min="8" max="9" width="9" customWidth="1"/>
    <col min="10" max="10" width="17.4333333333333" customWidth="1"/>
    <col min="11" max="1025" width="9" customWidth="1"/>
  </cols>
  <sheetData>
    <row r="1" spans="1:3">
      <c r="A1" s="1" t="s">
        <v>0</v>
      </c>
      <c r="B1" s="1"/>
      <c r="C1" s="1"/>
    </row>
    <row r="2" spans="1:3">
      <c r="A2" t="s">
        <v>1</v>
      </c>
      <c r="B2" t="s">
        <v>2</v>
      </c>
      <c r="C2" s="3" t="s">
        <v>3</v>
      </c>
    </row>
    <row r="3" spans="1:3">
      <c r="A3">
        <v>3.8</v>
      </c>
      <c r="B3">
        <f>1000*3.67</f>
        <v>3670</v>
      </c>
      <c r="C3">
        <f>ROUND(DEGREES(-ACOS(A3/4.04)),2)</f>
        <v>-19.85</v>
      </c>
    </row>
    <row r="4" spans="1:5">
      <c r="A4">
        <v>3.63</v>
      </c>
      <c r="B4">
        <f>1000*4.17</f>
        <v>4170</v>
      </c>
      <c r="C4">
        <f t="shared" ref="C4:C23" si="0">ROUND(DEGREES(-ACOS(A4/4.04)),2)</f>
        <v>-26.04</v>
      </c>
      <c r="E4" t="s">
        <v>4</v>
      </c>
    </row>
    <row r="5" spans="1:3">
      <c r="A5">
        <v>3.46</v>
      </c>
      <c r="B5">
        <f>1000*5.87</f>
        <v>5870</v>
      </c>
      <c r="C5">
        <f t="shared" si="0"/>
        <v>-31.08</v>
      </c>
    </row>
    <row r="6" spans="1:3">
      <c r="A6">
        <v>3.29</v>
      </c>
      <c r="B6">
        <f>1000*6.68</f>
        <v>6680</v>
      </c>
      <c r="C6">
        <f t="shared" si="0"/>
        <v>-35.48</v>
      </c>
    </row>
    <row r="7" spans="1:3">
      <c r="A7">
        <v>3.12</v>
      </c>
      <c r="B7">
        <f>1000*7.85</f>
        <v>7850</v>
      </c>
      <c r="C7">
        <f t="shared" si="0"/>
        <v>-39.44</v>
      </c>
    </row>
    <row r="8" spans="1:3">
      <c r="A8">
        <v>2.95</v>
      </c>
      <c r="B8">
        <f>1000*8.85</f>
        <v>8850</v>
      </c>
      <c r="C8">
        <f t="shared" si="0"/>
        <v>-43.1</v>
      </c>
    </row>
    <row r="9" spans="1:3">
      <c r="A9">
        <v>2.78</v>
      </c>
      <c r="B9">
        <f>1000*10.04</f>
        <v>10040</v>
      </c>
      <c r="C9">
        <f t="shared" si="0"/>
        <v>-46.52</v>
      </c>
    </row>
    <row r="10" spans="1:3">
      <c r="A10">
        <v>2.61</v>
      </c>
      <c r="B10">
        <f>1000*10.68</f>
        <v>10680</v>
      </c>
      <c r="C10">
        <f t="shared" si="0"/>
        <v>-49.76</v>
      </c>
    </row>
    <row r="11" spans="1:3">
      <c r="A11">
        <v>2.44</v>
      </c>
      <c r="B11">
        <f>1000*12.45</f>
        <v>12450</v>
      </c>
      <c r="C11">
        <f t="shared" si="0"/>
        <v>-52.85</v>
      </c>
    </row>
    <row r="12" spans="1:3">
      <c r="A12">
        <v>2.27</v>
      </c>
      <c r="B12">
        <f>1000*13.77</f>
        <v>13770</v>
      </c>
      <c r="C12">
        <f t="shared" si="0"/>
        <v>-55.81</v>
      </c>
    </row>
    <row r="13" spans="1:3">
      <c r="A13">
        <v>2.1</v>
      </c>
      <c r="B13">
        <f>1000*14.77</f>
        <v>14770</v>
      </c>
      <c r="C13">
        <f t="shared" si="0"/>
        <v>-58.68</v>
      </c>
    </row>
    <row r="14" spans="1:3">
      <c r="A14">
        <v>1.93</v>
      </c>
      <c r="B14">
        <f>1000*16.55</f>
        <v>16550</v>
      </c>
      <c r="C14">
        <f t="shared" si="0"/>
        <v>-61.46</v>
      </c>
    </row>
    <row r="15" spans="1:3">
      <c r="A15">
        <v>1.76</v>
      </c>
      <c r="B15">
        <f>1000*18.33</f>
        <v>18330</v>
      </c>
      <c r="C15">
        <f t="shared" si="0"/>
        <v>-64.17</v>
      </c>
    </row>
    <row r="16" spans="1:3">
      <c r="A16">
        <v>1.59</v>
      </c>
      <c r="B16">
        <f>1000*21.93</f>
        <v>21930</v>
      </c>
      <c r="C16">
        <f t="shared" si="0"/>
        <v>-66.82</v>
      </c>
    </row>
    <row r="17" spans="1:3">
      <c r="A17">
        <v>1.42</v>
      </c>
      <c r="B17">
        <f>1000*23.7</f>
        <v>23700</v>
      </c>
      <c r="C17">
        <f t="shared" si="0"/>
        <v>-69.42</v>
      </c>
    </row>
    <row r="18" spans="1:3">
      <c r="A18">
        <v>1.25</v>
      </c>
      <c r="B18">
        <f>1000*28.03</f>
        <v>28030</v>
      </c>
      <c r="C18">
        <f t="shared" si="0"/>
        <v>-71.98</v>
      </c>
    </row>
    <row r="19" spans="1:3">
      <c r="A19">
        <v>1.08</v>
      </c>
      <c r="B19">
        <f>1000*31.25</f>
        <v>31250</v>
      </c>
      <c r="C19">
        <f t="shared" si="0"/>
        <v>-74.49</v>
      </c>
    </row>
    <row r="20" spans="1:3">
      <c r="A20">
        <v>0.91</v>
      </c>
      <c r="B20">
        <f>1000*36.76</f>
        <v>36760</v>
      </c>
      <c r="C20">
        <f t="shared" si="0"/>
        <v>-76.98</v>
      </c>
    </row>
    <row r="21" spans="1:3">
      <c r="A21">
        <v>0.74</v>
      </c>
      <c r="B21">
        <f>1000*24.92</f>
        <v>24920</v>
      </c>
      <c r="C21">
        <f t="shared" si="0"/>
        <v>-79.45</v>
      </c>
    </row>
    <row r="22" spans="1:3">
      <c r="A22">
        <v>0.57</v>
      </c>
      <c r="B22">
        <f>1000*52.82</f>
        <v>52820</v>
      </c>
      <c r="C22">
        <f t="shared" si="0"/>
        <v>-81.89</v>
      </c>
    </row>
    <row r="23" spans="1:3">
      <c r="A23">
        <v>0.4</v>
      </c>
      <c r="B23">
        <f>1000*61.38</f>
        <v>61380</v>
      </c>
      <c r="C23">
        <f t="shared" si="0"/>
        <v>-84.32</v>
      </c>
    </row>
  </sheetData>
  <mergeCells count="1">
    <mergeCell ref="A1:C1"/>
  </mergeCells>
  <pageMargins left="0.510416666666667" right="0.510416666666667" top="0.786805555555556" bottom="0.786805555555556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tabSelected="1" workbookViewId="0">
      <selection activeCell="B3" sqref="B3"/>
    </sheetView>
  </sheetViews>
  <sheetFormatPr defaultColWidth="9" defaultRowHeight="12.75" outlineLevelCol="3"/>
  <cols>
    <col min="1" max="1" width="9.14" customWidth="1"/>
    <col min="2" max="2" width="14.2866666666667" customWidth="1"/>
    <col min="3" max="3" width="19" customWidth="1"/>
    <col min="4" max="4" width="16" customWidth="1"/>
    <col min="5" max="5" width="18.7066666666667" customWidth="1"/>
    <col min="6" max="1025" width="9.14" customWidth="1"/>
  </cols>
  <sheetData>
    <row r="1" spans="1:4">
      <c r="A1" s="1" t="s">
        <v>5</v>
      </c>
      <c r="B1" s="1"/>
      <c r="C1" s="1"/>
      <c r="D1" s="2"/>
    </row>
    <row r="2" spans="1:3">
      <c r="A2" s="2" t="s">
        <v>6</v>
      </c>
      <c r="B2" s="2" t="s">
        <v>2</v>
      </c>
      <c r="C2" t="s">
        <v>3</v>
      </c>
    </row>
    <row r="3" spans="1:3">
      <c r="A3" s="2">
        <v>3.8</v>
      </c>
      <c r="B3" s="2">
        <f>1000*83.46</f>
        <v>83460</v>
      </c>
      <c r="C3">
        <f>ROUND(ACOS(A3/4.04),2)</f>
        <v>0.35</v>
      </c>
    </row>
    <row r="4" spans="1:3">
      <c r="A4" s="2">
        <v>3.63</v>
      </c>
      <c r="B4" s="2">
        <f>1000*102.46</f>
        <v>102460</v>
      </c>
      <c r="C4">
        <f t="shared" ref="C4:C23" si="0">ROUND(ACOS(A4/4.04),2)</f>
        <v>0.45</v>
      </c>
    </row>
    <row r="5" spans="1:3">
      <c r="A5" s="2">
        <v>3.46</v>
      </c>
      <c r="B5" s="2">
        <f>1000*146.2</f>
        <v>146200</v>
      </c>
      <c r="C5">
        <f t="shared" si="0"/>
        <v>0.54</v>
      </c>
    </row>
    <row r="6" spans="1:3">
      <c r="A6" s="2">
        <v>3.29</v>
      </c>
      <c r="B6" s="2">
        <f>1000*170.45</f>
        <v>170450</v>
      </c>
      <c r="C6">
        <f t="shared" si="0"/>
        <v>0.62</v>
      </c>
    </row>
    <row r="7" spans="1:3">
      <c r="A7" s="2">
        <v>3.12</v>
      </c>
      <c r="B7" s="2">
        <f>1000*192.31</f>
        <v>192310</v>
      </c>
      <c r="C7">
        <f t="shared" si="0"/>
        <v>0.69</v>
      </c>
    </row>
    <row r="8" spans="1:3">
      <c r="A8" s="2">
        <v>2.95</v>
      </c>
      <c r="B8" s="2">
        <f>1000*225.23</f>
        <v>225230</v>
      </c>
      <c r="C8">
        <f t="shared" si="0"/>
        <v>0.75</v>
      </c>
    </row>
    <row r="9" spans="1:3">
      <c r="A9" s="2">
        <v>2.78</v>
      </c>
      <c r="B9" s="2">
        <f>1000*255.1</f>
        <v>255100</v>
      </c>
      <c r="C9">
        <f t="shared" si="0"/>
        <v>0.81</v>
      </c>
    </row>
    <row r="10" spans="1:3">
      <c r="A10" s="2">
        <v>2.61</v>
      </c>
      <c r="B10" s="2">
        <f>1000*7.76</f>
        <v>7760</v>
      </c>
      <c r="C10">
        <f t="shared" si="0"/>
        <v>0.87</v>
      </c>
    </row>
    <row r="11" spans="1:3">
      <c r="A11" s="2">
        <v>2.44</v>
      </c>
      <c r="B11" s="2">
        <f>1000*6.54</f>
        <v>6540</v>
      </c>
      <c r="C11">
        <f t="shared" si="0"/>
        <v>0.92</v>
      </c>
    </row>
    <row r="12" spans="1:3">
      <c r="A12" s="2">
        <v>2.27</v>
      </c>
      <c r="B12" s="2">
        <f>1000*5.92</f>
        <v>5920</v>
      </c>
      <c r="C12">
        <f t="shared" si="0"/>
        <v>0.97</v>
      </c>
    </row>
    <row r="13" spans="1:3">
      <c r="A13" s="2">
        <v>2.1</v>
      </c>
      <c r="B13" s="2">
        <f>1000*5.24</f>
        <v>5240</v>
      </c>
      <c r="C13">
        <f t="shared" si="0"/>
        <v>1.02</v>
      </c>
    </row>
    <row r="14" spans="1:3">
      <c r="A14" s="2">
        <v>1.93</v>
      </c>
      <c r="B14" s="2">
        <f>1000*4.72</f>
        <v>4720</v>
      </c>
      <c r="C14">
        <f t="shared" si="0"/>
        <v>1.07</v>
      </c>
    </row>
    <row r="15" spans="1:3">
      <c r="A15" s="2">
        <v>1.76</v>
      </c>
      <c r="B15" s="2">
        <f>1000*4.27</f>
        <v>4270</v>
      </c>
      <c r="C15">
        <f t="shared" si="0"/>
        <v>1.12</v>
      </c>
    </row>
    <row r="16" spans="1:3">
      <c r="A16" s="2">
        <v>1.59</v>
      </c>
      <c r="B16" s="2">
        <f>1000*3.7</f>
        <v>3700</v>
      </c>
      <c r="C16">
        <f t="shared" si="0"/>
        <v>1.17</v>
      </c>
    </row>
    <row r="17" spans="1:3">
      <c r="A17" s="2">
        <v>1.42</v>
      </c>
      <c r="B17" s="2">
        <f>1000*3.33</f>
        <v>3330</v>
      </c>
      <c r="C17">
        <f t="shared" si="0"/>
        <v>1.21</v>
      </c>
    </row>
    <row r="18" spans="1:3">
      <c r="A18" s="2">
        <v>1.25</v>
      </c>
      <c r="B18" s="2">
        <f>1000*2.94</f>
        <v>2940</v>
      </c>
      <c r="C18">
        <f t="shared" si="0"/>
        <v>1.26</v>
      </c>
    </row>
    <row r="19" spans="1:3">
      <c r="A19" s="2">
        <v>1.08</v>
      </c>
      <c r="B19" s="2">
        <f>1000*2.48</f>
        <v>2480</v>
      </c>
      <c r="C19">
        <f t="shared" si="0"/>
        <v>1.3</v>
      </c>
    </row>
    <row r="20" spans="1:3">
      <c r="A20" s="2">
        <v>0.91</v>
      </c>
      <c r="B20" s="2">
        <f>1000*2.07</f>
        <v>2070</v>
      </c>
      <c r="C20">
        <f t="shared" si="0"/>
        <v>1.34</v>
      </c>
    </row>
    <row r="21" spans="1:3">
      <c r="A21" s="2">
        <v>0.74</v>
      </c>
      <c r="B21" s="2">
        <f>1000*1.61</f>
        <v>1610</v>
      </c>
      <c r="C21">
        <f t="shared" si="0"/>
        <v>1.39</v>
      </c>
    </row>
    <row r="22" spans="1:3">
      <c r="A22" s="2">
        <v>0.569999999999999</v>
      </c>
      <c r="B22" s="2">
        <f>1000*1.19</f>
        <v>1190</v>
      </c>
      <c r="C22">
        <f t="shared" si="0"/>
        <v>1.43</v>
      </c>
    </row>
    <row r="23" spans="1:3">
      <c r="A23" s="2">
        <v>0.399999999999999</v>
      </c>
      <c r="B23" s="2">
        <f>1000*61.38</f>
        <v>61380</v>
      </c>
      <c r="C23">
        <f t="shared" si="0"/>
        <v>1.47</v>
      </c>
    </row>
  </sheetData>
  <mergeCells count="1">
    <mergeCell ref="A1:C1"/>
  </mergeCells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cols>
    <col min="1" max="1025" width="9.14" customWidth="1"/>
  </cols>
  <sheetData/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LibreOffice/5.2.7.2$Linux_X86_64 LibreOffice_project/20m0$Build-2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Planilha1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Vicente</dc:creator>
  <cp:revision>2</cp:revision>
  <dcterms:created xsi:type="dcterms:W3CDTF">2017-05-31T10:43:00Z</dcterms:created>
  <dcterms:modified xsi:type="dcterms:W3CDTF">2017-06-06T14:25:08Z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