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BC17E3C-B08A-4D0D-9308-406DF146E783}" xr6:coauthVersionLast="36" xr6:coauthVersionMax="36" xr10:uidLastSave="{00000000-0000-0000-0000-000000000000}"/>
  <bookViews>
    <workbookView xWindow="0" yWindow="0" windowWidth="20490" windowHeight="7620" firstSheet="4" activeTab="9" xr2:uid="{00000000-000D-0000-FFFF-FFFF00000000}"/>
  </bookViews>
  <sheets>
    <sheet name="Planilha1" sheetId="1" r:id="rId1"/>
    <sheet name="Planilha2" sheetId="2" r:id="rId2"/>
    <sheet name="Planilha3" sheetId="3" r:id="rId3"/>
    <sheet name="Planilha4" sheetId="4" r:id="rId4"/>
    <sheet name="Planilha5" sheetId="5" r:id="rId5"/>
    <sheet name="Planilha6" sheetId="6" r:id="rId6"/>
    <sheet name="Planilha7" sheetId="7" r:id="rId7"/>
    <sheet name="Planilha8" sheetId="8" r:id="rId8"/>
    <sheet name="Planilha9" sheetId="9" r:id="rId9"/>
    <sheet name="Planilha10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0" l="1"/>
  <c r="E4" i="10"/>
  <c r="E5" i="10"/>
  <c r="E6" i="10"/>
  <c r="E2" i="10"/>
  <c r="D3" i="10"/>
  <c r="D4" i="10"/>
  <c r="D5" i="10"/>
  <c r="D6" i="10"/>
  <c r="D2" i="10"/>
  <c r="J6" i="8" l="1"/>
  <c r="D29" i="9" l="1"/>
  <c r="C29" i="9"/>
  <c r="B29" i="9"/>
  <c r="H21" i="9" l="1"/>
  <c r="H26" i="9"/>
  <c r="H18" i="9"/>
  <c r="G28" i="9"/>
  <c r="H28" i="9" s="1"/>
  <c r="G27" i="9"/>
  <c r="H27" i="9" s="1"/>
  <c r="G26" i="9"/>
  <c r="G25" i="9"/>
  <c r="H25" i="9" s="1"/>
  <c r="G24" i="9"/>
  <c r="H24" i="9" s="1"/>
  <c r="G23" i="9"/>
  <c r="H23" i="9" s="1"/>
  <c r="G22" i="9"/>
  <c r="H22" i="9" s="1"/>
  <c r="G21" i="9"/>
  <c r="G20" i="9"/>
  <c r="H20" i="9" s="1"/>
  <c r="G19" i="9"/>
  <c r="H19" i="9" s="1"/>
  <c r="G18" i="9"/>
  <c r="F19" i="9"/>
  <c r="F20" i="9"/>
  <c r="F21" i="9"/>
  <c r="F22" i="9"/>
  <c r="F23" i="9"/>
  <c r="F24" i="9"/>
  <c r="F25" i="9"/>
  <c r="F26" i="9"/>
  <c r="F27" i="9"/>
  <c r="F28" i="9"/>
  <c r="F18" i="9"/>
  <c r="E19" i="9"/>
  <c r="E20" i="9"/>
  <c r="E21" i="9"/>
  <c r="E22" i="9"/>
  <c r="E23" i="9"/>
  <c r="E24" i="9"/>
  <c r="E25" i="9"/>
  <c r="E26" i="9"/>
  <c r="E27" i="9"/>
  <c r="E28" i="9"/>
  <c r="E18" i="9"/>
  <c r="E29" i="9" s="1"/>
  <c r="J5" i="8"/>
  <c r="J4" i="8"/>
  <c r="J3" i="8"/>
  <c r="C2" i="5"/>
  <c r="C12" i="7"/>
  <c r="B12" i="7"/>
  <c r="D7" i="7"/>
  <c r="D6" i="7"/>
  <c r="D5" i="7"/>
  <c r="D4" i="7"/>
  <c r="D3" i="7"/>
  <c r="D2" i="7"/>
  <c r="H29" i="9" l="1"/>
  <c r="G29" i="9"/>
  <c r="F29" i="9"/>
  <c r="E19" i="6"/>
  <c r="E20" i="6" s="1"/>
  <c r="E21" i="6" s="1"/>
  <c r="D19" i="6"/>
  <c r="D20" i="6" s="1"/>
  <c r="D21" i="6" s="1"/>
  <c r="C19" i="6"/>
  <c r="C20" i="6" s="1"/>
  <c r="C21" i="6" s="1"/>
  <c r="B19" i="6"/>
  <c r="F15" i="6"/>
  <c r="F14" i="6"/>
  <c r="F13" i="6"/>
  <c r="F12" i="6"/>
  <c r="F11" i="6"/>
  <c r="F10" i="6"/>
  <c r="F19" i="6" s="1"/>
  <c r="F6" i="6"/>
  <c r="C9" i="5"/>
  <c r="D9" i="5" s="1"/>
  <c r="D8" i="5"/>
  <c r="C8" i="5"/>
  <c r="C7" i="5"/>
  <c r="D7" i="5" s="1"/>
  <c r="C6" i="5"/>
  <c r="D6" i="5" s="1"/>
  <c r="C5" i="5"/>
  <c r="D2" i="5" s="1"/>
  <c r="D4" i="5"/>
  <c r="C4" i="5"/>
  <c r="C3" i="5"/>
  <c r="D3" i="5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G15" i="3"/>
  <c r="H15" i="3" s="1"/>
  <c r="F15" i="3"/>
  <c r="G14" i="3"/>
  <c r="F14" i="3"/>
  <c r="G13" i="3"/>
  <c r="F13" i="3"/>
  <c r="G12" i="3"/>
  <c r="H12" i="3" s="1"/>
  <c r="F12" i="3"/>
  <c r="G11" i="3"/>
  <c r="F11" i="3"/>
  <c r="H11" i="3" s="1"/>
  <c r="G10" i="3"/>
  <c r="H10" i="3" s="1"/>
  <c r="F10" i="3"/>
  <c r="G9" i="3"/>
  <c r="F9" i="3"/>
  <c r="G8" i="3"/>
  <c r="H8" i="3" s="1"/>
  <c r="F8" i="3"/>
  <c r="G23" i="2"/>
  <c r="G27" i="2" s="1"/>
  <c r="F23" i="2"/>
  <c r="F27" i="2" s="1"/>
  <c r="E23" i="2"/>
  <c r="E27" i="2" s="1"/>
  <c r="D23" i="2"/>
  <c r="D27" i="2" s="1"/>
  <c r="C23" i="2"/>
  <c r="C27" i="2" s="1"/>
  <c r="B23" i="2"/>
  <c r="B27" i="2" s="1"/>
  <c r="H9" i="3" l="1"/>
  <c r="F20" i="6"/>
  <c r="F21" i="6" s="1"/>
  <c r="H13" i="3"/>
  <c r="H14" i="3"/>
  <c r="F22" i="6"/>
  <c r="B20" i="6"/>
  <c r="B21" i="6" s="1"/>
  <c r="D5" i="5"/>
  <c r="E21" i="1" l="1"/>
  <c r="D21" i="1"/>
  <c r="C21" i="1"/>
  <c r="I19" i="1"/>
  <c r="I18" i="1"/>
  <c r="I17" i="1"/>
  <c r="I16" i="1"/>
  <c r="H19" i="1"/>
  <c r="H18" i="1"/>
  <c r="H17" i="1"/>
  <c r="H16" i="1"/>
  <c r="G19" i="1"/>
  <c r="G18" i="1"/>
  <c r="G17" i="1"/>
  <c r="G15" i="1"/>
  <c r="F19" i="1"/>
  <c r="F18" i="1"/>
  <c r="F17" i="1"/>
  <c r="F16" i="1"/>
  <c r="G16" i="1" s="1"/>
  <c r="C10" i="1"/>
  <c r="C24" i="1" s="1"/>
  <c r="I15" i="1"/>
  <c r="H15" i="1"/>
  <c r="F15" i="1"/>
  <c r="I14" i="1"/>
  <c r="H14" i="1"/>
  <c r="G14" i="1"/>
  <c r="F14" i="1"/>
  <c r="E10" i="1"/>
  <c r="E24" i="1" s="1"/>
  <c r="D10" i="1"/>
  <c r="D24" i="1" s="1"/>
  <c r="I8" i="1"/>
  <c r="H8" i="1"/>
  <c r="G8" i="1"/>
  <c r="F8" i="1"/>
  <c r="I7" i="1"/>
  <c r="H7" i="1"/>
  <c r="G7" i="1"/>
  <c r="F7" i="1"/>
  <c r="I6" i="1"/>
  <c r="H6" i="1"/>
  <c r="F6" i="1"/>
  <c r="I5" i="1"/>
  <c r="H5" i="1"/>
  <c r="G5" i="1"/>
  <c r="F5" i="1"/>
  <c r="I4" i="1"/>
  <c r="H4" i="1"/>
  <c r="G4" i="1"/>
  <c r="F4" i="1"/>
  <c r="I3" i="1"/>
  <c r="H3" i="1"/>
  <c r="G3" i="1"/>
  <c r="F3" i="1"/>
  <c r="F10" i="1" l="1"/>
  <c r="F21" i="1"/>
  <c r="F24" i="1" s="1"/>
  <c r="G6" i="1"/>
</calcChain>
</file>

<file path=xl/sharedStrings.xml><?xml version="1.0" encoding="utf-8"?>
<sst xmlns="http://schemas.openxmlformats.org/spreadsheetml/2006/main" count="283" uniqueCount="224">
  <si>
    <t>  </t>
  </si>
  <si>
    <t>Código Produto </t>
  </si>
  <si>
    <t>Jan </t>
  </si>
  <si>
    <t>Fev </t>
  </si>
  <si>
    <t>Mar </t>
  </si>
  <si>
    <t>Total 1º Trim.</t>
  </si>
  <si>
    <t>Máximo </t>
  </si>
  <si>
    <t>Mínimo </t>
  </si>
  <si>
    <t>Média </t>
  </si>
  <si>
    <t>1 </t>
  </si>
  <si>
    <t>Porca </t>
  </si>
  <si>
    <t>2 </t>
  </si>
  <si>
    <t>Parafuso </t>
  </si>
  <si>
    <t>3 </t>
  </si>
  <si>
    <t>Arruela </t>
  </si>
  <si>
    <t>4 </t>
  </si>
  <si>
    <t>Prego </t>
  </si>
  <si>
    <t>5 </t>
  </si>
  <si>
    <t>Alicate </t>
  </si>
  <si>
    <t>6 </t>
  </si>
  <si>
    <t>Martelo </t>
  </si>
  <si>
    <t>Totais </t>
  </si>
  <si>
    <t>Abr </t>
  </si>
  <si>
    <t>Mai </t>
  </si>
  <si>
    <t>Jun </t>
  </si>
  <si>
    <t>Total 2º Trim.</t>
  </si>
  <si>
    <t>Total do Semestre </t>
  </si>
  <si>
    <t>CONTAS A PAGAR </t>
  </si>
  <si>
    <t>JANEIRO </t>
  </si>
  <si>
    <t>ABRIL </t>
  </si>
  <si>
    <t>MAIO </t>
  </si>
  <si>
    <t>JUNHO </t>
  </si>
  <si>
    <t>SALÁRIO </t>
  </si>
  <si>
    <t>CONTAS </t>
  </si>
  <si>
    <t>ÁGUA </t>
  </si>
  <si>
    <t>LUZ </t>
  </si>
  <si>
    <t>ESCOLA </t>
  </si>
  <si>
    <t>IPTU </t>
  </si>
  <si>
    <t>IPVA </t>
  </si>
  <si>
    <t>SHOPPING </t>
  </si>
  <si>
    <t>COMBUSTÍVEL </t>
  </si>
  <si>
    <t>ACADEMIA </t>
  </si>
  <si>
    <t>TOTAL DE  </t>
  </si>
  <si>
    <t>SALDO </t>
  </si>
  <si>
    <t>MARÇO </t>
  </si>
  <si>
    <t xml:space="preserve">FEVEREIRO </t>
  </si>
  <si>
    <t>03) Elaborar as planilhas abaixo, fazendo-se o que se pede:  </t>
  </si>
  <si>
    <t>Nº </t>
  </si>
  <si>
    <t>NOME </t>
  </si>
  <si>
    <t>Salário Bruto </t>
  </si>
  <si>
    <t>INSS </t>
  </si>
  <si>
    <t>Gratificação</t>
  </si>
  <si>
    <t>INSS R$ </t>
  </si>
  <si>
    <t>Gratificação R$ </t>
  </si>
  <si>
    <t>Salário Líquido</t>
  </si>
  <si>
    <t>Eduardo </t>
  </si>
  <si>
    <r>
      <rPr>
        <sz val="16"/>
        <color rgb="FF000000"/>
        <rFont val="Arial"/>
        <family val="2"/>
      </rPr>
      <t>Araras Informática - Hardware e Software</t>
    </r>
    <r>
      <rPr>
        <sz val="10"/>
        <color rgb="FF000000"/>
        <rFont val="Arial"/>
        <family val="2"/>
      </rPr>
      <t>  </t>
    </r>
  </si>
  <si>
    <t>Regina </t>
  </si>
  <si>
    <t>Paulo </t>
  </si>
  <si>
    <t>Elisangela </t>
  </si>
  <si>
    <t>Edson </t>
  </si>
  <si>
    <t>Gabriela </t>
  </si>
  <si>
    <t>Helena </t>
  </si>
  <si>
    <t>Maria </t>
  </si>
  <si>
    <t>04) Elaborar as planilhas abaixo, fazendo-se o que se pede:  </t>
  </si>
  <si>
    <t>Valor do Dólar </t>
  </si>
  <si>
    <t>Papelaria Papel Branco </t>
  </si>
  <si>
    <t>Produtos </t>
  </si>
  <si>
    <t>Qtde </t>
  </si>
  <si>
    <t>Preço Unit.</t>
  </si>
  <si>
    <t>Total R$ </t>
  </si>
  <si>
    <t>Total US$ </t>
  </si>
  <si>
    <t>Caneta Azul </t>
  </si>
  <si>
    <t>Caneta Vermelha </t>
  </si>
  <si>
    <t>Caderno </t>
  </si>
  <si>
    <t>Régua </t>
  </si>
  <si>
    <t>Lápis </t>
  </si>
  <si>
    <t>Papel Sulfite </t>
  </si>
  <si>
    <t>Tinta Nanquim </t>
  </si>
  <si>
    <t>Nome </t>
  </si>
  <si>
    <t>Salário </t>
  </si>
  <si>
    <t>Aumento </t>
  </si>
  <si>
    <t>Novo Salário </t>
  </si>
  <si>
    <t>João dos Santos </t>
  </si>
  <si>
    <t>Maria da Silva </t>
  </si>
  <si>
    <t>Manoel das Flores </t>
  </si>
  <si>
    <t>Lambarildo Peixe </t>
  </si>
  <si>
    <t>Sebastião Souza </t>
  </si>
  <si>
    <t>Ana Flávia Silveira </t>
  </si>
  <si>
    <t>Silvia Helena Santos </t>
  </si>
  <si>
    <t>Alberto Roberto </t>
  </si>
  <si>
    <t>Até 1000,00 </t>
  </si>
  <si>
    <t>mais 1000,00 </t>
  </si>
  <si>
    <t>Projeção para o ano de 2003 </t>
  </si>
  <si>
    <t>Receita bruta </t>
  </si>
  <si>
    <t>Jan-Mar </t>
  </si>
  <si>
    <t>Abr-Jun </t>
  </si>
  <si>
    <t>Jul-Set </t>
  </si>
  <si>
    <t>Out-Dez </t>
  </si>
  <si>
    <t>Total do Ano </t>
  </si>
  <si>
    <t>Despesa Líquida </t>
  </si>
  <si>
    <t>Salários </t>
  </si>
  <si>
    <t>Juros </t>
  </si>
  <si>
    <t>Aluguel </t>
  </si>
  <si>
    <t>Propaganda </t>
  </si>
  <si>
    <t>Suprimentos </t>
  </si>
  <si>
    <t>Diversos </t>
  </si>
  <si>
    <t>Total do Trim. </t>
  </si>
  <si>
    <t>Receita líquida </t>
  </si>
  <si>
    <t>Situação </t>
  </si>
  <si>
    <t>Valor Acumulado do ano de despesas </t>
  </si>
  <si>
    <t>Produto</t>
  </si>
  <si>
    <t>Jan</t>
  </si>
  <si>
    <t>Fev</t>
  </si>
  <si>
    <t>Resultado</t>
  </si>
  <si>
    <t> 4.665,00</t>
  </si>
  <si>
    <t xml:space="preserve">6.468,00  </t>
  </si>
  <si>
    <t xml:space="preserve">434,00  </t>
  </si>
  <si>
    <t> 65.765,00</t>
  </si>
  <si>
    <t> 54.646,00</t>
  </si>
  <si>
    <t>A</t>
  </si>
  <si>
    <t>B</t>
  </si>
  <si>
    <t>C</t>
  </si>
  <si>
    <t>D</t>
  </si>
  <si>
    <t>E</t>
  </si>
  <si>
    <t>F</t>
  </si>
  <si>
    <t>Idade do Canditado</t>
  </si>
  <si>
    <t>Idade Mínima</t>
  </si>
  <si>
    <t>Idade Máxima</t>
  </si>
  <si>
    <t>Endereço </t>
  </si>
  <si>
    <t>Bairro </t>
  </si>
  <si>
    <t>Cidade </t>
  </si>
  <si>
    <t>Estado </t>
  </si>
  <si>
    <t>Rodovia Anhanguera, km 180 </t>
  </si>
  <si>
    <t>Centro </t>
  </si>
  <si>
    <t>Leme </t>
  </si>
  <si>
    <t>SP </t>
  </si>
  <si>
    <t>R. Antônio de Castro, 362 </t>
  </si>
  <si>
    <t>São Benedito </t>
  </si>
  <si>
    <t>Araras </t>
  </si>
  <si>
    <t>R. Tiradentes, 123 </t>
  </si>
  <si>
    <t>Salvador </t>
  </si>
  <si>
    <t>BA </t>
  </si>
  <si>
    <t>Av. Orozimbo Maia, 987 </t>
  </si>
  <si>
    <t>Jd. Nova Campinas Campinas </t>
  </si>
  <si>
    <t>Rodovia Rio/São Paulo, km 77 </t>
  </si>
  <si>
    <t>Praia Grande </t>
  </si>
  <si>
    <t>Ubatuba </t>
  </si>
  <si>
    <t>R. Júlio Mesquita, 66 </t>
  </si>
  <si>
    <t>Recife </t>
  </si>
  <si>
    <t>PE </t>
  </si>
  <si>
    <t>R. 5, 78 </t>
  </si>
  <si>
    <t>Jd. Europa </t>
  </si>
  <si>
    <t>Rio Claro </t>
  </si>
  <si>
    <t>R. Lambarildo Peixe, 812 </t>
  </si>
  <si>
    <t>Vila Tubarão </t>
  </si>
  <si>
    <t>Ribeirão Preto </t>
  </si>
  <si>
    <t>Av. dos Jequitibas, 11 </t>
  </si>
  <si>
    <t>Jd. Paulista </t>
  </si>
  <si>
    <t>Florianópolis </t>
  </si>
  <si>
    <t>SC </t>
  </si>
  <si>
    <t>Av. Ipiranga, 568 </t>
  </si>
  <si>
    <t>Ibirapuera </t>
  </si>
  <si>
    <t>Manaus </t>
  </si>
  <si>
    <t>AM </t>
  </si>
  <si>
    <t>R. Sergipe, 765 </t>
  </si>
  <si>
    <t>Botafogo </t>
  </si>
  <si>
    <t>Campinas </t>
  </si>
  <si>
    <t>Av. Limeira, 98 </t>
  </si>
  <si>
    <t>Belvedere </t>
  </si>
  <si>
    <t>Al. dos Laranjais, 99 </t>
  </si>
  <si>
    <t>Rio de Janeiro </t>
  </si>
  <si>
    <t>RJ </t>
  </si>
  <si>
    <t>R. das Quaresmeiras, 810 </t>
  </si>
  <si>
    <t>Vila Cláudia </t>
  </si>
  <si>
    <t>Porto Alegre </t>
  </si>
  <si>
    <t>RS </t>
  </si>
  <si>
    <t>R. Minas Gerais, 67 </t>
  </si>
  <si>
    <t>Parque Industrial </t>
  </si>
  <si>
    <t>Poços de Caldas </t>
  </si>
  <si>
    <t>MG </t>
  </si>
  <si>
    <t>Nome</t>
  </si>
  <si>
    <t>Rubens</t>
  </si>
  <si>
    <t>Sônia</t>
  </si>
  <si>
    <t>Ana</t>
  </si>
  <si>
    <t>Eduardo</t>
  </si>
  <si>
    <t>Érica</t>
  </si>
  <si>
    <t>Fernanda</t>
  </si>
  <si>
    <t>Gabriela</t>
  </si>
  <si>
    <t>Helena</t>
  </si>
  <si>
    <t>Katiane</t>
  </si>
  <si>
    <t>Lilian</t>
  </si>
  <si>
    <t>Lucimara</t>
  </si>
  <si>
    <t>Maria</t>
  </si>
  <si>
    <t>Pedro</t>
  </si>
  <si>
    <t>Roberto</t>
  </si>
  <si>
    <t>Tatiane</t>
  </si>
  <si>
    <t>São Paulo</t>
  </si>
  <si>
    <t>Tabela de Preços </t>
  </si>
  <si>
    <t>Porc. De Lucro </t>
  </si>
  <si>
    <t>Valor do Dólar: </t>
  </si>
  <si>
    <t>Empresa Papelaria Livro Caro  R. Tiradentes, 1234  </t>
  </si>
  <si>
    <t>Araras/SP </t>
  </si>
  <si>
    <t>Reais </t>
  </si>
  <si>
    <t>Dólar </t>
  </si>
  <si>
    <t>Produto </t>
  </si>
  <si>
    <t>Estoque </t>
  </si>
  <si>
    <t>Custo </t>
  </si>
  <si>
    <t>Venda </t>
  </si>
  <si>
    <t>Total </t>
  </si>
  <si>
    <t>Borracha </t>
  </si>
  <si>
    <t>Caderno 100 fls </t>
  </si>
  <si>
    <t>Caderno 200 fls </t>
  </si>
  <si>
    <t>Lapiseira </t>
  </si>
  <si>
    <t>Régua 15 cm </t>
  </si>
  <si>
    <t>Régua 30 cm </t>
  </si>
  <si>
    <t>Giz de Cera </t>
  </si>
  <si>
    <t>Cola </t>
  </si>
  <si>
    <t>Compasso </t>
  </si>
  <si>
    <t>Custo(R$)</t>
  </si>
  <si>
    <t>Venda(R$)</t>
  </si>
  <si>
    <t>Custo($)</t>
  </si>
  <si>
    <t>Venda($)</t>
  </si>
  <si>
    <t>Dolar Hoje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</si>
</sst>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_-[$$-409]* #,##0.00_ ;_-[$$-409]* \-#,##0.00\ ;_-[$$-409]* &quot;-&quot;??_ ;_-@_ "/>
  </numFmts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6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129">
    <xf numFmtId="0" fontId="0" fillId="0" borderId="0" xfId="0"/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44" fontId="2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top" wrapText="1"/>
    </xf>
    <xf numFmtId="44" fontId="0" fillId="0" borderId="2" xfId="0" applyNumberFormat="1" applyBorder="1" applyAlignment="1">
      <alignment vertical="top" wrapText="1"/>
    </xf>
    <xf numFmtId="44" fontId="0" fillId="0" borderId="3" xfId="0" applyNumberForma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44" fontId="2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horizontal="left" vertical="center"/>
    </xf>
    <xf numFmtId="44" fontId="0" fillId="0" borderId="0" xfId="0" applyNumberFormat="1" applyBorder="1" applyAlignment="1">
      <alignment vertical="top" wrapText="1"/>
    </xf>
    <xf numFmtId="0" fontId="1" fillId="0" borderId="0" xfId="0" applyFont="1" applyBorder="1" applyAlignment="1">
      <alignment vertical="center" wrapText="1"/>
    </xf>
    <xf numFmtId="44" fontId="1" fillId="0" borderId="13" xfId="0" applyNumberFormat="1" applyFont="1" applyBorder="1" applyAlignment="1">
      <alignment vertical="center" wrapText="1"/>
    </xf>
    <xf numFmtId="44" fontId="3" fillId="0" borderId="12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44" fontId="0" fillId="0" borderId="14" xfId="0" applyNumberFormat="1" applyBorder="1" applyAlignment="1">
      <alignment horizontal="center" vertical="center" wrapText="1"/>
    </xf>
    <xf numFmtId="44" fontId="0" fillId="0" borderId="3" xfId="0" applyNumberForma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vertical="center" indent="14"/>
    </xf>
    <xf numFmtId="0" fontId="2" fillId="0" borderId="4" xfId="0" applyFont="1" applyBorder="1" applyAlignment="1">
      <alignment vertical="center" wrapText="1"/>
    </xf>
    <xf numFmtId="0" fontId="4" fillId="0" borderId="0" xfId="0" applyFont="1"/>
    <xf numFmtId="0" fontId="0" fillId="0" borderId="1" xfId="0" applyBorder="1" applyAlignment="1">
      <alignment horizontal="center" vertical="top" wrapText="1"/>
    </xf>
    <xf numFmtId="0" fontId="2" fillId="0" borderId="0" xfId="0" applyFont="1" applyAlignment="1">
      <alignment horizontal="left" vertical="center" indent="3"/>
    </xf>
    <xf numFmtId="164" fontId="0" fillId="0" borderId="1" xfId="0" applyNumberFormat="1" applyBorder="1" applyAlignment="1">
      <alignment vertical="top" wrapText="1"/>
    </xf>
    <xf numFmtId="164" fontId="0" fillId="0" borderId="1" xfId="0" applyNumberFormat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8" fontId="2" fillId="0" borderId="19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right" vertical="center" wrapText="1"/>
    </xf>
    <xf numFmtId="9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2" fillId="0" borderId="5" xfId="0" applyFont="1" applyBorder="1" applyAlignment="1">
      <alignment vertical="center" wrapText="1"/>
    </xf>
    <xf numFmtId="44" fontId="0" fillId="0" borderId="4" xfId="0" applyNumberFormat="1" applyBorder="1" applyAlignment="1">
      <alignment vertical="top" wrapText="1"/>
    </xf>
    <xf numFmtId="0" fontId="1" fillId="0" borderId="0" xfId="0" applyFont="1" applyAlignment="1">
      <alignment horizontal="left" vertical="center" indent="11"/>
    </xf>
    <xf numFmtId="0" fontId="2" fillId="0" borderId="0" xfId="0" applyFont="1" applyAlignment="1">
      <alignment horizontal="left" vertical="center" indent="11"/>
    </xf>
    <xf numFmtId="44" fontId="2" fillId="0" borderId="1" xfId="1" applyFont="1" applyBorder="1" applyAlignment="1">
      <alignment horizontal="center" vertical="center" wrapText="1"/>
    </xf>
    <xf numFmtId="44" fontId="2" fillId="0" borderId="1" xfId="1" applyFont="1" applyBorder="1" applyAlignment="1">
      <alignment horizontal="right" vertical="center" wrapText="1"/>
    </xf>
    <xf numFmtId="0" fontId="0" fillId="0" borderId="4" xfId="0" applyBorder="1" applyAlignment="1">
      <alignment horizontal="center" vertical="top" wrapText="1"/>
    </xf>
    <xf numFmtId="0" fontId="2" fillId="0" borderId="0" xfId="0" applyFont="1" applyBorder="1" applyAlignment="1">
      <alignment vertical="center" wrapText="1"/>
    </xf>
    <xf numFmtId="164" fontId="0" fillId="0" borderId="22" xfId="0" applyNumberFormat="1" applyBorder="1" applyAlignment="1">
      <alignment vertical="top" wrapText="1"/>
    </xf>
    <xf numFmtId="0" fontId="0" fillId="0" borderId="23" xfId="0" applyBorder="1" applyAlignment="1">
      <alignment horizontal="center" vertical="top" wrapText="1"/>
    </xf>
    <xf numFmtId="0" fontId="0" fillId="0" borderId="21" xfId="0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4" fontId="2" fillId="0" borderId="24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" fontId="2" fillId="0" borderId="3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8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8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44" fontId="2" fillId="0" borderId="0" xfId="0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horizontal="left" vertical="center" indent="14"/>
    </xf>
    <xf numFmtId="0" fontId="0" fillId="0" borderId="0" xfId="0" applyBorder="1" applyAlignment="1">
      <alignment horizontal="center" vertical="top" wrapText="1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horizontal="right"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44" fontId="8" fillId="0" borderId="1" xfId="1" applyFont="1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top" wrapText="1"/>
    </xf>
    <xf numFmtId="44" fontId="0" fillId="0" borderId="5" xfId="0" applyNumberFormat="1" applyBorder="1" applyAlignment="1">
      <alignment horizontal="center" vertical="center" wrapText="1"/>
    </xf>
    <xf numFmtId="165" fontId="0" fillId="0" borderId="5" xfId="1" applyNumberFormat="1" applyFont="1" applyBorder="1" applyAlignment="1">
      <alignment horizontal="center" vertical="center" wrapText="1"/>
    </xf>
    <xf numFmtId="44" fontId="2" fillId="0" borderId="5" xfId="0" applyNumberFormat="1" applyFont="1" applyBorder="1" applyAlignment="1">
      <alignment horizontal="center" vertical="center" wrapText="1"/>
    </xf>
    <xf numFmtId="44" fontId="0" fillId="0" borderId="1" xfId="0" applyNumberFormat="1" applyBorder="1" applyAlignment="1">
      <alignment horizontal="center" vertical="center" wrapText="1"/>
    </xf>
    <xf numFmtId="165" fontId="0" fillId="0" borderId="1" xfId="1" applyNumberFormat="1" applyFont="1" applyBorder="1" applyAlignment="1">
      <alignment horizontal="center" vertical="top" wrapText="1"/>
    </xf>
    <xf numFmtId="10" fontId="8" fillId="0" borderId="1" xfId="0" applyNumberFormat="1" applyFont="1" applyBorder="1" applyAlignment="1">
      <alignment horizontal="right" vertical="center" wrapText="1"/>
    </xf>
    <xf numFmtId="0" fontId="8" fillId="0" borderId="1" xfId="1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0" fillId="0" borderId="27" xfId="0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4" fontId="0" fillId="0" borderId="4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4" fontId="2" fillId="0" borderId="4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44" fontId="0" fillId="0" borderId="28" xfId="0" applyNumberFormat="1" applyBorder="1"/>
    <xf numFmtId="0" fontId="0" fillId="0" borderId="28" xfId="0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 em Agosto de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Planilha10!$A$1:$E$1</c:f>
              <c:strCache>
                <c:ptCount val="5"/>
                <c:pt idx="0">
                  <c:v>Produto</c:v>
                </c:pt>
                <c:pt idx="1">
                  <c:v>Custo(R$)</c:v>
                </c:pt>
                <c:pt idx="2">
                  <c:v>Venda(R$)</c:v>
                </c:pt>
                <c:pt idx="3">
                  <c:v>Custo($)</c:v>
                </c:pt>
                <c:pt idx="4">
                  <c:v>Venda($)</c:v>
                </c:pt>
              </c:strCache>
            </c:strRef>
          </c:cat>
          <c:val>
            <c:numRef>
              <c:f>Planilha10!$A$2:$E$2</c:f>
              <c:numCache>
                <c:formatCode>_("R$"* #,##0.00_);_("R$"* \(#,##0.00\);_("R$"* "-"??_);_(@_)</c:formatCode>
                <c:ptCount val="5"/>
                <c:pt idx="0" formatCode="General">
                  <c:v>1</c:v>
                </c:pt>
                <c:pt idx="1">
                  <c:v>45</c:v>
                </c:pt>
                <c:pt idx="2">
                  <c:v>900</c:v>
                </c:pt>
                <c:pt idx="3">
                  <c:v>9.2783505154639183</c:v>
                </c:pt>
                <c:pt idx="4">
                  <c:v>185.56701030927837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3-4B3B-9D8A-867D0A30D94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Planilha10!$A$1:$E$1</c:f>
              <c:strCache>
                <c:ptCount val="5"/>
                <c:pt idx="0">
                  <c:v>Produto</c:v>
                </c:pt>
                <c:pt idx="1">
                  <c:v>Custo(R$)</c:v>
                </c:pt>
                <c:pt idx="2">
                  <c:v>Venda(R$)</c:v>
                </c:pt>
                <c:pt idx="3">
                  <c:v>Custo($)</c:v>
                </c:pt>
                <c:pt idx="4">
                  <c:v>Venda($)</c:v>
                </c:pt>
              </c:strCache>
            </c:strRef>
          </c:cat>
          <c:val>
            <c:numRef>
              <c:f>Planilha10!$A$3:$E$3</c:f>
              <c:numCache>
                <c:formatCode>_("R$"* #,##0.00_);_("R$"* \(#,##0.00\);_("R$"* "-"??_);_(@_)</c:formatCode>
                <c:ptCount val="5"/>
                <c:pt idx="0" formatCode="General">
                  <c:v>2</c:v>
                </c:pt>
                <c:pt idx="1">
                  <c:v>220</c:v>
                </c:pt>
                <c:pt idx="2">
                  <c:v>3300</c:v>
                </c:pt>
                <c:pt idx="3">
                  <c:v>45.360824742268044</c:v>
                </c:pt>
                <c:pt idx="4">
                  <c:v>680.41237113402065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43-4B3B-9D8A-867D0A30D94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Planilha10!$A$1:$E$1</c:f>
              <c:strCache>
                <c:ptCount val="5"/>
                <c:pt idx="0">
                  <c:v>Produto</c:v>
                </c:pt>
                <c:pt idx="1">
                  <c:v>Custo(R$)</c:v>
                </c:pt>
                <c:pt idx="2">
                  <c:v>Venda(R$)</c:v>
                </c:pt>
                <c:pt idx="3">
                  <c:v>Custo($)</c:v>
                </c:pt>
                <c:pt idx="4">
                  <c:v>Venda($)</c:v>
                </c:pt>
              </c:strCache>
            </c:strRef>
          </c:cat>
          <c:val>
            <c:numRef>
              <c:f>Planilha10!$A$4:$E$4</c:f>
              <c:numCache>
                <c:formatCode>_("R$"* #,##0.00_);_("R$"* \(#,##0.00\);_("R$"* "-"??_);_(@_)</c:formatCode>
                <c:ptCount val="5"/>
                <c:pt idx="0" formatCode="General">
                  <c:v>3</c:v>
                </c:pt>
                <c:pt idx="1">
                  <c:v>300</c:v>
                </c:pt>
                <c:pt idx="2">
                  <c:v>5100</c:v>
                </c:pt>
                <c:pt idx="3">
                  <c:v>61.855670103092791</c:v>
                </c:pt>
                <c:pt idx="4">
                  <c:v>1051.5463917525774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43-4B3B-9D8A-867D0A30D94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Planilha10!$A$1:$E$1</c:f>
              <c:strCache>
                <c:ptCount val="5"/>
                <c:pt idx="0">
                  <c:v>Produto</c:v>
                </c:pt>
                <c:pt idx="1">
                  <c:v>Custo(R$)</c:v>
                </c:pt>
                <c:pt idx="2">
                  <c:v>Venda(R$)</c:v>
                </c:pt>
                <c:pt idx="3">
                  <c:v>Custo($)</c:v>
                </c:pt>
                <c:pt idx="4">
                  <c:v>Venda($)</c:v>
                </c:pt>
              </c:strCache>
            </c:strRef>
          </c:cat>
          <c:val>
            <c:numRef>
              <c:f>Planilha10!$A$5:$E$5</c:f>
              <c:numCache>
                <c:formatCode>_("R$"* #,##0.00_);_("R$"* \(#,##0.00\);_("R$"* "-"??_);_(@_)</c:formatCode>
                <c:ptCount val="5"/>
                <c:pt idx="0" formatCode="General">
                  <c:v>4</c:v>
                </c:pt>
                <c:pt idx="1">
                  <c:v>36</c:v>
                </c:pt>
                <c:pt idx="2">
                  <c:v>432</c:v>
                </c:pt>
                <c:pt idx="3">
                  <c:v>7.4226804123711343</c:v>
                </c:pt>
                <c:pt idx="4">
                  <c:v>89.072164948453619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43-4B3B-9D8A-867D0A30D94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strRef>
              <c:f>Planilha10!$A$1:$E$1</c:f>
              <c:strCache>
                <c:ptCount val="5"/>
                <c:pt idx="0">
                  <c:v>Produto</c:v>
                </c:pt>
                <c:pt idx="1">
                  <c:v>Custo(R$)</c:v>
                </c:pt>
                <c:pt idx="2">
                  <c:v>Venda(R$)</c:v>
                </c:pt>
                <c:pt idx="3">
                  <c:v>Custo($)</c:v>
                </c:pt>
                <c:pt idx="4">
                  <c:v>Venda($)</c:v>
                </c:pt>
              </c:strCache>
            </c:strRef>
          </c:cat>
          <c:val>
            <c:numRef>
              <c:f>Planilha10!$A$6:$E$6</c:f>
              <c:numCache>
                <c:formatCode>_("R$"* #,##0.00_);_("R$"* \(#,##0.00\);_("R$"* "-"??_);_(@_)</c:formatCode>
                <c:ptCount val="5"/>
                <c:pt idx="0" formatCode="General">
                  <c:v>5</c:v>
                </c:pt>
                <c:pt idx="1">
                  <c:v>78</c:v>
                </c:pt>
                <c:pt idx="2">
                  <c:v>1638</c:v>
                </c:pt>
                <c:pt idx="3">
                  <c:v>16.082474226804123</c:v>
                </c:pt>
                <c:pt idx="4">
                  <c:v>337.73195876288662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43-4B3B-9D8A-867D0A30D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351615"/>
        <c:axId val="995747951"/>
        <c:axId val="999581407"/>
      </c:line3DChart>
      <c:catAx>
        <c:axId val="9963516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5747951"/>
        <c:crosses val="autoZero"/>
        <c:auto val="1"/>
        <c:lblAlgn val="ctr"/>
        <c:lblOffset val="100"/>
        <c:noMultiLvlLbl val="0"/>
      </c:catAx>
      <c:valAx>
        <c:axId val="99574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6351615"/>
        <c:crosses val="autoZero"/>
        <c:crossBetween val="between"/>
      </c:valAx>
      <c:serAx>
        <c:axId val="9995814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574795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9525</xdr:rowOff>
    </xdr:from>
    <xdr:to>
      <xdr:col>8</xdr:col>
      <xdr:colOff>500062</xdr:colOff>
      <xdr:row>26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9ADF2E-702F-4195-AF77-B5A4C4F6D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2"/>
  <sheetViews>
    <sheetView zoomScaleNormal="100" workbookViewId="0">
      <selection activeCell="B21" sqref="B21"/>
    </sheetView>
  </sheetViews>
  <sheetFormatPr defaultRowHeight="15" x14ac:dyDescent="0.25"/>
  <cols>
    <col min="1" max="1" width="20.42578125" bestFit="1" customWidth="1"/>
    <col min="2" max="2" width="8.85546875" bestFit="1" customWidth="1"/>
    <col min="3" max="5" width="13.28515625" bestFit="1" customWidth="1"/>
    <col min="6" max="6" width="13.7109375" bestFit="1" customWidth="1"/>
    <col min="7" max="9" width="12.5703125" bestFit="1" customWidth="1"/>
  </cols>
  <sheetData>
    <row r="1" spans="1:9" ht="16.5" thickBot="1" x14ac:dyDescent="0.3">
      <c r="A1" s="25"/>
      <c r="D1" s="98"/>
      <c r="E1" s="98"/>
    </row>
    <row r="2" spans="1:9" ht="26.25" thickBot="1" x14ac:dyDescent="0.3">
      <c r="A2" s="1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ht="15.75" thickBot="1" x14ac:dyDescent="0.3">
      <c r="A3" s="2" t="s">
        <v>9</v>
      </c>
      <c r="B3" s="3" t="s">
        <v>10</v>
      </c>
      <c r="C3" s="5">
        <v>4500</v>
      </c>
      <c r="D3" s="5">
        <v>5040</v>
      </c>
      <c r="E3" s="5">
        <v>5696</v>
      </c>
      <c r="F3" s="6">
        <f t="shared" ref="F3:F8" si="0">SUM(C3:E3)</f>
        <v>15236</v>
      </c>
      <c r="G3" s="6">
        <f t="shared" ref="G3:G8" si="1">MAX(C3:E3)</f>
        <v>5696</v>
      </c>
      <c r="H3" s="6">
        <f t="shared" ref="H3:H8" si="2">MIN(C3:E3)</f>
        <v>4500</v>
      </c>
      <c r="I3" s="6">
        <f>AVERAGE(C3:E3)</f>
        <v>5078.666666666667</v>
      </c>
    </row>
    <row r="4" spans="1:9" ht="15.75" thickBot="1" x14ac:dyDescent="0.3">
      <c r="A4" s="2" t="s">
        <v>11</v>
      </c>
      <c r="B4" s="4" t="s">
        <v>12</v>
      </c>
      <c r="C4" s="5">
        <v>6250</v>
      </c>
      <c r="D4" s="5">
        <v>7000</v>
      </c>
      <c r="E4" s="5">
        <v>7910</v>
      </c>
      <c r="F4" s="6">
        <f t="shared" si="0"/>
        <v>21160</v>
      </c>
      <c r="G4" s="6">
        <f t="shared" si="1"/>
        <v>7910</v>
      </c>
      <c r="H4" s="6">
        <f t="shared" si="2"/>
        <v>6250</v>
      </c>
      <c r="I4" s="6">
        <f>AVERAGE(C3:E4)</f>
        <v>6066</v>
      </c>
    </row>
    <row r="5" spans="1:9" ht="15.75" thickBot="1" x14ac:dyDescent="0.3">
      <c r="A5" s="2" t="s">
        <v>13</v>
      </c>
      <c r="B5" s="3" t="s">
        <v>14</v>
      </c>
      <c r="C5" s="5">
        <v>3300</v>
      </c>
      <c r="D5" s="5">
        <v>3696</v>
      </c>
      <c r="E5" s="5">
        <v>4176</v>
      </c>
      <c r="F5" s="6">
        <f t="shared" si="0"/>
        <v>11172</v>
      </c>
      <c r="G5" s="6">
        <f t="shared" si="1"/>
        <v>4176</v>
      </c>
      <c r="H5" s="6">
        <f t="shared" si="2"/>
        <v>3300</v>
      </c>
      <c r="I5" s="6">
        <f>AVERAGE(C5:E5)</f>
        <v>3724</v>
      </c>
    </row>
    <row r="6" spans="1:9" ht="15.75" thickBot="1" x14ac:dyDescent="0.3">
      <c r="A6" s="2" t="s">
        <v>15</v>
      </c>
      <c r="B6" s="3" t="s">
        <v>16</v>
      </c>
      <c r="C6" s="5">
        <v>8000</v>
      </c>
      <c r="D6" s="5">
        <v>8690</v>
      </c>
      <c r="E6" s="5">
        <v>10125</v>
      </c>
      <c r="F6" s="6">
        <f t="shared" si="0"/>
        <v>26815</v>
      </c>
      <c r="G6" s="6">
        <f t="shared" si="1"/>
        <v>10125</v>
      </c>
      <c r="H6" s="6">
        <f t="shared" si="2"/>
        <v>8000</v>
      </c>
      <c r="I6" s="6">
        <f>AVERAGE(C6:E6)</f>
        <v>8938.3333333333339</v>
      </c>
    </row>
    <row r="7" spans="1:9" ht="15.75" thickBot="1" x14ac:dyDescent="0.3">
      <c r="A7" s="2" t="s">
        <v>17</v>
      </c>
      <c r="B7" s="3" t="s">
        <v>18</v>
      </c>
      <c r="C7" s="5">
        <v>4557</v>
      </c>
      <c r="D7" s="5">
        <v>5104</v>
      </c>
      <c r="E7" s="5">
        <v>5676</v>
      </c>
      <c r="F7" s="6">
        <f t="shared" si="0"/>
        <v>15337</v>
      </c>
      <c r="G7" s="6">
        <f t="shared" si="1"/>
        <v>5676</v>
      </c>
      <c r="H7" s="6">
        <f t="shared" si="2"/>
        <v>4557</v>
      </c>
      <c r="I7" s="6">
        <f>AVERAGE(C7:E7)</f>
        <v>5112.333333333333</v>
      </c>
    </row>
    <row r="8" spans="1:9" ht="15.75" thickBot="1" x14ac:dyDescent="0.3">
      <c r="A8" s="2" t="s">
        <v>19</v>
      </c>
      <c r="B8" s="3" t="s">
        <v>20</v>
      </c>
      <c r="C8" s="5">
        <v>3260</v>
      </c>
      <c r="D8" s="5">
        <v>3640</v>
      </c>
      <c r="E8" s="5">
        <v>4113</v>
      </c>
      <c r="F8" s="6">
        <f t="shared" si="0"/>
        <v>11013</v>
      </c>
      <c r="G8" s="6">
        <f t="shared" si="1"/>
        <v>4113</v>
      </c>
      <c r="H8" s="6">
        <f t="shared" si="2"/>
        <v>3260</v>
      </c>
      <c r="I8" s="6">
        <f>AVERAGE(C8:E8)</f>
        <v>3671</v>
      </c>
    </row>
    <row r="9" spans="1:9" ht="15.75" thickBot="1" x14ac:dyDescent="0.3"/>
    <row r="10" spans="1:9" ht="15.75" thickBot="1" x14ac:dyDescent="0.3">
      <c r="A10" s="2" t="s">
        <v>21</v>
      </c>
      <c r="B10" s="1"/>
      <c r="C10" s="6">
        <f>SUM(C3:C8)</f>
        <v>29867</v>
      </c>
      <c r="D10" s="6">
        <f>SUM(D3:D8)</f>
        <v>33170</v>
      </c>
      <c r="E10" s="9">
        <f>SUM(E3:E8)</f>
        <v>37696</v>
      </c>
      <c r="F10" s="10">
        <f>SUM(F3:F8)</f>
        <v>100733</v>
      </c>
      <c r="G10" s="8"/>
      <c r="H10" s="8"/>
      <c r="I10" s="8"/>
    </row>
    <row r="12" spans="1:9" ht="15.75" thickBot="1" x14ac:dyDescent="0.3"/>
    <row r="13" spans="1:9" ht="26.25" thickBot="1" x14ac:dyDescent="0.3">
      <c r="A13" s="1"/>
      <c r="B13" s="11" t="s">
        <v>1</v>
      </c>
      <c r="C13" s="2" t="s">
        <v>22</v>
      </c>
      <c r="D13" s="2" t="s">
        <v>23</v>
      </c>
      <c r="E13" s="2" t="s">
        <v>24</v>
      </c>
      <c r="F13" s="2" t="s">
        <v>25</v>
      </c>
      <c r="G13" s="2" t="s">
        <v>6</v>
      </c>
      <c r="H13" s="2" t="s">
        <v>7</v>
      </c>
      <c r="I13" s="2" t="s">
        <v>8</v>
      </c>
    </row>
    <row r="14" spans="1:9" ht="15.75" thickBot="1" x14ac:dyDescent="0.3">
      <c r="A14" s="2" t="s">
        <v>9</v>
      </c>
      <c r="B14" s="3" t="s">
        <v>10</v>
      </c>
      <c r="C14" s="13">
        <v>6205</v>
      </c>
      <c r="D14" s="13">
        <v>6954</v>
      </c>
      <c r="E14" s="13">
        <v>7858</v>
      </c>
      <c r="F14" s="6">
        <f t="shared" ref="F14:F19" si="3">SUM(C14:E14)</f>
        <v>21017</v>
      </c>
      <c r="G14" s="6">
        <f>MAX(C14:E14)</f>
        <v>7858</v>
      </c>
      <c r="H14" s="6">
        <f t="shared" ref="H14:H19" si="4">MIN(C14:E14)</f>
        <v>6205</v>
      </c>
      <c r="I14" s="6">
        <f t="shared" ref="I14:I19" si="5">AVERAGE(C14:E14)</f>
        <v>7005.666666666667</v>
      </c>
    </row>
    <row r="15" spans="1:9" ht="15.75" thickBot="1" x14ac:dyDescent="0.3">
      <c r="A15" s="2" t="s">
        <v>11</v>
      </c>
      <c r="B15" s="4" t="s">
        <v>12</v>
      </c>
      <c r="C15" s="13">
        <v>8701</v>
      </c>
      <c r="D15" s="13">
        <v>9658</v>
      </c>
      <c r="E15" s="13">
        <v>10197</v>
      </c>
      <c r="F15" s="6">
        <f t="shared" si="3"/>
        <v>28556</v>
      </c>
      <c r="G15" s="6">
        <f>MAX(C15:E15)</f>
        <v>10197</v>
      </c>
      <c r="H15" s="6">
        <f t="shared" si="4"/>
        <v>8701</v>
      </c>
      <c r="I15" s="6">
        <f t="shared" si="5"/>
        <v>9518.6666666666661</v>
      </c>
    </row>
    <row r="16" spans="1:9" ht="15.75" thickBot="1" x14ac:dyDescent="0.3">
      <c r="A16" s="2" t="s">
        <v>13</v>
      </c>
      <c r="B16" s="3" t="s">
        <v>14</v>
      </c>
      <c r="C16" s="13">
        <v>4569</v>
      </c>
      <c r="D16" s="13">
        <v>5099</v>
      </c>
      <c r="E16" s="13">
        <v>5759</v>
      </c>
      <c r="F16" s="6">
        <f t="shared" si="3"/>
        <v>15427</v>
      </c>
      <c r="G16" s="6">
        <f>MAX(C16:F16)</f>
        <v>15427</v>
      </c>
      <c r="H16" s="6">
        <f t="shared" si="4"/>
        <v>4569</v>
      </c>
      <c r="I16" s="6">
        <f t="shared" si="5"/>
        <v>5142.333333333333</v>
      </c>
    </row>
    <row r="17" spans="1:10" ht="15.75" thickBot="1" x14ac:dyDescent="0.3">
      <c r="A17" s="2" t="s">
        <v>15</v>
      </c>
      <c r="B17" s="3" t="s">
        <v>16</v>
      </c>
      <c r="C17" s="13">
        <v>12341</v>
      </c>
      <c r="D17" s="13">
        <v>12365</v>
      </c>
      <c r="E17" s="13">
        <v>13959</v>
      </c>
      <c r="F17" s="6">
        <f t="shared" si="3"/>
        <v>38665</v>
      </c>
      <c r="G17" s="6">
        <f>MAX(C17:E17)</f>
        <v>13959</v>
      </c>
      <c r="H17" s="6">
        <f t="shared" si="4"/>
        <v>12341</v>
      </c>
      <c r="I17" s="6">
        <f t="shared" si="5"/>
        <v>12888.333333333334</v>
      </c>
    </row>
    <row r="18" spans="1:10" ht="15.75" thickBot="1" x14ac:dyDescent="0.3">
      <c r="A18" s="2" t="s">
        <v>17</v>
      </c>
      <c r="B18" s="3" t="s">
        <v>18</v>
      </c>
      <c r="C18" s="13">
        <v>6644</v>
      </c>
      <c r="D18" s="13">
        <v>7042</v>
      </c>
      <c r="E18" s="13">
        <v>7957</v>
      </c>
      <c r="F18" s="6">
        <f t="shared" si="3"/>
        <v>21643</v>
      </c>
      <c r="G18" s="6">
        <f>MAX(C18:E18)</f>
        <v>7957</v>
      </c>
      <c r="H18" s="6">
        <f t="shared" si="4"/>
        <v>6644</v>
      </c>
      <c r="I18" s="6">
        <f t="shared" si="5"/>
        <v>7214.333333333333</v>
      </c>
    </row>
    <row r="19" spans="1:10" ht="15.75" thickBot="1" x14ac:dyDescent="0.3">
      <c r="A19" s="2" t="s">
        <v>19</v>
      </c>
      <c r="B19" s="3" t="s">
        <v>20</v>
      </c>
      <c r="C19" s="13">
        <v>4525</v>
      </c>
      <c r="D19" s="13">
        <v>5022</v>
      </c>
      <c r="E19" s="13">
        <v>5671</v>
      </c>
      <c r="F19" s="6">
        <f t="shared" si="3"/>
        <v>15218</v>
      </c>
      <c r="G19" s="6">
        <f>MAX(C19:E19)</f>
        <v>5671</v>
      </c>
      <c r="H19" s="6">
        <f t="shared" si="4"/>
        <v>4525</v>
      </c>
      <c r="I19" s="6">
        <f t="shared" si="5"/>
        <v>5072.666666666667</v>
      </c>
    </row>
    <row r="20" spans="1:10" ht="15.75" thickBot="1" x14ac:dyDescent="0.3"/>
    <row r="21" spans="1:10" ht="15.75" thickBot="1" x14ac:dyDescent="0.3">
      <c r="A21" s="2" t="s">
        <v>21</v>
      </c>
      <c r="B21" s="1"/>
      <c r="C21" s="6">
        <f>SUM(C14:C19)</f>
        <v>42985</v>
      </c>
      <c r="D21" s="6">
        <f>SUM(D14:D19)</f>
        <v>46140</v>
      </c>
      <c r="E21" s="9">
        <f>SUM(E14:E19)</f>
        <v>51401</v>
      </c>
      <c r="F21" s="10">
        <f>SUM(F14:F19)</f>
        <v>140526</v>
      </c>
      <c r="G21" s="15"/>
      <c r="H21" s="8"/>
      <c r="I21" s="8"/>
    </row>
    <row r="22" spans="1:10" x14ac:dyDescent="0.25">
      <c r="A22" s="14"/>
    </row>
    <row r="23" spans="1:10" ht="15.75" thickBot="1" x14ac:dyDescent="0.3">
      <c r="A23" s="14"/>
    </row>
    <row r="24" spans="1:10" ht="38.25" customHeight="1" thickBot="1" x14ac:dyDescent="0.3">
      <c r="A24" s="96" t="s">
        <v>26</v>
      </c>
      <c r="B24" s="97"/>
      <c r="C24" s="18">
        <f>SUM(C10+C21)</f>
        <v>72852</v>
      </c>
      <c r="D24" s="17">
        <f>SUM(D10+D21)</f>
        <v>79310</v>
      </c>
      <c r="E24" s="20">
        <f>SUM(E10+E21)</f>
        <v>89097</v>
      </c>
      <c r="F24" s="21">
        <f>SUM(F10+F21)</f>
        <v>241259</v>
      </c>
      <c r="G24" s="8"/>
      <c r="H24" s="8"/>
    </row>
    <row r="25" spans="1:10" x14ac:dyDescent="0.25">
      <c r="A25" s="16"/>
      <c r="B25" s="16"/>
      <c r="C25" s="8"/>
      <c r="D25" s="16"/>
      <c r="E25" s="19"/>
      <c r="F25" s="19"/>
      <c r="G25" s="8"/>
      <c r="H25" s="8"/>
    </row>
    <row r="27" spans="1:10" ht="15.75" x14ac:dyDescent="0.25">
      <c r="A27" s="22"/>
    </row>
    <row r="28" spans="1:10" ht="15" customHeight="1" x14ac:dyDescent="0.25">
      <c r="A28" s="47"/>
      <c r="B28" s="47"/>
      <c r="C28" s="47"/>
      <c r="D28" s="47"/>
      <c r="E28" s="47"/>
      <c r="F28" s="47"/>
      <c r="G28" s="47"/>
    </row>
    <row r="31" spans="1:10" x14ac:dyDescent="0.25">
      <c r="A31" s="23" t="s">
        <v>0</v>
      </c>
    </row>
    <row r="32" spans="1:10" x14ac:dyDescent="0.25">
      <c r="A32" s="8"/>
      <c r="B32" s="47"/>
      <c r="C32" s="71"/>
      <c r="D32" s="19"/>
      <c r="E32" s="72"/>
      <c r="F32" s="72"/>
      <c r="G32" s="72"/>
      <c r="H32" s="73"/>
      <c r="I32" s="73"/>
      <c r="J32" s="73"/>
    </row>
    <row r="33" spans="1:10" x14ac:dyDescent="0.25">
      <c r="A33" s="47"/>
      <c r="B33" s="74"/>
      <c r="C33" s="74"/>
      <c r="D33" s="74"/>
      <c r="E33" s="74"/>
      <c r="F33" s="74"/>
      <c r="G33" s="74"/>
      <c r="H33" s="73"/>
      <c r="I33" s="73"/>
      <c r="J33" s="73"/>
    </row>
    <row r="34" spans="1:10" x14ac:dyDescent="0.25">
      <c r="A34" s="73"/>
      <c r="B34" s="73"/>
      <c r="C34" s="73"/>
      <c r="D34" s="73"/>
      <c r="E34" s="73"/>
      <c r="F34" s="73"/>
      <c r="G34" s="73"/>
      <c r="H34" s="73"/>
      <c r="I34" s="73"/>
      <c r="J34" s="73"/>
    </row>
    <row r="35" spans="1:10" x14ac:dyDescent="0.25">
      <c r="A35" s="73"/>
      <c r="B35" s="73"/>
      <c r="C35" s="73"/>
      <c r="D35" s="73"/>
      <c r="E35" s="73"/>
      <c r="F35" s="73"/>
      <c r="G35" s="73"/>
      <c r="H35" s="73"/>
      <c r="I35" s="73"/>
      <c r="J35" s="73"/>
    </row>
    <row r="36" spans="1:10" ht="14.25" customHeight="1" x14ac:dyDescent="0.25">
      <c r="A36" s="75" t="s">
        <v>0</v>
      </c>
      <c r="B36" s="73"/>
      <c r="C36" s="73"/>
      <c r="D36" s="73"/>
      <c r="E36" s="73"/>
      <c r="F36" s="73"/>
      <c r="G36" s="73"/>
      <c r="H36" s="73"/>
      <c r="I36" s="73"/>
      <c r="J36" s="73"/>
    </row>
    <row r="37" spans="1:10" ht="20.25" customHeight="1" x14ac:dyDescent="0.25">
      <c r="A37" s="72"/>
      <c r="B37" s="76"/>
      <c r="C37" s="76"/>
      <c r="D37" s="76"/>
      <c r="E37" s="76"/>
      <c r="F37" s="76"/>
      <c r="G37" s="76"/>
      <c r="H37" s="73"/>
      <c r="I37" s="73"/>
      <c r="J37" s="73"/>
    </row>
    <row r="38" spans="1:10" ht="20.25" customHeight="1" x14ac:dyDescent="0.25">
      <c r="A38" s="47"/>
      <c r="B38" s="47"/>
      <c r="C38" s="47"/>
      <c r="D38" s="47"/>
      <c r="E38" s="47"/>
      <c r="F38" s="47"/>
      <c r="G38" s="47"/>
      <c r="H38" s="47"/>
      <c r="I38" s="73"/>
      <c r="J38" s="73"/>
    </row>
    <row r="39" spans="1:10" ht="20.25" customHeight="1" x14ac:dyDescent="0.25">
      <c r="A39" s="47"/>
      <c r="B39" s="47"/>
      <c r="C39" s="47"/>
      <c r="D39" s="47"/>
      <c r="E39" s="47"/>
      <c r="F39" s="47"/>
      <c r="G39" s="47"/>
      <c r="H39" s="47"/>
      <c r="I39" s="73"/>
      <c r="J39" s="73"/>
    </row>
    <row r="40" spans="1:10" ht="20.25" customHeight="1" x14ac:dyDescent="0.25">
      <c r="A40" s="47"/>
      <c r="B40" s="47"/>
      <c r="C40" s="47"/>
      <c r="D40" s="47"/>
      <c r="E40" s="47"/>
      <c r="F40" s="47"/>
      <c r="G40" s="47"/>
      <c r="H40" s="47"/>
      <c r="I40" s="73"/>
      <c r="J40" s="73"/>
    </row>
    <row r="41" spans="1:10" ht="20.25" customHeight="1" x14ac:dyDescent="0.25">
      <c r="A41" s="47"/>
      <c r="B41" s="47"/>
      <c r="C41" s="47"/>
      <c r="D41" s="47"/>
      <c r="E41" s="47"/>
      <c r="F41" s="47"/>
      <c r="G41" s="47"/>
      <c r="H41" s="47"/>
      <c r="I41" s="73"/>
      <c r="J41" s="73"/>
    </row>
    <row r="42" spans="1:10" ht="20.25" customHeight="1" x14ac:dyDescent="0.25">
      <c r="A42" s="47"/>
      <c r="B42" s="47"/>
      <c r="C42" s="47"/>
      <c r="D42" s="47"/>
      <c r="E42" s="47"/>
      <c r="F42" s="47"/>
      <c r="G42" s="47"/>
      <c r="H42" s="47"/>
      <c r="I42" s="73"/>
      <c r="J42" s="73"/>
    </row>
    <row r="43" spans="1:10" ht="20.25" customHeight="1" x14ac:dyDescent="0.25">
      <c r="A43" s="47"/>
      <c r="B43" s="47"/>
      <c r="C43" s="47"/>
      <c r="D43" s="47"/>
      <c r="E43" s="47"/>
      <c r="F43" s="47"/>
      <c r="G43" s="47"/>
      <c r="H43" s="47"/>
      <c r="I43" s="73"/>
      <c r="J43" s="73"/>
    </row>
    <row r="44" spans="1:10" ht="20.25" customHeight="1" x14ac:dyDescent="0.25">
      <c r="A44" s="47"/>
      <c r="B44" s="47"/>
      <c r="C44" s="47"/>
      <c r="D44" s="47"/>
      <c r="E44" s="47"/>
      <c r="F44" s="47"/>
      <c r="G44" s="47"/>
      <c r="H44" s="47"/>
      <c r="I44" s="73"/>
      <c r="J44" s="73"/>
    </row>
    <row r="45" spans="1:10" ht="20.25" customHeight="1" x14ac:dyDescent="0.25">
      <c r="A45" s="47"/>
      <c r="B45" s="47"/>
      <c r="C45" s="47"/>
      <c r="D45" s="47"/>
      <c r="E45" s="47"/>
      <c r="F45" s="47"/>
      <c r="G45" s="47"/>
      <c r="H45" s="47"/>
      <c r="I45" s="73"/>
      <c r="J45" s="73"/>
    </row>
    <row r="46" spans="1:10" x14ac:dyDescent="0.25">
      <c r="A46" s="47"/>
      <c r="B46" s="47"/>
      <c r="C46" s="47"/>
      <c r="D46" s="47"/>
      <c r="E46" s="47"/>
      <c r="F46" s="47"/>
      <c r="G46" s="47"/>
      <c r="H46" s="47"/>
      <c r="I46" s="73"/>
      <c r="J46" s="73"/>
    </row>
    <row r="47" spans="1:10" x14ac:dyDescent="0.25">
      <c r="A47" s="47"/>
      <c r="B47" s="47"/>
      <c r="C47" s="47"/>
      <c r="D47" s="47"/>
      <c r="E47" s="47"/>
      <c r="F47" s="47"/>
      <c r="G47" s="47"/>
      <c r="H47" s="47"/>
      <c r="I47" s="73"/>
      <c r="J47" s="73"/>
    </row>
    <row r="48" spans="1:10" x14ac:dyDescent="0.25">
      <c r="A48" s="47"/>
      <c r="B48" s="47"/>
      <c r="C48" s="47"/>
      <c r="D48" s="47"/>
      <c r="E48" s="47"/>
      <c r="F48" s="47"/>
      <c r="G48" s="47"/>
      <c r="H48" s="47"/>
      <c r="I48" s="73"/>
      <c r="J48" s="73"/>
    </row>
    <row r="49" spans="1:10" x14ac:dyDescent="0.25">
      <c r="A49" s="47"/>
      <c r="B49" s="47"/>
      <c r="C49" s="47"/>
      <c r="D49" s="47"/>
      <c r="E49" s="47"/>
      <c r="F49" s="47"/>
      <c r="G49" s="47"/>
      <c r="H49" s="47"/>
      <c r="I49" s="73"/>
      <c r="J49" s="73"/>
    </row>
    <row r="50" spans="1:10" x14ac:dyDescent="0.25">
      <c r="A50" s="47"/>
      <c r="B50" s="47"/>
      <c r="C50" s="47"/>
      <c r="D50" s="47"/>
      <c r="E50" s="47"/>
      <c r="F50" s="47"/>
      <c r="G50" s="47"/>
      <c r="H50" s="47"/>
      <c r="I50" s="73"/>
      <c r="J50" s="73"/>
    </row>
    <row r="51" spans="1:10" x14ac:dyDescent="0.25">
      <c r="A51" s="47"/>
      <c r="B51" s="47"/>
      <c r="C51" s="47"/>
      <c r="D51" s="47"/>
      <c r="E51" s="47"/>
      <c r="F51" s="47"/>
      <c r="G51" s="47"/>
      <c r="H51" s="47"/>
      <c r="I51" s="73"/>
      <c r="J51" s="73"/>
    </row>
    <row r="52" spans="1:10" x14ac:dyDescent="0.25">
      <c r="A52" s="47"/>
      <c r="B52" s="47"/>
      <c r="C52" s="47"/>
      <c r="D52" s="47"/>
      <c r="E52" s="47"/>
      <c r="F52" s="47"/>
      <c r="G52" s="47"/>
      <c r="H52" s="47"/>
      <c r="I52" s="73"/>
      <c r="J52" s="73"/>
    </row>
    <row r="53" spans="1:10" x14ac:dyDescent="0.25">
      <c r="A53" s="47"/>
      <c r="B53" s="47"/>
      <c r="C53" s="47"/>
      <c r="D53" s="47"/>
      <c r="E53" s="47"/>
      <c r="F53" s="47"/>
      <c r="G53" s="47"/>
      <c r="H53" s="47"/>
      <c r="I53" s="73"/>
      <c r="J53" s="73"/>
    </row>
    <row r="54" spans="1:10" x14ac:dyDescent="0.25">
      <c r="A54" s="47"/>
      <c r="B54" s="47"/>
      <c r="C54" s="47"/>
      <c r="D54" s="47"/>
      <c r="E54" s="47"/>
      <c r="F54" s="47"/>
      <c r="G54" s="47"/>
      <c r="H54" s="47"/>
      <c r="I54" s="73"/>
      <c r="J54" s="73"/>
    </row>
    <row r="55" spans="1:10" x14ac:dyDescent="0.25">
      <c r="A55" s="47"/>
      <c r="B55" s="47"/>
      <c r="C55" s="47"/>
      <c r="D55" s="47"/>
      <c r="E55" s="47"/>
      <c r="F55" s="47"/>
      <c r="G55" s="47"/>
      <c r="H55" s="47"/>
      <c r="I55" s="73"/>
      <c r="J55" s="73"/>
    </row>
    <row r="56" spans="1:10" ht="15.75" customHeight="1" x14ac:dyDescent="0.25">
      <c r="A56" s="47"/>
      <c r="B56" s="47"/>
      <c r="C56" s="47"/>
      <c r="D56" s="47"/>
      <c r="E56" s="47"/>
      <c r="F56" s="47"/>
      <c r="G56" s="47"/>
      <c r="H56" s="47"/>
      <c r="I56" s="73"/>
      <c r="J56" s="73"/>
    </row>
    <row r="57" spans="1:10" ht="51" customHeight="1" x14ac:dyDescent="0.25">
      <c r="A57" s="47"/>
      <c r="B57" s="47"/>
      <c r="C57" s="47"/>
      <c r="D57" s="47"/>
      <c r="E57" s="47"/>
      <c r="F57" s="47"/>
      <c r="G57" s="47"/>
      <c r="H57" s="47"/>
      <c r="I57" s="73"/>
      <c r="J57" s="73"/>
    </row>
    <row r="58" spans="1:10" x14ac:dyDescent="0.25">
      <c r="A58" s="47"/>
      <c r="B58" s="47"/>
      <c r="C58" s="47"/>
      <c r="D58" s="47"/>
      <c r="E58" s="47"/>
      <c r="F58" s="47"/>
      <c r="G58" s="47"/>
      <c r="H58" s="47"/>
      <c r="I58" s="73"/>
      <c r="J58" s="73"/>
    </row>
    <row r="59" spans="1:10" x14ac:dyDescent="0.25">
      <c r="A59" s="47"/>
      <c r="B59" s="47"/>
      <c r="C59" s="47"/>
      <c r="D59" s="47"/>
      <c r="E59" s="47"/>
      <c r="F59" s="47"/>
      <c r="G59" s="47"/>
      <c r="H59" s="47"/>
      <c r="I59" s="73"/>
      <c r="J59" s="73"/>
    </row>
    <row r="60" spans="1:10" x14ac:dyDescent="0.25">
      <c r="A60" s="47"/>
      <c r="B60" s="47"/>
      <c r="C60" s="47"/>
      <c r="D60" s="47"/>
      <c r="E60" s="47"/>
      <c r="F60" s="47"/>
      <c r="G60" s="47"/>
      <c r="H60" s="47"/>
      <c r="I60" s="73"/>
      <c r="J60" s="73"/>
    </row>
    <row r="61" spans="1:10" x14ac:dyDescent="0.25">
      <c r="A61" s="47"/>
      <c r="B61" s="47"/>
      <c r="C61" s="47"/>
      <c r="D61" s="47"/>
      <c r="E61" s="47"/>
      <c r="F61" s="47"/>
      <c r="G61" s="47"/>
      <c r="H61" s="47"/>
      <c r="I61" s="73"/>
      <c r="J61" s="73"/>
    </row>
    <row r="62" spans="1:10" ht="25.5" customHeight="1" x14ac:dyDescent="0.25">
      <c r="A62" s="47"/>
      <c r="B62" s="47"/>
      <c r="C62" s="47"/>
      <c r="D62" s="47"/>
      <c r="E62" s="47"/>
      <c r="F62" s="47"/>
      <c r="G62" s="47"/>
      <c r="H62" s="47"/>
      <c r="I62" s="73"/>
      <c r="J62" s="73"/>
    </row>
    <row r="63" spans="1:10" x14ac:dyDescent="0.25">
      <c r="A63" s="47"/>
      <c r="B63" s="47"/>
      <c r="C63" s="47"/>
      <c r="D63" s="47"/>
      <c r="E63" s="47"/>
      <c r="F63" s="47"/>
      <c r="G63" s="47"/>
      <c r="H63" s="47"/>
      <c r="I63" s="73"/>
      <c r="J63" s="73"/>
    </row>
    <row r="64" spans="1:10" x14ac:dyDescent="0.25">
      <c r="A64" s="47"/>
      <c r="B64" s="47"/>
      <c r="C64" s="47"/>
      <c r="D64" s="47"/>
      <c r="E64" s="47"/>
      <c r="F64" s="47"/>
      <c r="G64" s="47"/>
      <c r="H64" s="47"/>
      <c r="I64" s="73"/>
      <c r="J64" s="73"/>
    </row>
    <row r="65" spans="1:10" x14ac:dyDescent="0.25">
      <c r="A65" s="47"/>
      <c r="B65" s="47"/>
      <c r="C65" s="47"/>
      <c r="D65" s="47"/>
      <c r="E65" s="47"/>
      <c r="F65" s="47"/>
      <c r="G65" s="47"/>
      <c r="H65" s="47"/>
      <c r="I65" s="73"/>
      <c r="J65" s="73"/>
    </row>
    <row r="66" spans="1:10" x14ac:dyDescent="0.25">
      <c r="A66" s="47"/>
      <c r="B66" s="47"/>
      <c r="C66" s="47"/>
      <c r="D66" s="47"/>
      <c r="E66" s="47"/>
      <c r="F66" s="47"/>
      <c r="G66" s="47"/>
      <c r="H66" s="47"/>
      <c r="I66" s="73"/>
      <c r="J66" s="73"/>
    </row>
    <row r="67" spans="1:10" x14ac:dyDescent="0.25">
      <c r="A67" s="47"/>
      <c r="B67" s="47"/>
      <c r="C67" s="47"/>
      <c r="D67" s="47"/>
      <c r="E67" s="47"/>
      <c r="F67" s="47"/>
      <c r="G67" s="47"/>
      <c r="H67" s="47"/>
      <c r="I67" s="73"/>
      <c r="J67" s="73"/>
    </row>
    <row r="68" spans="1:10" x14ac:dyDescent="0.25">
      <c r="A68" s="47"/>
      <c r="B68" s="47"/>
      <c r="C68" s="47"/>
      <c r="D68" s="47"/>
      <c r="E68" s="47"/>
      <c r="F68" s="47"/>
      <c r="G68" s="47"/>
      <c r="H68" s="47"/>
      <c r="I68" s="73"/>
      <c r="J68" s="73"/>
    </row>
    <row r="69" spans="1:10" x14ac:dyDescent="0.25">
      <c r="A69" s="47"/>
      <c r="B69" s="47"/>
      <c r="C69" s="47"/>
      <c r="D69" s="47"/>
      <c r="E69" s="47"/>
      <c r="F69" s="47"/>
      <c r="G69" s="47"/>
      <c r="H69" s="47"/>
      <c r="I69" s="73"/>
      <c r="J69" s="73"/>
    </row>
    <row r="70" spans="1:10" x14ac:dyDescent="0.25">
      <c r="A70" s="47"/>
      <c r="B70" s="47"/>
      <c r="C70" s="47"/>
      <c r="D70" s="47"/>
      <c r="E70" s="47"/>
      <c r="F70" s="47"/>
      <c r="G70" s="47"/>
      <c r="H70" s="47"/>
      <c r="I70" s="73"/>
      <c r="J70" s="73"/>
    </row>
    <row r="71" spans="1:10" x14ac:dyDescent="0.25">
      <c r="A71" s="47"/>
      <c r="B71" s="47"/>
      <c r="C71" s="47"/>
      <c r="D71" s="47"/>
      <c r="E71" s="47"/>
      <c r="F71" s="47"/>
      <c r="G71" s="47"/>
      <c r="H71" s="47"/>
      <c r="I71" s="73"/>
      <c r="J71" s="73"/>
    </row>
    <row r="72" spans="1:10" x14ac:dyDescent="0.25">
      <c r="A72" s="47"/>
      <c r="B72" s="47"/>
      <c r="C72" s="47"/>
      <c r="D72" s="47"/>
      <c r="E72" s="47"/>
      <c r="F72" s="47"/>
      <c r="G72" s="47"/>
      <c r="H72" s="47"/>
      <c r="I72" s="73"/>
      <c r="J72" s="73"/>
    </row>
    <row r="73" spans="1:10" ht="15.75" customHeight="1" x14ac:dyDescent="0.25">
      <c r="A73" s="47"/>
      <c r="B73" s="47"/>
      <c r="C73" s="47"/>
      <c r="D73" s="47"/>
      <c r="E73" s="47"/>
      <c r="F73" s="47"/>
      <c r="G73" s="47"/>
      <c r="H73" s="47"/>
      <c r="I73" s="73"/>
      <c r="J73" s="73"/>
    </row>
    <row r="74" spans="1:10" x14ac:dyDescent="0.25">
      <c r="A74" s="47"/>
      <c r="B74" s="47"/>
      <c r="C74" s="47"/>
      <c r="D74" s="47"/>
      <c r="E74" s="47"/>
      <c r="F74" s="47"/>
      <c r="G74" s="47"/>
      <c r="H74" s="47"/>
      <c r="I74" s="73"/>
      <c r="J74" s="73"/>
    </row>
    <row r="75" spans="1:10" ht="25.5" customHeight="1" x14ac:dyDescent="0.25">
      <c r="A75" s="47"/>
      <c r="B75" s="47"/>
      <c r="C75" s="47"/>
      <c r="D75" s="47"/>
      <c r="E75" s="47"/>
      <c r="F75" s="47"/>
      <c r="G75" s="47"/>
      <c r="H75" s="47"/>
      <c r="I75" s="73"/>
      <c r="J75" s="73"/>
    </row>
    <row r="76" spans="1:10" x14ac:dyDescent="0.25">
      <c r="A76" s="47"/>
      <c r="B76" s="47"/>
      <c r="C76" s="47"/>
      <c r="D76" s="47"/>
      <c r="E76" s="47"/>
      <c r="F76" s="47"/>
      <c r="G76" s="47"/>
      <c r="H76" s="47"/>
      <c r="I76" s="73"/>
      <c r="J76" s="73"/>
    </row>
    <row r="77" spans="1:10" x14ac:dyDescent="0.25">
      <c r="A77" s="47"/>
      <c r="B77" s="47"/>
      <c r="C77" s="47"/>
      <c r="D77" s="47"/>
      <c r="E77" s="47"/>
      <c r="F77" s="47"/>
      <c r="G77" s="47"/>
      <c r="H77" s="47"/>
      <c r="I77" s="73"/>
      <c r="J77" s="73"/>
    </row>
    <row r="78" spans="1:10" x14ac:dyDescent="0.25">
      <c r="A78" s="47"/>
      <c r="B78" s="47"/>
      <c r="C78" s="47"/>
      <c r="D78" s="47"/>
      <c r="E78" s="47"/>
      <c r="F78" s="47"/>
      <c r="G78" s="47"/>
      <c r="H78" s="47"/>
      <c r="I78" s="73"/>
      <c r="J78" s="73"/>
    </row>
    <row r="79" spans="1:10" x14ac:dyDescent="0.25">
      <c r="A79" s="47"/>
      <c r="B79" s="47"/>
      <c r="C79" s="47"/>
      <c r="D79" s="47"/>
      <c r="E79" s="47"/>
      <c r="F79" s="47"/>
      <c r="G79" s="47"/>
      <c r="H79" s="47"/>
      <c r="I79" s="73"/>
      <c r="J79" s="73"/>
    </row>
    <row r="80" spans="1:10" x14ac:dyDescent="0.25">
      <c r="A80" s="47"/>
      <c r="B80" s="47"/>
      <c r="C80" s="47"/>
      <c r="D80" s="47"/>
      <c r="E80" s="47"/>
      <c r="F80" s="47"/>
      <c r="G80" s="47"/>
      <c r="H80" s="47"/>
      <c r="I80" s="73"/>
      <c r="J80" s="73"/>
    </row>
    <row r="81" spans="1:10" x14ac:dyDescent="0.25">
      <c r="A81" s="47"/>
      <c r="B81" s="47"/>
      <c r="C81" s="47"/>
      <c r="D81" s="47"/>
      <c r="E81" s="47"/>
      <c r="F81" s="47"/>
      <c r="G81" s="47"/>
      <c r="H81" s="47"/>
      <c r="I81" s="73"/>
      <c r="J81" s="73"/>
    </row>
    <row r="82" spans="1:10" x14ac:dyDescent="0.25">
      <c r="A82" s="47"/>
      <c r="B82" s="47"/>
      <c r="C82" s="47"/>
      <c r="D82" s="47"/>
      <c r="E82" s="47"/>
      <c r="F82" s="47"/>
      <c r="G82" s="47"/>
      <c r="H82" s="47"/>
      <c r="I82" s="73"/>
      <c r="J82" s="73"/>
    </row>
    <row r="83" spans="1:10" x14ac:dyDescent="0.25">
      <c r="A83" s="47"/>
      <c r="B83" s="47"/>
      <c r="C83" s="47"/>
      <c r="D83" s="47"/>
      <c r="E83" s="47"/>
      <c r="F83" s="47"/>
      <c r="G83" s="47"/>
      <c r="H83" s="47"/>
      <c r="I83" s="73"/>
      <c r="J83" s="73"/>
    </row>
    <row r="84" spans="1:10" x14ac:dyDescent="0.25">
      <c r="A84" s="47"/>
      <c r="B84" s="47"/>
      <c r="C84" s="47"/>
      <c r="D84" s="47"/>
      <c r="E84" s="47"/>
      <c r="F84" s="47"/>
      <c r="G84" s="47"/>
      <c r="H84" s="47"/>
      <c r="I84" s="73"/>
      <c r="J84" s="73"/>
    </row>
    <row r="85" spans="1:10" x14ac:dyDescent="0.25">
      <c r="A85" s="47"/>
      <c r="B85" s="47"/>
      <c r="C85" s="47"/>
      <c r="D85" s="47"/>
      <c r="E85" s="47"/>
      <c r="F85" s="47"/>
      <c r="G85" s="47"/>
      <c r="H85" s="47"/>
      <c r="I85" s="73"/>
      <c r="J85" s="73"/>
    </row>
    <row r="86" spans="1:10" x14ac:dyDescent="0.25">
      <c r="A86" s="47"/>
      <c r="B86" s="47"/>
      <c r="C86" s="47"/>
      <c r="D86" s="47"/>
      <c r="E86" s="47"/>
      <c r="F86" s="47"/>
      <c r="G86" s="47"/>
      <c r="H86" s="47"/>
      <c r="I86" s="73"/>
      <c r="J86" s="73"/>
    </row>
    <row r="87" spans="1:10" x14ac:dyDescent="0.25">
      <c r="A87" s="47"/>
      <c r="B87" s="47"/>
      <c r="C87" s="47"/>
      <c r="D87" s="47"/>
      <c r="E87" s="47"/>
      <c r="F87" s="47"/>
      <c r="G87" s="47"/>
      <c r="H87" s="47"/>
      <c r="I87" s="73"/>
      <c r="J87" s="73"/>
    </row>
    <row r="88" spans="1:10" x14ac:dyDescent="0.25">
      <c r="A88" s="47"/>
      <c r="B88" s="47"/>
      <c r="C88" s="47"/>
      <c r="D88" s="47"/>
      <c r="E88" s="47"/>
      <c r="F88" s="47"/>
      <c r="G88" s="47"/>
      <c r="H88" s="47"/>
      <c r="I88" s="73"/>
      <c r="J88" s="73"/>
    </row>
    <row r="89" spans="1:10" x14ac:dyDescent="0.25">
      <c r="A89" s="47"/>
      <c r="B89" s="47"/>
      <c r="C89" s="47"/>
      <c r="D89" s="47"/>
      <c r="E89" s="47"/>
      <c r="F89" s="47"/>
      <c r="G89" s="47"/>
      <c r="H89" s="47"/>
      <c r="I89" s="73"/>
      <c r="J89" s="73"/>
    </row>
    <row r="90" spans="1:10" x14ac:dyDescent="0.25">
      <c r="A90" s="47"/>
      <c r="B90" s="47"/>
      <c r="C90" s="47"/>
      <c r="D90" s="47"/>
      <c r="E90" s="47"/>
      <c r="F90" s="47"/>
      <c r="G90" s="47"/>
      <c r="H90" s="47"/>
      <c r="I90" s="73"/>
      <c r="J90" s="73"/>
    </row>
    <row r="91" spans="1:10" x14ac:dyDescent="0.25">
      <c r="A91" s="47"/>
      <c r="B91" s="47"/>
      <c r="C91" s="47"/>
      <c r="D91" s="47"/>
      <c r="E91" s="47"/>
      <c r="F91" s="47"/>
      <c r="G91" s="47"/>
      <c r="H91" s="47"/>
      <c r="I91" s="73"/>
      <c r="J91" s="73"/>
    </row>
    <row r="92" spans="1:10" x14ac:dyDescent="0.25">
      <c r="A92" s="47"/>
      <c r="B92" s="47"/>
      <c r="C92" s="47"/>
      <c r="D92" s="47"/>
      <c r="E92" s="47"/>
      <c r="F92" s="47"/>
      <c r="G92" s="47"/>
      <c r="H92" s="47"/>
      <c r="I92" s="73"/>
      <c r="J92" s="73"/>
    </row>
    <row r="93" spans="1:10" ht="25.5" customHeight="1" x14ac:dyDescent="0.25">
      <c r="A93" s="47"/>
      <c r="B93" s="47"/>
      <c r="C93" s="47"/>
      <c r="D93" s="47"/>
      <c r="E93" s="47"/>
      <c r="F93" s="47"/>
      <c r="G93" s="47"/>
      <c r="H93" s="47"/>
      <c r="I93" s="73"/>
      <c r="J93" s="73"/>
    </row>
    <row r="94" spans="1:10" ht="15.75" customHeight="1" x14ac:dyDescent="0.25">
      <c r="A94" s="47"/>
      <c r="B94" s="47"/>
      <c r="C94" s="47"/>
      <c r="D94" s="47"/>
      <c r="E94" s="47"/>
      <c r="F94" s="47"/>
      <c r="G94" s="47"/>
      <c r="H94" s="47"/>
      <c r="I94" s="73"/>
      <c r="J94" s="73"/>
    </row>
    <row r="95" spans="1:10" x14ac:dyDescent="0.25">
      <c r="A95" s="47"/>
      <c r="B95" s="47"/>
      <c r="C95" s="47"/>
      <c r="D95" s="47"/>
      <c r="E95" s="47"/>
      <c r="F95" s="47"/>
      <c r="G95" s="47"/>
      <c r="H95" s="47"/>
      <c r="I95" s="73"/>
      <c r="J95" s="73"/>
    </row>
    <row r="96" spans="1:10" x14ac:dyDescent="0.25">
      <c r="A96" s="47"/>
      <c r="B96" s="47"/>
      <c r="C96" s="47"/>
      <c r="D96" s="47"/>
      <c r="E96" s="47"/>
      <c r="F96" s="47"/>
      <c r="G96" s="47"/>
      <c r="H96" s="47"/>
      <c r="I96" s="73"/>
      <c r="J96" s="73"/>
    </row>
    <row r="97" spans="1:10" x14ac:dyDescent="0.25">
      <c r="A97" s="47"/>
      <c r="B97" s="47"/>
      <c r="C97" s="47"/>
      <c r="D97" s="47"/>
      <c r="E97" s="47"/>
      <c r="F97" s="47"/>
      <c r="G97" s="47"/>
      <c r="H97" s="47"/>
      <c r="I97" s="73"/>
      <c r="J97" s="73"/>
    </row>
    <row r="98" spans="1:10" ht="27" customHeight="1" x14ac:dyDescent="0.25">
      <c r="A98" s="47"/>
      <c r="B98" s="47"/>
      <c r="C98" s="47"/>
      <c r="D98" s="47"/>
      <c r="E98" s="47"/>
      <c r="F98" s="47"/>
      <c r="G98" s="47"/>
      <c r="H98" s="47"/>
      <c r="I98" s="73"/>
      <c r="J98" s="73"/>
    </row>
    <row r="99" spans="1:10" x14ac:dyDescent="0.25">
      <c r="A99" s="47"/>
      <c r="B99" s="47"/>
      <c r="C99" s="47"/>
      <c r="D99" s="47"/>
      <c r="E99" s="47"/>
      <c r="F99" s="47"/>
      <c r="G99" s="47"/>
      <c r="H99" s="47"/>
      <c r="I99" s="73"/>
      <c r="J99" s="73"/>
    </row>
    <row r="100" spans="1:10" x14ac:dyDescent="0.25">
      <c r="A100" s="47"/>
      <c r="B100" s="47"/>
      <c r="C100" s="47"/>
      <c r="D100" s="47"/>
      <c r="E100" s="47"/>
      <c r="F100" s="47"/>
      <c r="G100" s="47"/>
      <c r="H100" s="47"/>
      <c r="I100" s="73"/>
      <c r="J100" s="73"/>
    </row>
    <row r="101" spans="1:10" x14ac:dyDescent="0.25">
      <c r="A101" s="47"/>
      <c r="B101" s="47"/>
      <c r="C101" s="47"/>
      <c r="D101" s="47"/>
      <c r="E101" s="47"/>
      <c r="F101" s="47"/>
      <c r="G101" s="47"/>
      <c r="H101" s="47"/>
      <c r="I101" s="73"/>
      <c r="J101" s="73"/>
    </row>
    <row r="102" spans="1:10" x14ac:dyDescent="0.25">
      <c r="A102" s="47"/>
      <c r="B102" s="47"/>
      <c r="C102" s="47"/>
      <c r="D102" s="47"/>
      <c r="E102" s="47"/>
      <c r="F102" s="47"/>
      <c r="G102" s="47"/>
      <c r="H102" s="47"/>
      <c r="I102" s="73"/>
      <c r="J102" s="73"/>
    </row>
    <row r="103" spans="1:10" x14ac:dyDescent="0.25">
      <c r="A103" s="47"/>
      <c r="B103" s="47"/>
      <c r="C103" s="47"/>
      <c r="D103" s="47"/>
      <c r="E103" s="47"/>
      <c r="F103" s="47"/>
      <c r="G103" s="47"/>
      <c r="H103" s="47"/>
      <c r="I103" s="73"/>
      <c r="J103" s="73"/>
    </row>
    <row r="104" spans="1:10" x14ac:dyDescent="0.25">
      <c r="A104" s="47"/>
      <c r="B104" s="47"/>
      <c r="C104" s="47"/>
      <c r="D104" s="47"/>
      <c r="E104" s="47"/>
      <c r="F104" s="47"/>
      <c r="G104" s="47"/>
      <c r="H104" s="47"/>
      <c r="I104" s="73"/>
      <c r="J104" s="73"/>
    </row>
    <row r="105" spans="1:10" x14ac:dyDescent="0.25">
      <c r="A105" s="47"/>
      <c r="B105" s="47"/>
      <c r="C105" s="47"/>
      <c r="D105" s="47"/>
      <c r="E105" s="47"/>
      <c r="F105" s="47"/>
      <c r="G105" s="47"/>
      <c r="H105" s="47"/>
      <c r="I105" s="73"/>
      <c r="J105" s="73"/>
    </row>
    <row r="106" spans="1:10" x14ac:dyDescent="0.25">
      <c r="A106" s="47"/>
      <c r="B106" s="47"/>
      <c r="C106" s="47"/>
      <c r="D106" s="47"/>
      <c r="E106" s="47"/>
      <c r="F106" s="47"/>
      <c r="G106" s="47"/>
      <c r="H106" s="47"/>
      <c r="I106" s="73"/>
      <c r="J106" s="73"/>
    </row>
    <row r="107" spans="1:10" x14ac:dyDescent="0.25">
      <c r="A107" s="47"/>
      <c r="B107" s="47"/>
      <c r="C107" s="47"/>
      <c r="D107" s="47"/>
      <c r="E107" s="47"/>
      <c r="F107" s="47"/>
      <c r="G107" s="47"/>
      <c r="H107" s="47"/>
      <c r="I107" s="73"/>
      <c r="J107" s="73"/>
    </row>
    <row r="108" spans="1:10" x14ac:dyDescent="0.25">
      <c r="A108" s="47"/>
      <c r="B108" s="47"/>
      <c r="C108" s="47"/>
      <c r="D108" s="47"/>
      <c r="E108" s="47"/>
      <c r="F108" s="47"/>
      <c r="G108" s="47"/>
      <c r="H108" s="47"/>
      <c r="I108" s="73"/>
      <c r="J108" s="73"/>
    </row>
    <row r="109" spans="1:10" x14ac:dyDescent="0.25">
      <c r="A109" s="47"/>
      <c r="B109" s="47"/>
      <c r="C109" s="47"/>
      <c r="D109" s="47"/>
      <c r="E109" s="47"/>
      <c r="F109" s="47"/>
      <c r="G109" s="47"/>
      <c r="H109" s="47"/>
      <c r="I109" s="73"/>
      <c r="J109" s="73"/>
    </row>
    <row r="110" spans="1:10" x14ac:dyDescent="0.25">
      <c r="A110" s="47"/>
      <c r="B110" s="47"/>
      <c r="C110" s="47"/>
      <c r="D110" s="47"/>
      <c r="E110" s="47"/>
      <c r="F110" s="47"/>
      <c r="G110" s="47"/>
      <c r="H110" s="47"/>
      <c r="I110" s="73"/>
      <c r="J110" s="73"/>
    </row>
    <row r="111" spans="1:10" x14ac:dyDescent="0.25">
      <c r="A111" s="47"/>
      <c r="B111" s="47"/>
      <c r="C111" s="47"/>
      <c r="D111" s="47"/>
      <c r="E111" s="47"/>
      <c r="F111" s="47"/>
      <c r="G111" s="47"/>
      <c r="H111" s="47"/>
      <c r="I111" s="73"/>
      <c r="J111" s="73"/>
    </row>
    <row r="112" spans="1:10" x14ac:dyDescent="0.25">
      <c r="A112" s="47"/>
      <c r="B112" s="47"/>
      <c r="C112" s="47"/>
      <c r="D112" s="47"/>
      <c r="E112" s="47"/>
      <c r="F112" s="47"/>
      <c r="G112" s="47"/>
      <c r="H112" s="47"/>
      <c r="I112" s="73"/>
      <c r="J112" s="73"/>
    </row>
    <row r="113" spans="1:10" x14ac:dyDescent="0.25">
      <c r="A113" s="47"/>
      <c r="B113" s="47"/>
      <c r="C113" s="47"/>
      <c r="D113" s="47"/>
      <c r="E113" s="47"/>
      <c r="F113" s="47"/>
      <c r="G113" s="47"/>
      <c r="H113" s="47"/>
      <c r="I113" s="73"/>
      <c r="J113" s="73"/>
    </row>
    <row r="114" spans="1:10" x14ac:dyDescent="0.25">
      <c r="A114" s="47"/>
      <c r="B114" s="47"/>
      <c r="C114" s="47"/>
      <c r="D114" s="47"/>
      <c r="E114" s="47"/>
      <c r="F114" s="47"/>
      <c r="G114" s="47"/>
      <c r="H114" s="47"/>
      <c r="I114" s="73"/>
      <c r="J114" s="73"/>
    </row>
    <row r="115" spans="1:10" x14ac:dyDescent="0.25">
      <c r="A115" s="47"/>
      <c r="B115" s="47"/>
      <c r="C115" s="47"/>
      <c r="D115" s="47"/>
      <c r="E115" s="47"/>
      <c r="F115" s="47"/>
      <c r="G115" s="47"/>
      <c r="H115" s="47"/>
      <c r="I115" s="73"/>
      <c r="J115" s="73"/>
    </row>
    <row r="116" spans="1:10" x14ac:dyDescent="0.25">
      <c r="A116" s="47"/>
      <c r="B116" s="47"/>
      <c r="C116" s="47"/>
      <c r="D116" s="47"/>
      <c r="E116" s="47"/>
      <c r="F116" s="47"/>
      <c r="G116" s="47"/>
      <c r="H116" s="47"/>
      <c r="I116" s="73"/>
      <c r="J116" s="73"/>
    </row>
    <row r="117" spans="1:10" x14ac:dyDescent="0.25">
      <c r="A117" s="47"/>
      <c r="B117" s="47"/>
      <c r="C117" s="47"/>
      <c r="D117" s="47"/>
      <c r="E117" s="47"/>
      <c r="F117" s="47"/>
      <c r="G117" s="47"/>
      <c r="H117" s="47"/>
      <c r="I117" s="73"/>
      <c r="J117" s="73"/>
    </row>
    <row r="118" spans="1:10" x14ac:dyDescent="0.25">
      <c r="A118" s="47"/>
      <c r="B118" s="47"/>
      <c r="C118" s="47"/>
      <c r="D118" s="47"/>
      <c r="E118" s="47"/>
      <c r="F118" s="47"/>
      <c r="G118" s="47"/>
      <c r="H118" s="47"/>
      <c r="I118" s="73"/>
      <c r="J118" s="73"/>
    </row>
    <row r="119" spans="1:10" ht="38.25" customHeight="1" x14ac:dyDescent="0.25">
      <c r="A119" s="47"/>
      <c r="B119" s="47"/>
      <c r="C119" s="47"/>
      <c r="D119" s="47"/>
      <c r="E119" s="47"/>
      <c r="F119" s="47"/>
      <c r="G119" s="47"/>
      <c r="H119" s="47"/>
      <c r="I119" s="73"/>
      <c r="J119" s="73"/>
    </row>
    <row r="120" spans="1:10" x14ac:dyDescent="0.25">
      <c r="A120" s="47"/>
      <c r="B120" s="47"/>
      <c r="C120" s="47"/>
      <c r="D120" s="47"/>
      <c r="E120" s="47"/>
      <c r="F120" s="47"/>
      <c r="G120" s="47"/>
      <c r="H120" s="47"/>
      <c r="I120" s="73"/>
      <c r="J120" s="73"/>
    </row>
    <row r="121" spans="1:10" x14ac:dyDescent="0.25">
      <c r="A121" s="47"/>
      <c r="B121" s="47"/>
      <c r="C121" s="47"/>
      <c r="D121" s="47"/>
      <c r="E121" s="47"/>
      <c r="F121" s="47"/>
      <c r="G121" s="47"/>
      <c r="H121" s="47"/>
      <c r="I121" s="73"/>
      <c r="J121" s="73"/>
    </row>
    <row r="122" spans="1:10" x14ac:dyDescent="0.25">
      <c r="A122" s="47"/>
      <c r="B122" s="47"/>
      <c r="C122" s="47"/>
      <c r="D122" s="47"/>
      <c r="E122" s="47"/>
      <c r="F122" s="47"/>
      <c r="G122" s="47"/>
      <c r="H122" s="47"/>
      <c r="I122" s="73"/>
      <c r="J122" s="73"/>
    </row>
    <row r="123" spans="1:10" x14ac:dyDescent="0.25">
      <c r="A123" s="47"/>
      <c r="B123" s="47"/>
      <c r="C123" s="47"/>
      <c r="D123" s="47"/>
      <c r="E123" s="47"/>
      <c r="F123" s="47"/>
      <c r="G123" s="47"/>
      <c r="H123" s="47"/>
      <c r="I123" s="73"/>
      <c r="J123" s="73"/>
    </row>
    <row r="124" spans="1:10" x14ac:dyDescent="0.25">
      <c r="A124" s="47"/>
      <c r="B124" s="47"/>
      <c r="C124" s="47"/>
      <c r="D124" s="47"/>
      <c r="E124" s="47"/>
      <c r="F124" s="47"/>
      <c r="G124" s="47"/>
      <c r="H124" s="47"/>
      <c r="I124" s="73"/>
      <c r="J124" s="73"/>
    </row>
    <row r="125" spans="1:10" x14ac:dyDescent="0.25">
      <c r="A125" s="47"/>
      <c r="B125" s="47"/>
      <c r="C125" s="47"/>
      <c r="D125" s="47"/>
      <c r="E125" s="47"/>
      <c r="F125" s="47"/>
      <c r="G125" s="47"/>
      <c r="H125" s="47"/>
      <c r="I125" s="73"/>
      <c r="J125" s="73"/>
    </row>
    <row r="126" spans="1:10" x14ac:dyDescent="0.25">
      <c r="A126" s="47"/>
      <c r="B126" s="47"/>
      <c r="C126" s="47"/>
      <c r="D126" s="47"/>
      <c r="E126" s="47"/>
      <c r="F126" s="47"/>
      <c r="G126" s="47"/>
      <c r="H126" s="47"/>
      <c r="I126" s="73"/>
      <c r="J126" s="73"/>
    </row>
    <row r="127" spans="1:10" x14ac:dyDescent="0.25">
      <c r="A127" s="47"/>
      <c r="B127" s="47"/>
      <c r="C127" s="47"/>
      <c r="D127" s="47"/>
      <c r="E127" s="47"/>
      <c r="F127" s="47"/>
      <c r="G127" s="47"/>
      <c r="H127" s="47"/>
      <c r="I127" s="73"/>
      <c r="J127" s="73"/>
    </row>
    <row r="128" spans="1:10" x14ac:dyDescent="0.25">
      <c r="A128" s="47"/>
      <c r="B128" s="47"/>
      <c r="C128" s="47"/>
      <c r="D128" s="47"/>
      <c r="E128" s="47"/>
      <c r="F128" s="47"/>
      <c r="G128" s="47"/>
      <c r="H128" s="47"/>
      <c r="I128" s="73"/>
      <c r="J128" s="73"/>
    </row>
    <row r="129" spans="1:10" x14ac:dyDescent="0.25">
      <c r="A129" s="47"/>
      <c r="B129" s="47"/>
      <c r="C129" s="47"/>
      <c r="D129" s="47"/>
      <c r="E129" s="47"/>
      <c r="F129" s="47"/>
      <c r="G129" s="47"/>
      <c r="H129" s="47"/>
      <c r="I129" s="73"/>
      <c r="J129" s="73"/>
    </row>
    <row r="130" spans="1:10" x14ac:dyDescent="0.25">
      <c r="A130" s="47"/>
      <c r="B130" s="47"/>
      <c r="C130" s="47"/>
      <c r="D130" s="47"/>
      <c r="E130" s="47"/>
      <c r="F130" s="47"/>
      <c r="G130" s="47"/>
      <c r="H130" s="47"/>
      <c r="I130" s="73"/>
      <c r="J130" s="73"/>
    </row>
    <row r="131" spans="1:10" x14ac:dyDescent="0.25">
      <c r="A131" s="47"/>
      <c r="B131" s="47"/>
      <c r="C131" s="47"/>
      <c r="D131" s="47"/>
      <c r="E131" s="47"/>
      <c r="F131" s="47"/>
      <c r="G131" s="47"/>
      <c r="H131" s="47"/>
      <c r="I131" s="73"/>
      <c r="J131" s="73"/>
    </row>
    <row r="132" spans="1:10" x14ac:dyDescent="0.25">
      <c r="A132" s="47"/>
      <c r="B132" s="47"/>
      <c r="C132" s="47"/>
      <c r="D132" s="47"/>
      <c r="E132" s="47"/>
      <c r="F132" s="47"/>
      <c r="G132" s="47"/>
      <c r="H132" s="47"/>
      <c r="I132" s="73"/>
      <c r="J132" s="73"/>
    </row>
    <row r="133" spans="1:10" x14ac:dyDescent="0.25">
      <c r="A133" s="47"/>
      <c r="B133" s="47"/>
      <c r="C133" s="47"/>
      <c r="D133" s="47"/>
      <c r="E133" s="47"/>
      <c r="F133" s="47"/>
      <c r="G133" s="47"/>
      <c r="H133" s="47"/>
      <c r="I133" s="73"/>
      <c r="J133" s="73"/>
    </row>
    <row r="134" spans="1:10" x14ac:dyDescent="0.25">
      <c r="A134" s="47"/>
      <c r="B134" s="47"/>
      <c r="C134" s="47"/>
      <c r="D134" s="47"/>
      <c r="E134" s="47"/>
      <c r="F134" s="47"/>
      <c r="G134" s="47"/>
      <c r="H134" s="47"/>
      <c r="I134" s="73"/>
      <c r="J134" s="73"/>
    </row>
    <row r="135" spans="1:10" x14ac:dyDescent="0.25">
      <c r="A135" s="47"/>
      <c r="B135" s="47"/>
      <c r="C135" s="47"/>
      <c r="D135" s="47"/>
      <c r="E135" s="47"/>
      <c r="F135" s="47"/>
      <c r="G135" s="47"/>
      <c r="H135" s="47"/>
      <c r="I135" s="73"/>
      <c r="J135" s="73"/>
    </row>
    <row r="136" spans="1:10" x14ac:dyDescent="0.25">
      <c r="A136" s="47"/>
      <c r="B136" s="47"/>
      <c r="C136" s="47"/>
      <c r="D136" s="47"/>
      <c r="E136" s="47"/>
      <c r="F136" s="47"/>
      <c r="G136" s="47"/>
      <c r="H136" s="47"/>
      <c r="I136" s="73"/>
      <c r="J136" s="73"/>
    </row>
    <row r="137" spans="1:10" ht="38.25" customHeight="1" x14ac:dyDescent="0.25">
      <c r="A137" s="47"/>
      <c r="B137" s="47"/>
      <c r="C137" s="47"/>
      <c r="D137" s="47"/>
      <c r="E137" s="47"/>
      <c r="F137" s="47"/>
      <c r="G137" s="47"/>
      <c r="H137" s="47"/>
      <c r="I137" s="73"/>
      <c r="J137" s="73"/>
    </row>
    <row r="138" spans="1:10" ht="25.5" customHeight="1" x14ac:dyDescent="0.25">
      <c r="A138" s="47"/>
      <c r="B138" s="47"/>
      <c r="C138" s="47"/>
      <c r="D138" s="47"/>
      <c r="E138" s="47"/>
      <c r="F138" s="47"/>
      <c r="G138" s="47"/>
      <c r="H138" s="47"/>
      <c r="I138" s="73"/>
      <c r="J138" s="73"/>
    </row>
    <row r="139" spans="1:10" ht="25.5" customHeight="1" x14ac:dyDescent="0.25">
      <c r="A139" s="47"/>
      <c r="B139" s="47"/>
      <c r="C139" s="47"/>
      <c r="D139" s="47"/>
      <c r="E139" s="47"/>
      <c r="F139" s="47"/>
      <c r="G139" s="47"/>
      <c r="H139" s="47"/>
      <c r="I139" s="73"/>
      <c r="J139" s="73"/>
    </row>
    <row r="140" spans="1:10" ht="38.25" customHeight="1" x14ac:dyDescent="0.25">
      <c r="A140" s="47"/>
      <c r="B140" s="47"/>
      <c r="C140" s="47"/>
      <c r="D140" s="47"/>
      <c r="E140" s="47"/>
      <c r="F140" s="47"/>
      <c r="G140" s="47"/>
      <c r="H140" s="47"/>
      <c r="I140" s="73"/>
      <c r="J140" s="73"/>
    </row>
    <row r="141" spans="1:10" ht="25.5" customHeight="1" x14ac:dyDescent="0.25">
      <c r="A141" s="47"/>
      <c r="B141" s="47"/>
      <c r="C141" s="47"/>
      <c r="D141" s="47"/>
      <c r="E141" s="47"/>
      <c r="F141" s="47"/>
      <c r="G141" s="47"/>
      <c r="H141" s="47"/>
      <c r="I141" s="73"/>
      <c r="J141" s="73"/>
    </row>
    <row r="142" spans="1:10" ht="25.5" customHeight="1" x14ac:dyDescent="0.25">
      <c r="A142" s="47"/>
      <c r="B142" s="47"/>
      <c r="C142" s="47"/>
      <c r="D142" s="47"/>
      <c r="E142" s="47"/>
      <c r="F142" s="47"/>
      <c r="G142" s="47"/>
      <c r="H142" s="47"/>
      <c r="I142" s="73"/>
      <c r="J142" s="73"/>
    </row>
    <row r="143" spans="1:10" x14ac:dyDescent="0.25">
      <c r="A143" s="47"/>
      <c r="B143" s="47"/>
      <c r="C143" s="47"/>
      <c r="D143" s="47"/>
      <c r="E143" s="47"/>
      <c r="F143" s="47"/>
      <c r="G143" s="47"/>
      <c r="H143" s="47"/>
      <c r="I143" s="73"/>
      <c r="J143" s="73"/>
    </row>
    <row r="144" spans="1:10" ht="25.5" customHeight="1" x14ac:dyDescent="0.25">
      <c r="A144" s="47"/>
      <c r="B144" s="47"/>
      <c r="C144" s="47"/>
      <c r="D144" s="47"/>
      <c r="E144" s="47"/>
      <c r="F144" s="47"/>
      <c r="G144" s="47"/>
      <c r="H144" s="47"/>
      <c r="I144" s="73"/>
      <c r="J144" s="73"/>
    </row>
    <row r="145" spans="1:10" ht="25.5" customHeight="1" x14ac:dyDescent="0.25">
      <c r="A145" s="47"/>
      <c r="B145" s="47"/>
      <c r="C145" s="47"/>
      <c r="D145" s="47"/>
      <c r="E145" s="47"/>
      <c r="F145" s="47"/>
      <c r="G145" s="47"/>
      <c r="H145" s="47"/>
      <c r="I145" s="73"/>
      <c r="J145" s="73"/>
    </row>
    <row r="146" spans="1:10" x14ac:dyDescent="0.25">
      <c r="A146" s="47"/>
      <c r="B146" s="47"/>
      <c r="C146" s="47"/>
      <c r="D146" s="47"/>
      <c r="E146" s="47"/>
      <c r="F146" s="47"/>
      <c r="G146" s="47"/>
      <c r="H146" s="47"/>
      <c r="I146" s="73"/>
      <c r="J146" s="73"/>
    </row>
    <row r="147" spans="1:10" x14ac:dyDescent="0.25">
      <c r="A147" s="47"/>
      <c r="B147" s="47"/>
      <c r="C147" s="47"/>
      <c r="D147" s="47"/>
      <c r="E147" s="47"/>
      <c r="F147" s="47"/>
      <c r="G147" s="47"/>
      <c r="H147" s="47"/>
      <c r="I147" s="73"/>
      <c r="J147" s="73"/>
    </row>
    <row r="148" spans="1:10" x14ac:dyDescent="0.25">
      <c r="A148" s="47"/>
      <c r="B148" s="47"/>
      <c r="C148" s="47"/>
      <c r="D148" s="47"/>
      <c r="E148" s="47"/>
      <c r="F148" s="47"/>
      <c r="G148" s="47"/>
      <c r="H148" s="47"/>
      <c r="I148" s="73"/>
      <c r="J148" s="73"/>
    </row>
    <row r="149" spans="1:10" ht="25.5" customHeight="1" x14ac:dyDescent="0.25">
      <c r="A149" s="47"/>
      <c r="B149" s="47"/>
      <c r="C149" s="47"/>
      <c r="D149" s="47"/>
      <c r="E149" s="47"/>
      <c r="F149" s="47"/>
      <c r="G149" s="47"/>
      <c r="H149" s="47"/>
      <c r="I149" s="73"/>
      <c r="J149" s="73"/>
    </row>
    <row r="150" spans="1:10" ht="38.25" customHeight="1" x14ac:dyDescent="0.25">
      <c r="A150" s="47"/>
      <c r="B150" s="47"/>
      <c r="C150" s="47"/>
      <c r="D150" s="47"/>
      <c r="E150" s="47"/>
      <c r="F150" s="47"/>
      <c r="G150" s="47"/>
      <c r="H150" s="47"/>
      <c r="I150" s="73"/>
      <c r="J150" s="73"/>
    </row>
    <row r="151" spans="1:10" ht="25.5" customHeight="1" x14ac:dyDescent="0.25">
      <c r="A151" s="47"/>
      <c r="B151" s="47"/>
      <c r="C151" s="47"/>
      <c r="D151" s="47"/>
      <c r="E151" s="47"/>
      <c r="F151" s="47"/>
      <c r="G151" s="47"/>
      <c r="H151" s="47"/>
      <c r="I151" s="73"/>
      <c r="J151" s="73"/>
    </row>
    <row r="152" spans="1:10" x14ac:dyDescent="0.25">
      <c r="A152" s="47"/>
      <c r="B152" s="47"/>
      <c r="C152" s="47"/>
      <c r="D152" s="47"/>
      <c r="E152" s="47"/>
      <c r="F152" s="47"/>
      <c r="G152" s="47"/>
      <c r="H152" s="47"/>
      <c r="I152" s="73"/>
      <c r="J152" s="73"/>
    </row>
    <row r="153" spans="1:10" x14ac:dyDescent="0.25">
      <c r="A153" s="47"/>
      <c r="B153" s="47"/>
      <c r="C153" s="47"/>
      <c r="D153" s="47"/>
      <c r="E153" s="47"/>
      <c r="F153" s="47"/>
      <c r="G153" s="47"/>
      <c r="H153" s="47"/>
      <c r="I153" s="73"/>
      <c r="J153" s="73"/>
    </row>
    <row r="154" spans="1:10" x14ac:dyDescent="0.25">
      <c r="A154" s="47"/>
      <c r="B154" s="47"/>
      <c r="C154" s="47"/>
      <c r="D154" s="47"/>
      <c r="E154" s="47"/>
      <c r="F154" s="47"/>
      <c r="G154" s="47"/>
      <c r="H154" s="47"/>
      <c r="I154" s="73"/>
      <c r="J154" s="73"/>
    </row>
    <row r="155" spans="1:10" x14ac:dyDescent="0.25">
      <c r="A155" s="47"/>
      <c r="B155" s="47"/>
      <c r="C155" s="47"/>
      <c r="D155" s="47"/>
      <c r="E155" s="47"/>
      <c r="F155" s="47"/>
      <c r="G155" s="47"/>
      <c r="H155" s="47"/>
      <c r="I155" s="73"/>
      <c r="J155" s="73"/>
    </row>
    <row r="156" spans="1:10" x14ac:dyDescent="0.25">
      <c r="A156" s="47"/>
      <c r="B156" s="47"/>
      <c r="C156" s="47"/>
      <c r="D156" s="47"/>
      <c r="E156" s="47"/>
      <c r="F156" s="47"/>
      <c r="G156" s="47"/>
      <c r="H156" s="47"/>
      <c r="I156" s="73"/>
      <c r="J156" s="73"/>
    </row>
    <row r="157" spans="1:10" x14ac:dyDescent="0.25">
      <c r="A157" s="47"/>
      <c r="B157" s="47"/>
      <c r="C157" s="47"/>
      <c r="D157" s="47"/>
      <c r="E157" s="47"/>
      <c r="F157" s="47"/>
      <c r="G157" s="47"/>
      <c r="H157" s="47"/>
      <c r="I157" s="73"/>
      <c r="J157" s="73"/>
    </row>
    <row r="158" spans="1:10" x14ac:dyDescent="0.25">
      <c r="A158" s="47"/>
      <c r="B158" s="47"/>
      <c r="C158" s="47"/>
      <c r="D158" s="47"/>
      <c r="E158" s="47"/>
      <c r="F158" s="47"/>
      <c r="G158" s="47"/>
      <c r="H158" s="47"/>
      <c r="I158" s="73"/>
      <c r="J158" s="73"/>
    </row>
    <row r="159" spans="1:10" x14ac:dyDescent="0.25">
      <c r="A159" s="47"/>
      <c r="B159" s="47"/>
      <c r="C159" s="47"/>
      <c r="D159" s="47"/>
      <c r="E159" s="47"/>
      <c r="F159" s="47"/>
      <c r="G159" s="47"/>
      <c r="H159" s="47"/>
      <c r="I159" s="73"/>
      <c r="J159" s="73"/>
    </row>
    <row r="160" spans="1:10" x14ac:dyDescent="0.25">
      <c r="A160" s="73"/>
      <c r="B160" s="73"/>
      <c r="C160" s="73"/>
      <c r="D160" s="73"/>
      <c r="E160" s="73"/>
      <c r="F160" s="73"/>
      <c r="G160" s="73"/>
      <c r="H160" s="73"/>
      <c r="I160" s="73"/>
      <c r="J160" s="73"/>
    </row>
    <row r="161" spans="1:10" x14ac:dyDescent="0.25">
      <c r="A161" s="73"/>
      <c r="B161" s="73"/>
      <c r="C161" s="73"/>
      <c r="D161" s="73"/>
      <c r="E161" s="73"/>
      <c r="F161" s="73"/>
      <c r="G161" s="73"/>
      <c r="H161" s="73"/>
      <c r="I161" s="73"/>
      <c r="J161" s="73"/>
    </row>
    <row r="162" spans="1:10" x14ac:dyDescent="0.25">
      <c r="A162" s="73"/>
      <c r="B162" s="73"/>
      <c r="C162" s="73"/>
      <c r="D162" s="73"/>
      <c r="E162" s="73"/>
      <c r="F162" s="73"/>
      <c r="G162" s="73"/>
      <c r="H162" s="73"/>
      <c r="I162" s="73"/>
      <c r="J162" s="73"/>
    </row>
    <row r="163" spans="1:10" x14ac:dyDescent="0.25">
      <c r="A163" s="73"/>
      <c r="B163" s="73"/>
      <c r="C163" s="73"/>
      <c r="D163" s="73"/>
      <c r="E163" s="73"/>
      <c r="F163" s="73"/>
      <c r="G163" s="73"/>
      <c r="H163" s="73"/>
      <c r="I163" s="73"/>
      <c r="J163" s="73"/>
    </row>
    <row r="164" spans="1:10" x14ac:dyDescent="0.25">
      <c r="A164" s="73"/>
      <c r="B164" s="73"/>
      <c r="C164" s="73"/>
      <c r="D164" s="73"/>
      <c r="E164" s="73"/>
      <c r="F164" s="73"/>
      <c r="G164" s="73"/>
      <c r="H164" s="73"/>
      <c r="I164" s="73"/>
      <c r="J164" s="73"/>
    </row>
    <row r="165" spans="1:10" x14ac:dyDescent="0.25">
      <c r="A165" s="73"/>
      <c r="B165" s="73"/>
      <c r="C165" s="73"/>
      <c r="D165" s="73"/>
      <c r="E165" s="73"/>
      <c r="F165" s="73"/>
      <c r="G165" s="73"/>
      <c r="H165" s="73"/>
      <c r="I165" s="73"/>
      <c r="J165" s="73"/>
    </row>
    <row r="166" spans="1:10" x14ac:dyDescent="0.25">
      <c r="A166" s="73"/>
      <c r="B166" s="73"/>
      <c r="C166" s="73"/>
      <c r="D166" s="73"/>
      <c r="E166" s="73"/>
      <c r="F166" s="73"/>
      <c r="G166" s="73"/>
      <c r="H166" s="73"/>
      <c r="I166" s="73"/>
      <c r="J166" s="73"/>
    </row>
    <row r="167" spans="1:10" x14ac:dyDescent="0.25">
      <c r="A167" s="73"/>
      <c r="B167" s="73"/>
      <c r="C167" s="73"/>
      <c r="D167" s="73"/>
      <c r="E167" s="73"/>
      <c r="F167" s="73"/>
      <c r="G167" s="73"/>
      <c r="H167" s="73"/>
      <c r="I167" s="73"/>
      <c r="J167" s="73"/>
    </row>
    <row r="168" spans="1:10" x14ac:dyDescent="0.25">
      <c r="A168" s="73"/>
      <c r="B168" s="73"/>
      <c r="C168" s="73"/>
      <c r="D168" s="73"/>
      <c r="E168" s="73"/>
      <c r="F168" s="73"/>
      <c r="G168" s="73"/>
      <c r="H168" s="73"/>
      <c r="I168" s="73"/>
      <c r="J168" s="73"/>
    </row>
    <row r="169" spans="1:10" x14ac:dyDescent="0.25">
      <c r="A169" s="73"/>
      <c r="B169" s="73"/>
      <c r="C169" s="73"/>
      <c r="D169" s="73"/>
      <c r="E169" s="73"/>
      <c r="F169" s="73"/>
      <c r="G169" s="73"/>
      <c r="H169" s="73"/>
      <c r="I169" s="73"/>
      <c r="J169" s="73"/>
    </row>
    <row r="170" spans="1:10" x14ac:dyDescent="0.25">
      <c r="A170" s="73"/>
      <c r="B170" s="73"/>
      <c r="C170" s="73"/>
      <c r="D170" s="73"/>
      <c r="E170" s="73"/>
      <c r="F170" s="73"/>
      <c r="G170" s="73"/>
      <c r="H170" s="73"/>
      <c r="I170" s="73"/>
      <c r="J170" s="73"/>
    </row>
    <row r="171" spans="1:10" x14ac:dyDescent="0.25">
      <c r="A171" s="73"/>
      <c r="B171" s="73"/>
      <c r="C171" s="73"/>
      <c r="D171" s="73"/>
      <c r="E171" s="73"/>
      <c r="F171" s="73"/>
      <c r="G171" s="73"/>
      <c r="H171" s="73"/>
      <c r="I171" s="73"/>
      <c r="J171" s="73"/>
    </row>
    <row r="172" spans="1:10" x14ac:dyDescent="0.25">
      <c r="A172" s="73"/>
      <c r="B172" s="73"/>
      <c r="C172" s="73"/>
      <c r="D172" s="73"/>
      <c r="E172" s="73"/>
      <c r="F172" s="73"/>
      <c r="G172" s="73"/>
      <c r="H172" s="73"/>
      <c r="I172" s="73"/>
      <c r="J172" s="73"/>
    </row>
  </sheetData>
  <mergeCells count="2">
    <mergeCell ref="A24:B24"/>
    <mergeCell ref="D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"/>
  <sheetViews>
    <sheetView tabSelected="1" workbookViewId="0">
      <selection activeCell="G30" sqref="G30"/>
    </sheetView>
  </sheetViews>
  <sheetFormatPr defaultRowHeight="15" x14ac:dyDescent="0.25"/>
  <cols>
    <col min="1" max="1" width="8.140625" bestFit="1" customWidth="1"/>
    <col min="2" max="2" width="10.5703125" bestFit="1" customWidth="1"/>
    <col min="3" max="3" width="12.140625" bestFit="1" customWidth="1"/>
    <col min="4" max="4" width="9.5703125" bestFit="1" customWidth="1"/>
    <col min="5" max="5" width="12.140625" bestFit="1" customWidth="1"/>
    <col min="8" max="8" width="10.28515625" bestFit="1" customWidth="1"/>
  </cols>
  <sheetData>
    <row r="1" spans="1:9" x14ac:dyDescent="0.25">
      <c r="A1" s="125" t="s">
        <v>111</v>
      </c>
      <c r="B1" s="125" t="s">
        <v>219</v>
      </c>
      <c r="C1" s="125" t="s">
        <v>220</v>
      </c>
      <c r="D1" s="125" t="s">
        <v>221</v>
      </c>
      <c r="E1" s="125" t="s">
        <v>222</v>
      </c>
      <c r="H1" s="127" t="s">
        <v>223</v>
      </c>
      <c r="I1" s="128">
        <v>4.8499999999999996</v>
      </c>
    </row>
    <row r="2" spans="1:9" x14ac:dyDescent="0.25">
      <c r="A2" s="125">
        <v>1</v>
      </c>
      <c r="B2" s="124">
        <v>45</v>
      </c>
      <c r="C2" s="124">
        <v>900</v>
      </c>
      <c r="D2" s="124">
        <f>B2/$I$1</f>
        <v>9.2783505154639183</v>
      </c>
      <c r="E2" s="124">
        <f>C2/$I$1</f>
        <v>185.56701030927837</v>
      </c>
    </row>
    <row r="3" spans="1:9" x14ac:dyDescent="0.25">
      <c r="A3" s="125">
        <v>2</v>
      </c>
      <c r="B3" s="124">
        <v>220</v>
      </c>
      <c r="C3" s="124">
        <v>3300</v>
      </c>
      <c r="D3" s="124">
        <f t="shared" ref="D3:D6" si="0">B3/$I$1</f>
        <v>45.360824742268044</v>
      </c>
      <c r="E3" s="124">
        <f t="shared" ref="E3:E6" si="1">C3/$I$1</f>
        <v>680.41237113402065</v>
      </c>
    </row>
    <row r="4" spans="1:9" x14ac:dyDescent="0.25">
      <c r="A4" s="125">
        <v>3</v>
      </c>
      <c r="B4" s="124">
        <v>300</v>
      </c>
      <c r="C4" s="124">
        <v>5100</v>
      </c>
      <c r="D4" s="124">
        <f t="shared" si="0"/>
        <v>61.855670103092791</v>
      </c>
      <c r="E4" s="124">
        <f t="shared" si="1"/>
        <v>1051.5463917525774</v>
      </c>
    </row>
    <row r="5" spans="1:9" x14ac:dyDescent="0.25">
      <c r="A5" s="125">
        <v>4</v>
      </c>
      <c r="B5" s="124">
        <v>36</v>
      </c>
      <c r="C5" s="124">
        <v>432</v>
      </c>
      <c r="D5" s="124">
        <f t="shared" si="0"/>
        <v>7.4226804123711343</v>
      </c>
      <c r="E5" s="124">
        <f t="shared" si="1"/>
        <v>89.072164948453619</v>
      </c>
    </row>
    <row r="6" spans="1:9" x14ac:dyDescent="0.25">
      <c r="A6" s="126">
        <v>5</v>
      </c>
      <c r="B6" s="124">
        <v>78</v>
      </c>
      <c r="C6" s="124">
        <v>1638</v>
      </c>
      <c r="D6" s="124">
        <f t="shared" si="0"/>
        <v>16.082474226804123</v>
      </c>
      <c r="E6" s="124">
        <f t="shared" si="1"/>
        <v>337.73195876288662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workbookViewId="0">
      <selection activeCell="K16" sqref="K16"/>
    </sheetView>
  </sheetViews>
  <sheetFormatPr defaultRowHeight="15" x14ac:dyDescent="0.25"/>
  <cols>
    <col min="1" max="1" width="14.5703125" customWidth="1"/>
    <col min="2" max="2" width="10.5703125" bestFit="1" customWidth="1"/>
    <col min="3" max="3" width="11.7109375" customWidth="1"/>
    <col min="4" max="4" width="10.5703125" bestFit="1" customWidth="1"/>
    <col min="5" max="5" width="13" customWidth="1"/>
    <col min="6" max="6" width="13.42578125" customWidth="1"/>
    <col min="7" max="7" width="15.42578125" customWidth="1"/>
  </cols>
  <sheetData>
    <row r="1" spans="1:7" ht="16.5" thickBot="1" x14ac:dyDescent="0.3">
      <c r="A1" s="22"/>
    </row>
    <row r="2" spans="1:7" ht="15.75" thickBot="1" x14ac:dyDescent="0.3">
      <c r="A2" s="99" t="s">
        <v>27</v>
      </c>
      <c r="B2" s="100"/>
      <c r="C2" s="100"/>
      <c r="D2" s="100"/>
      <c r="E2" s="100"/>
      <c r="F2" s="100"/>
      <c r="G2" s="101"/>
    </row>
    <row r="5" spans="1:7" ht="15.75" thickBot="1" x14ac:dyDescent="0.3">
      <c r="A5" s="23" t="s">
        <v>0</v>
      </c>
    </row>
    <row r="6" spans="1:7" ht="15.75" thickBot="1" x14ac:dyDescent="0.3">
      <c r="A6" s="1"/>
      <c r="B6" s="3" t="s">
        <v>28</v>
      </c>
      <c r="C6" s="12" t="s">
        <v>45</v>
      </c>
      <c r="D6" s="7" t="s">
        <v>44</v>
      </c>
      <c r="E6" s="4" t="s">
        <v>29</v>
      </c>
      <c r="F6" s="4" t="s">
        <v>30</v>
      </c>
      <c r="G6" s="4" t="s">
        <v>31</v>
      </c>
    </row>
    <row r="7" spans="1:7" ht="15.75" thickBot="1" x14ac:dyDescent="0.3">
      <c r="A7" s="3" t="s">
        <v>32</v>
      </c>
      <c r="B7" s="5">
        <v>500</v>
      </c>
      <c r="C7" s="5">
        <v>750</v>
      </c>
      <c r="D7" s="5">
        <v>800</v>
      </c>
      <c r="E7" s="5">
        <v>700</v>
      </c>
      <c r="F7" s="5">
        <v>654</v>
      </c>
      <c r="G7" s="5">
        <v>700</v>
      </c>
    </row>
    <row r="10" spans="1:7" ht="15.75" thickBot="1" x14ac:dyDescent="0.3">
      <c r="A10" s="23" t="s">
        <v>0</v>
      </c>
    </row>
    <row r="11" spans="1:7" ht="15.75" thickBot="1" x14ac:dyDescent="0.3">
      <c r="A11" s="4" t="s">
        <v>33</v>
      </c>
      <c r="B11" s="26"/>
      <c r="C11" s="26"/>
      <c r="D11" s="26"/>
      <c r="E11" s="26"/>
      <c r="F11" s="26"/>
      <c r="G11" s="26"/>
    </row>
    <row r="12" spans="1:7" ht="15.75" thickBot="1" x14ac:dyDescent="0.3">
      <c r="A12" s="4" t="s">
        <v>34</v>
      </c>
      <c r="B12" s="5">
        <v>10</v>
      </c>
      <c r="C12" s="5">
        <v>15</v>
      </c>
      <c r="D12" s="5">
        <v>15</v>
      </c>
      <c r="E12" s="5">
        <v>12</v>
      </c>
      <c r="F12" s="5">
        <v>12</v>
      </c>
      <c r="G12" s="5">
        <v>11</v>
      </c>
    </row>
    <row r="13" spans="1:7" ht="15.75" thickBot="1" x14ac:dyDescent="0.3">
      <c r="A13" s="4" t="s">
        <v>35</v>
      </c>
      <c r="B13" s="5">
        <v>50</v>
      </c>
      <c r="C13" s="5">
        <v>60</v>
      </c>
      <c r="D13" s="5">
        <v>54</v>
      </c>
      <c r="E13" s="5">
        <v>55</v>
      </c>
      <c r="F13" s="5">
        <v>54</v>
      </c>
      <c r="G13" s="5">
        <v>56</v>
      </c>
    </row>
    <row r="14" spans="1:7" ht="15.75" thickBot="1" x14ac:dyDescent="0.3">
      <c r="A14" s="4" t="s">
        <v>36</v>
      </c>
      <c r="B14" s="5">
        <v>300</v>
      </c>
      <c r="C14" s="5">
        <v>250</v>
      </c>
      <c r="D14" s="5">
        <v>300</v>
      </c>
      <c r="E14" s="5">
        <v>300</v>
      </c>
      <c r="F14" s="5">
        <v>200</v>
      </c>
      <c r="G14" s="5">
        <v>200</v>
      </c>
    </row>
    <row r="15" spans="1:7" ht="15.75" thickBot="1" x14ac:dyDescent="0.3">
      <c r="A15" s="4" t="s">
        <v>37</v>
      </c>
      <c r="B15" s="5">
        <v>300</v>
      </c>
      <c r="C15" s="5">
        <v>40</v>
      </c>
      <c r="D15" s="5">
        <v>40</v>
      </c>
      <c r="E15" s="5">
        <v>40</v>
      </c>
      <c r="F15" s="5">
        <v>40</v>
      </c>
      <c r="G15" s="5">
        <v>40</v>
      </c>
    </row>
    <row r="16" spans="1:7" ht="15.75" thickBot="1" x14ac:dyDescent="0.3">
      <c r="A16" s="4" t="s">
        <v>38</v>
      </c>
      <c r="B16" s="5">
        <v>10</v>
      </c>
      <c r="C16" s="5">
        <v>15</v>
      </c>
      <c r="D16" s="5">
        <v>14</v>
      </c>
      <c r="E16" s="5">
        <v>15</v>
      </c>
      <c r="F16" s="5">
        <v>20</v>
      </c>
      <c r="G16" s="5">
        <v>31</v>
      </c>
    </row>
    <row r="17" spans="1:7" ht="19.5" customHeight="1" thickBot="1" x14ac:dyDescent="0.3">
      <c r="A17" s="4" t="s">
        <v>39</v>
      </c>
      <c r="B17" s="5">
        <v>120</v>
      </c>
      <c r="C17" s="5">
        <v>150</v>
      </c>
      <c r="D17" s="5">
        <v>130</v>
      </c>
      <c r="E17" s="5">
        <v>200</v>
      </c>
      <c r="F17" s="5">
        <v>150</v>
      </c>
      <c r="G17" s="5">
        <v>190</v>
      </c>
    </row>
    <row r="18" spans="1:7" ht="17.25" customHeight="1" thickBot="1" x14ac:dyDescent="0.3">
      <c r="A18" s="4" t="s">
        <v>40</v>
      </c>
      <c r="B18" s="5">
        <v>50</v>
      </c>
      <c r="C18" s="5">
        <v>60</v>
      </c>
      <c r="D18" s="5">
        <v>65</v>
      </c>
      <c r="E18" s="5">
        <v>70</v>
      </c>
      <c r="F18" s="5">
        <v>65</v>
      </c>
      <c r="G18" s="5">
        <v>85</v>
      </c>
    </row>
    <row r="19" spans="1:7" ht="15.75" thickBot="1" x14ac:dyDescent="0.3">
      <c r="A19" s="4" t="s">
        <v>41</v>
      </c>
      <c r="B19" s="5">
        <v>145</v>
      </c>
      <c r="C19" s="5">
        <v>145</v>
      </c>
      <c r="D19" s="5">
        <v>145</v>
      </c>
      <c r="E19" s="5">
        <v>145</v>
      </c>
      <c r="F19" s="5">
        <v>100</v>
      </c>
      <c r="G19" s="5">
        <v>145</v>
      </c>
    </row>
    <row r="22" spans="1:7" ht="15.75" thickBot="1" x14ac:dyDescent="0.3">
      <c r="A22" s="23" t="s">
        <v>0</v>
      </c>
    </row>
    <row r="23" spans="1:7" x14ac:dyDescent="0.25">
      <c r="A23" s="24" t="s">
        <v>42</v>
      </c>
      <c r="B23" s="102">
        <f t="shared" ref="B23:G23" si="0">SUM(B12:B19)</f>
        <v>985</v>
      </c>
      <c r="C23" s="104">
        <f t="shared" si="0"/>
        <v>735</v>
      </c>
      <c r="D23" s="102">
        <f t="shared" si="0"/>
        <v>763</v>
      </c>
      <c r="E23" s="102">
        <f t="shared" si="0"/>
        <v>837</v>
      </c>
      <c r="F23" s="102">
        <f t="shared" si="0"/>
        <v>641</v>
      </c>
      <c r="G23" s="102">
        <f t="shared" si="0"/>
        <v>758</v>
      </c>
    </row>
    <row r="24" spans="1:7" ht="15.75" thickBot="1" x14ac:dyDescent="0.3">
      <c r="A24" s="40" t="s">
        <v>33</v>
      </c>
      <c r="B24" s="103"/>
      <c r="C24" s="105"/>
      <c r="D24" s="103"/>
      <c r="E24" s="103"/>
      <c r="F24" s="103"/>
      <c r="G24" s="103"/>
    </row>
    <row r="25" spans="1:7" x14ac:dyDescent="0.25">
      <c r="A25" s="14"/>
    </row>
    <row r="26" spans="1:7" ht="15.75" thickBot="1" x14ac:dyDescent="0.3">
      <c r="A26" s="14"/>
    </row>
    <row r="27" spans="1:7" ht="15.75" thickBot="1" x14ac:dyDescent="0.3">
      <c r="A27" s="3" t="s">
        <v>43</v>
      </c>
      <c r="B27" s="6">
        <f t="shared" ref="B27:G27" si="1">SUM(B7-B23)</f>
        <v>-485</v>
      </c>
      <c r="C27" s="6">
        <f t="shared" si="1"/>
        <v>15</v>
      </c>
      <c r="D27" s="6">
        <f t="shared" si="1"/>
        <v>37</v>
      </c>
      <c r="E27" s="6">
        <f t="shared" si="1"/>
        <v>-137</v>
      </c>
      <c r="F27" s="6">
        <f t="shared" si="1"/>
        <v>13</v>
      </c>
      <c r="G27" s="6">
        <f t="shared" si="1"/>
        <v>-58</v>
      </c>
    </row>
  </sheetData>
  <mergeCells count="7">
    <mergeCell ref="A2:G2"/>
    <mergeCell ref="B23:B24"/>
    <mergeCell ref="C23:C24"/>
    <mergeCell ref="D23:D24"/>
    <mergeCell ref="E23:E24"/>
    <mergeCell ref="F23:F24"/>
    <mergeCell ref="G23:G2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"/>
  <sheetViews>
    <sheetView workbookViewId="0">
      <selection activeCell="L11" sqref="L11"/>
    </sheetView>
  </sheetViews>
  <sheetFormatPr defaultRowHeight="15" x14ac:dyDescent="0.25"/>
  <cols>
    <col min="2" max="2" width="9.7109375" customWidth="1"/>
  </cols>
  <sheetData>
    <row r="1" spans="1:11" ht="16.5" thickBot="1" x14ac:dyDescent="0.3">
      <c r="A1" s="22" t="s">
        <v>46</v>
      </c>
    </row>
    <row r="2" spans="1:11" x14ac:dyDescent="0.25">
      <c r="A2" s="106" t="s">
        <v>56</v>
      </c>
      <c r="B2" s="107"/>
      <c r="C2" s="107"/>
      <c r="D2" s="107"/>
      <c r="E2" s="107"/>
      <c r="F2" s="107"/>
      <c r="G2" s="107"/>
      <c r="H2" s="108"/>
    </row>
    <row r="3" spans="1:11" ht="15.75" thickBot="1" x14ac:dyDescent="0.3">
      <c r="A3" s="109"/>
      <c r="B3" s="110"/>
      <c r="C3" s="110"/>
      <c r="D3" s="110"/>
      <c r="E3" s="110"/>
      <c r="F3" s="110"/>
      <c r="G3" s="110"/>
      <c r="H3" s="111"/>
    </row>
    <row r="5" spans="1:11" x14ac:dyDescent="0.25">
      <c r="K5" s="51"/>
    </row>
    <row r="6" spans="1:11" ht="15.75" thickBot="1" x14ac:dyDescent="0.3">
      <c r="A6" s="27" t="s">
        <v>0</v>
      </c>
    </row>
    <row r="7" spans="1:11" ht="26.25" thickBot="1" x14ac:dyDescent="0.3">
      <c r="A7" s="4" t="s">
        <v>47</v>
      </c>
      <c r="B7" s="4" t="s">
        <v>48</v>
      </c>
      <c r="C7" s="4" t="s">
        <v>49</v>
      </c>
      <c r="D7" s="4" t="s">
        <v>50</v>
      </c>
      <c r="E7" s="4" t="s">
        <v>51</v>
      </c>
      <c r="F7" s="4" t="s">
        <v>52</v>
      </c>
      <c r="G7" s="4" t="s">
        <v>53</v>
      </c>
      <c r="H7" s="4" t="s">
        <v>54</v>
      </c>
    </row>
    <row r="8" spans="1:11" ht="15.75" thickBot="1" x14ac:dyDescent="0.3">
      <c r="A8" s="4" t="s">
        <v>9</v>
      </c>
      <c r="B8" s="4" t="s">
        <v>55</v>
      </c>
      <c r="C8" s="63">
        <v>853</v>
      </c>
      <c r="D8" s="64">
        <v>0.1</v>
      </c>
      <c r="E8" s="64">
        <v>0.09</v>
      </c>
      <c r="F8" s="65">
        <f t="shared" ref="F8:F15" si="0">C8*D8</f>
        <v>85.300000000000011</v>
      </c>
      <c r="G8" s="30">
        <f t="shared" ref="G8:G15" si="1">C8*E8</f>
        <v>76.77</v>
      </c>
      <c r="H8" s="65">
        <f>SUM(C8+G8-F8)</f>
        <v>844.47</v>
      </c>
    </row>
    <row r="9" spans="1:11" ht="15.75" thickBot="1" x14ac:dyDescent="0.3">
      <c r="A9" s="7">
        <v>2</v>
      </c>
      <c r="B9" s="4" t="s">
        <v>63</v>
      </c>
      <c r="C9" s="63">
        <v>951</v>
      </c>
      <c r="D9" s="64">
        <v>9.9900000000000003E-2</v>
      </c>
      <c r="E9" s="64">
        <v>0.08</v>
      </c>
      <c r="F9" s="65">
        <f t="shared" si="0"/>
        <v>95.004900000000006</v>
      </c>
      <c r="G9" s="30">
        <f t="shared" si="1"/>
        <v>76.08</v>
      </c>
      <c r="H9" s="65">
        <f>SUM(C9+G9-F9)</f>
        <v>932.07509999999991</v>
      </c>
    </row>
    <row r="10" spans="1:11" ht="15.75" thickBot="1" x14ac:dyDescent="0.3">
      <c r="A10" s="7">
        <v>3</v>
      </c>
      <c r="B10" s="4" t="s">
        <v>62</v>
      </c>
      <c r="C10" s="63">
        <v>456</v>
      </c>
      <c r="D10" s="64">
        <v>8.6400000000000005E-2</v>
      </c>
      <c r="E10" s="64">
        <v>0.06</v>
      </c>
      <c r="F10" s="65">
        <f t="shared" si="0"/>
        <v>39.398400000000002</v>
      </c>
      <c r="G10" s="30">
        <f t="shared" si="1"/>
        <v>27.36</v>
      </c>
      <c r="H10" s="65">
        <f>SUM(C10+G10-F10)</f>
        <v>443.96160000000003</v>
      </c>
    </row>
    <row r="11" spans="1:11" ht="15.75" thickBot="1" x14ac:dyDescent="0.3">
      <c r="A11" s="7">
        <v>4</v>
      </c>
      <c r="B11" s="4" t="s">
        <v>61</v>
      </c>
      <c r="C11" s="63">
        <v>500</v>
      </c>
      <c r="D11" s="64">
        <v>8.5000000000000006E-2</v>
      </c>
      <c r="E11" s="64">
        <v>0.06</v>
      </c>
      <c r="F11" s="65">
        <f t="shared" si="0"/>
        <v>42.5</v>
      </c>
      <c r="G11" s="30">
        <f t="shared" si="1"/>
        <v>30</v>
      </c>
      <c r="H11" s="65">
        <f>C11+G11-F11</f>
        <v>487.5</v>
      </c>
    </row>
    <row r="12" spans="1:11" ht="15.75" thickBot="1" x14ac:dyDescent="0.3">
      <c r="A12" s="7">
        <v>5</v>
      </c>
      <c r="B12" s="4" t="s">
        <v>60</v>
      </c>
      <c r="C12" s="63">
        <v>850</v>
      </c>
      <c r="D12" s="64">
        <v>8.9899999999999994E-2</v>
      </c>
      <c r="E12" s="64">
        <v>7.0000000000000007E-2</v>
      </c>
      <c r="F12" s="65">
        <f t="shared" si="0"/>
        <v>76.414999999999992</v>
      </c>
      <c r="G12" s="30">
        <f t="shared" si="1"/>
        <v>59.500000000000007</v>
      </c>
      <c r="H12" s="65">
        <f>SUM(C12+G12-F12)</f>
        <v>833.08500000000004</v>
      </c>
    </row>
    <row r="13" spans="1:11" ht="28.5" customHeight="1" thickBot="1" x14ac:dyDescent="0.3">
      <c r="A13" s="7">
        <v>6</v>
      </c>
      <c r="B13" s="67" t="s">
        <v>59</v>
      </c>
      <c r="C13" s="63">
        <v>459</v>
      </c>
      <c r="D13" s="64">
        <v>6.25E-2</v>
      </c>
      <c r="E13" s="64">
        <v>0.05</v>
      </c>
      <c r="F13" s="65">
        <f t="shared" si="0"/>
        <v>28.6875</v>
      </c>
      <c r="G13" s="30">
        <f t="shared" si="1"/>
        <v>22.950000000000003</v>
      </c>
      <c r="H13" s="65">
        <f>SUM(C13+G13-F13)</f>
        <v>453.26249999999999</v>
      </c>
    </row>
    <row r="14" spans="1:11" ht="15.75" thickBot="1" x14ac:dyDescent="0.3">
      <c r="A14" s="7">
        <v>7</v>
      </c>
      <c r="B14" s="4" t="s">
        <v>57</v>
      </c>
      <c r="C14" s="63">
        <v>478</v>
      </c>
      <c r="D14" s="64">
        <v>7.1199999999999999E-2</v>
      </c>
      <c r="E14" s="64">
        <v>0.05</v>
      </c>
      <c r="F14" s="66">
        <f t="shared" si="0"/>
        <v>34.0336</v>
      </c>
      <c r="G14" s="30">
        <f t="shared" si="1"/>
        <v>23.900000000000002</v>
      </c>
      <c r="H14" s="65">
        <f>SUM(C14+G14-F14)</f>
        <v>467.8664</v>
      </c>
    </row>
    <row r="15" spans="1:11" ht="15.75" thickBot="1" x14ac:dyDescent="0.3">
      <c r="A15" s="7">
        <v>8</v>
      </c>
      <c r="B15" s="4" t="s">
        <v>58</v>
      </c>
      <c r="C15" s="63">
        <v>658</v>
      </c>
      <c r="D15" s="64">
        <v>5.9900000000000002E-2</v>
      </c>
      <c r="E15" s="64">
        <v>0.04</v>
      </c>
      <c r="F15" s="65">
        <f t="shared" si="0"/>
        <v>39.414200000000001</v>
      </c>
      <c r="G15" s="30">
        <f t="shared" si="1"/>
        <v>26.32</v>
      </c>
      <c r="H15" s="65">
        <f>SUM(C15+G15-F15)</f>
        <v>644.9058</v>
      </c>
    </row>
  </sheetData>
  <mergeCells count="1">
    <mergeCell ref="A2:H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E5" sqref="E5"/>
    </sheetView>
  </sheetViews>
  <sheetFormatPr defaultRowHeight="15" x14ac:dyDescent="0.25"/>
  <cols>
    <col min="1" max="1" width="18.42578125" customWidth="1"/>
    <col min="2" max="2" width="11.42578125" customWidth="1"/>
    <col min="3" max="3" width="12.28515625" customWidth="1"/>
    <col min="4" max="4" width="11.7109375" customWidth="1"/>
    <col min="5" max="5" width="13.5703125" customWidth="1"/>
  </cols>
  <sheetData>
    <row r="1" spans="1:5" ht="16.5" thickBot="1" x14ac:dyDescent="0.3">
      <c r="A1" s="22" t="s">
        <v>64</v>
      </c>
    </row>
    <row r="2" spans="1:5" ht="15.75" thickBot="1" x14ac:dyDescent="0.3">
      <c r="A2" s="31" t="s">
        <v>65</v>
      </c>
      <c r="B2" s="35">
        <v>2.94</v>
      </c>
      <c r="C2" s="8"/>
      <c r="D2" s="8"/>
      <c r="E2" s="8"/>
    </row>
    <row r="3" spans="1:5" ht="15.75" thickBot="1" x14ac:dyDescent="0.3">
      <c r="A3" s="112" t="s">
        <v>66</v>
      </c>
      <c r="B3" s="113"/>
      <c r="C3" s="113"/>
      <c r="D3" s="113"/>
      <c r="E3" s="114"/>
    </row>
    <row r="4" spans="1:5" ht="15.75" thickBot="1" x14ac:dyDescent="0.3">
      <c r="A4" s="68" t="s">
        <v>67</v>
      </c>
      <c r="B4" s="33" t="s">
        <v>68</v>
      </c>
      <c r="C4" s="33" t="s">
        <v>69</v>
      </c>
      <c r="D4" s="33" t="s">
        <v>70</v>
      </c>
      <c r="E4" s="34" t="s">
        <v>71</v>
      </c>
    </row>
    <row r="5" spans="1:5" ht="21.75" customHeight="1" thickBot="1" x14ac:dyDescent="0.3">
      <c r="A5" s="69" t="s">
        <v>72</v>
      </c>
      <c r="B5" s="69">
        <v>500</v>
      </c>
      <c r="C5" s="91">
        <v>0.15</v>
      </c>
      <c r="D5" s="89">
        <f t="shared" ref="D5:D11" si="0">B5*C5</f>
        <v>75</v>
      </c>
      <c r="E5" s="90">
        <f>D5/$B$2</f>
        <v>25.510204081632654</v>
      </c>
    </row>
    <row r="6" spans="1:5" ht="21" customHeight="1" thickBot="1" x14ac:dyDescent="0.3">
      <c r="A6" s="4" t="s">
        <v>73</v>
      </c>
      <c r="B6" s="4">
        <v>750</v>
      </c>
      <c r="C6" s="5">
        <v>0.15</v>
      </c>
      <c r="D6" s="92">
        <f t="shared" si="0"/>
        <v>112.5</v>
      </c>
      <c r="E6" s="90">
        <f t="shared" ref="E6:E11" si="1">D6/$B$2</f>
        <v>38.265306122448983</v>
      </c>
    </row>
    <row r="7" spans="1:5" ht="15.75" thickBot="1" x14ac:dyDescent="0.3">
      <c r="A7" s="4" t="s">
        <v>74</v>
      </c>
      <c r="B7" s="4">
        <v>250</v>
      </c>
      <c r="C7" s="5">
        <v>10</v>
      </c>
      <c r="D7" s="92">
        <f t="shared" si="0"/>
        <v>2500</v>
      </c>
      <c r="E7" s="90">
        <f t="shared" si="1"/>
        <v>850.34013605442181</v>
      </c>
    </row>
    <row r="8" spans="1:5" ht="15.75" thickBot="1" x14ac:dyDescent="0.3">
      <c r="A8" s="4" t="s">
        <v>75</v>
      </c>
      <c r="B8" s="4">
        <v>310</v>
      </c>
      <c r="C8" s="5">
        <v>0.5</v>
      </c>
      <c r="D8" s="92">
        <f t="shared" si="0"/>
        <v>155</v>
      </c>
      <c r="E8" s="90">
        <f t="shared" si="1"/>
        <v>52.721088435374149</v>
      </c>
    </row>
    <row r="9" spans="1:5" ht="15.75" thickBot="1" x14ac:dyDescent="0.3">
      <c r="A9" s="4" t="s">
        <v>76</v>
      </c>
      <c r="B9" s="4">
        <v>500</v>
      </c>
      <c r="C9" s="5">
        <v>0.1</v>
      </c>
      <c r="D9" s="92">
        <f t="shared" si="0"/>
        <v>50</v>
      </c>
      <c r="E9" s="90">
        <f t="shared" si="1"/>
        <v>17.006802721088437</v>
      </c>
    </row>
    <row r="10" spans="1:5" ht="19.5" customHeight="1" thickBot="1" x14ac:dyDescent="0.3">
      <c r="A10" s="4" t="s">
        <v>77</v>
      </c>
      <c r="B10" s="4">
        <v>1500</v>
      </c>
      <c r="C10" s="5">
        <v>2.5</v>
      </c>
      <c r="D10" s="92">
        <f t="shared" si="0"/>
        <v>3750</v>
      </c>
      <c r="E10" s="90">
        <f t="shared" si="1"/>
        <v>1275.5102040816328</v>
      </c>
    </row>
    <row r="11" spans="1:5" ht="22.5" customHeight="1" thickBot="1" x14ac:dyDescent="0.3">
      <c r="A11" s="4" t="s">
        <v>78</v>
      </c>
      <c r="B11" s="4">
        <v>190</v>
      </c>
      <c r="C11" s="5">
        <v>6</v>
      </c>
      <c r="D11" s="92">
        <f t="shared" si="0"/>
        <v>1140</v>
      </c>
      <c r="E11" s="90">
        <f t="shared" si="1"/>
        <v>387.75510204081633</v>
      </c>
    </row>
  </sheetData>
  <mergeCells count="1">
    <mergeCell ref="A3:E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"/>
  <sheetViews>
    <sheetView workbookViewId="0">
      <selection activeCell="C2" sqref="C2"/>
    </sheetView>
  </sheetViews>
  <sheetFormatPr defaultRowHeight="15" x14ac:dyDescent="0.25"/>
  <cols>
    <col min="1" max="1" width="21.85546875" customWidth="1"/>
    <col min="2" max="2" width="13.140625" customWidth="1"/>
    <col min="3" max="3" width="13.7109375" customWidth="1"/>
    <col min="4" max="4" width="16.7109375" customWidth="1"/>
    <col min="6" max="6" width="13.7109375" customWidth="1"/>
    <col min="7" max="7" width="20.42578125" customWidth="1"/>
  </cols>
  <sheetData>
    <row r="1" spans="1:7" ht="15.75" thickBot="1" x14ac:dyDescent="0.3">
      <c r="A1" s="3" t="s">
        <v>79</v>
      </c>
      <c r="B1" s="3" t="s">
        <v>80</v>
      </c>
      <c r="C1" s="3" t="s">
        <v>81</v>
      </c>
      <c r="D1" s="3" t="s">
        <v>82</v>
      </c>
    </row>
    <row r="2" spans="1:7" ht="15.75" thickBot="1" x14ac:dyDescent="0.3">
      <c r="A2" s="3" t="s">
        <v>83</v>
      </c>
      <c r="B2" s="63">
        <v>900</v>
      </c>
      <c r="C2" s="30">
        <f>IF(B2&lt;1000,B2*G4,B2*G5)</f>
        <v>360</v>
      </c>
      <c r="D2" s="30">
        <f>SUM(B2:C2)</f>
        <v>1260</v>
      </c>
    </row>
    <row r="3" spans="1:7" ht="15.75" thickBot="1" x14ac:dyDescent="0.3">
      <c r="A3" s="3" t="s">
        <v>84</v>
      </c>
      <c r="B3" s="63">
        <v>1200</v>
      </c>
      <c r="C3" s="29">
        <f>IF(B3&lt;=1000,B3*G4,B3*G5)</f>
        <v>360</v>
      </c>
      <c r="D3" s="29">
        <f>SUM(B3:C3)</f>
        <v>1560</v>
      </c>
    </row>
    <row r="4" spans="1:7" ht="24.75" customHeight="1" thickBot="1" x14ac:dyDescent="0.3">
      <c r="A4" s="3" t="s">
        <v>85</v>
      </c>
      <c r="B4" s="63">
        <v>1500</v>
      </c>
      <c r="C4" s="66">
        <f>IF(B4&lt;=1000,B4*G4,B4*G5)</f>
        <v>450</v>
      </c>
      <c r="D4" s="66">
        <f>SUM(B4+C4)</f>
        <v>1950</v>
      </c>
      <c r="F4" s="3" t="s">
        <v>91</v>
      </c>
      <c r="G4" s="37">
        <v>0.4</v>
      </c>
    </row>
    <row r="5" spans="1:7" ht="17.25" customHeight="1" thickBot="1" x14ac:dyDescent="0.3">
      <c r="A5" s="3" t="s">
        <v>86</v>
      </c>
      <c r="B5" s="63">
        <v>2000</v>
      </c>
      <c r="C5" s="29">
        <f>IF(B5&lt;=1000,B5*G4,B5*G5)</f>
        <v>600</v>
      </c>
      <c r="D5" s="29">
        <f>SUM(B5:C5)</f>
        <v>2600</v>
      </c>
      <c r="F5" s="3" t="s">
        <v>92</v>
      </c>
      <c r="G5" s="37">
        <v>0.3</v>
      </c>
    </row>
    <row r="6" spans="1:7" ht="15.75" thickBot="1" x14ac:dyDescent="0.3">
      <c r="A6" s="3" t="s">
        <v>87</v>
      </c>
      <c r="B6" s="63">
        <v>1400</v>
      </c>
      <c r="C6" s="29">
        <f>IF(B6&lt;=1000,B6*G4,B6*G5)</f>
        <v>420</v>
      </c>
      <c r="D6" s="29">
        <f>SUM(B6:C6)</f>
        <v>1820</v>
      </c>
      <c r="F6" s="38" t="s">
        <v>0</v>
      </c>
    </row>
    <row r="7" spans="1:7" ht="15.75" thickBot="1" x14ac:dyDescent="0.3">
      <c r="A7" s="3" t="s">
        <v>88</v>
      </c>
      <c r="B7" s="63">
        <v>990</v>
      </c>
      <c r="C7" s="29">
        <f>IF(B7&lt;=1000,B7*G4,B7*G5)</f>
        <v>396</v>
      </c>
      <c r="D7" s="29">
        <f>SUM(B7:C7)</f>
        <v>1386</v>
      </c>
    </row>
    <row r="8" spans="1:7" ht="15.75" thickBot="1" x14ac:dyDescent="0.3">
      <c r="A8" s="4" t="s">
        <v>89</v>
      </c>
      <c r="B8" s="63">
        <v>854</v>
      </c>
      <c r="C8" s="29">
        <f>IF(B8&lt;=1000,B8*G4,B8*G5)</f>
        <v>341.6</v>
      </c>
      <c r="D8" s="29">
        <f>SUM(B8:C8)</f>
        <v>1195.5999999999999</v>
      </c>
    </row>
    <row r="9" spans="1:7" ht="16.5" thickBot="1" x14ac:dyDescent="0.3">
      <c r="A9" s="3" t="s">
        <v>90</v>
      </c>
      <c r="B9" s="63">
        <v>1100</v>
      </c>
      <c r="C9" s="29">
        <f>IF(B9&lt;=1000,B9*G4,B9*G5)</f>
        <v>330</v>
      </c>
      <c r="D9" s="29">
        <f>SUM(B9:C9)</f>
        <v>1430</v>
      </c>
      <c r="F9" s="39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2"/>
  <sheetViews>
    <sheetView workbookViewId="0">
      <selection activeCell="F20" sqref="F20"/>
    </sheetView>
  </sheetViews>
  <sheetFormatPr defaultRowHeight="15" x14ac:dyDescent="0.25"/>
  <cols>
    <col min="1" max="1" width="19.42578125" customWidth="1"/>
    <col min="2" max="2" width="19" customWidth="1"/>
    <col min="3" max="3" width="16.28515625" customWidth="1"/>
    <col min="4" max="4" width="15.140625" customWidth="1"/>
    <col min="5" max="5" width="14.7109375" customWidth="1"/>
    <col min="6" max="6" width="15" customWidth="1"/>
  </cols>
  <sheetData>
    <row r="1" spans="1:6" ht="15.75" thickBot="1" x14ac:dyDescent="0.3">
      <c r="A1" s="115" t="s">
        <v>93</v>
      </c>
      <c r="B1" s="116"/>
      <c r="C1" s="116"/>
      <c r="D1" s="116"/>
      <c r="E1" s="116"/>
      <c r="F1" s="117"/>
    </row>
    <row r="4" spans="1:6" ht="15.75" thickBot="1" x14ac:dyDescent="0.3">
      <c r="A4" s="42" t="s">
        <v>0</v>
      </c>
    </row>
    <row r="5" spans="1:6" ht="15.75" thickBot="1" x14ac:dyDescent="0.3">
      <c r="A5" s="12" t="s">
        <v>94</v>
      </c>
      <c r="B5" s="4" t="s">
        <v>95</v>
      </c>
      <c r="C5" s="4" t="s">
        <v>96</v>
      </c>
      <c r="D5" s="4" t="s">
        <v>97</v>
      </c>
      <c r="E5" s="4" t="s">
        <v>98</v>
      </c>
      <c r="F5" s="4" t="s">
        <v>99</v>
      </c>
    </row>
    <row r="6" spans="1:6" ht="15.75" thickBot="1" x14ac:dyDescent="0.3">
      <c r="A6" s="1"/>
      <c r="B6" s="44">
        <v>140000</v>
      </c>
      <c r="C6" s="45">
        <v>165000</v>
      </c>
      <c r="D6" s="45">
        <v>208000</v>
      </c>
      <c r="E6" s="45">
        <v>280000</v>
      </c>
      <c r="F6" s="45">
        <f>SUM(B6:E6)</f>
        <v>793000</v>
      </c>
    </row>
    <row r="7" spans="1:6" x14ac:dyDescent="0.25">
      <c r="A7" s="14"/>
    </row>
    <row r="8" spans="1:6" ht="15.75" thickBot="1" x14ac:dyDescent="0.3">
      <c r="A8" s="14"/>
    </row>
    <row r="9" spans="1:6" ht="15.75" thickBot="1" x14ac:dyDescent="0.3">
      <c r="A9" s="4" t="s">
        <v>100</v>
      </c>
      <c r="B9" s="4" t="s">
        <v>95</v>
      </c>
      <c r="C9" s="4" t="s">
        <v>96</v>
      </c>
      <c r="D9" s="4" t="s">
        <v>97</v>
      </c>
      <c r="E9" s="4" t="s">
        <v>98</v>
      </c>
      <c r="F9" s="4" t="s">
        <v>99</v>
      </c>
    </row>
    <row r="10" spans="1:6" ht="15.75" thickBot="1" x14ac:dyDescent="0.3">
      <c r="A10" s="3" t="s">
        <v>101</v>
      </c>
      <c r="B10" s="30">
        <v>20000</v>
      </c>
      <c r="C10" s="30">
        <v>26000</v>
      </c>
      <c r="D10" s="30">
        <v>33800</v>
      </c>
      <c r="E10" s="30">
        <v>43940</v>
      </c>
      <c r="F10" s="36">
        <f t="shared" ref="F10:F15" si="0">SUM(B10:E10)</f>
        <v>123740</v>
      </c>
    </row>
    <row r="11" spans="1:6" ht="15.75" thickBot="1" x14ac:dyDescent="0.3">
      <c r="A11" s="3" t="s">
        <v>102</v>
      </c>
      <c r="B11" s="30">
        <v>20000</v>
      </c>
      <c r="C11" s="30">
        <v>15600</v>
      </c>
      <c r="D11" s="30">
        <v>20280</v>
      </c>
      <c r="E11" s="30">
        <v>26364</v>
      </c>
      <c r="F11" s="36">
        <f t="shared" si="0"/>
        <v>82244</v>
      </c>
    </row>
    <row r="12" spans="1:6" ht="15.75" thickBot="1" x14ac:dyDescent="0.3">
      <c r="A12" s="3" t="s">
        <v>103</v>
      </c>
      <c r="B12" s="30">
        <v>12000</v>
      </c>
      <c r="C12" s="30">
        <v>20930</v>
      </c>
      <c r="D12" s="30">
        <v>27209</v>
      </c>
      <c r="E12" s="30">
        <v>35371.699999999997</v>
      </c>
      <c r="F12" s="36">
        <f t="shared" si="0"/>
        <v>95510.7</v>
      </c>
    </row>
    <row r="13" spans="1:6" ht="15.75" thickBot="1" x14ac:dyDescent="0.3">
      <c r="A13" s="3" t="s">
        <v>104</v>
      </c>
      <c r="B13" s="30">
        <v>16100</v>
      </c>
      <c r="C13" s="30">
        <v>28870</v>
      </c>
      <c r="D13" s="30">
        <v>33631</v>
      </c>
      <c r="E13" s="30">
        <v>43720.3</v>
      </c>
      <c r="F13" s="36">
        <f t="shared" si="0"/>
        <v>122321.3</v>
      </c>
    </row>
    <row r="14" spans="1:6" ht="15.75" thickBot="1" x14ac:dyDescent="0.3">
      <c r="A14" s="3" t="s">
        <v>105</v>
      </c>
      <c r="B14" s="30">
        <v>19900</v>
      </c>
      <c r="C14" s="30">
        <v>39000</v>
      </c>
      <c r="D14" s="30">
        <v>50700</v>
      </c>
      <c r="E14" s="30">
        <v>65910</v>
      </c>
      <c r="F14" s="36">
        <f t="shared" si="0"/>
        <v>175510</v>
      </c>
    </row>
    <row r="15" spans="1:6" ht="15.75" thickBot="1" x14ac:dyDescent="0.3">
      <c r="A15" s="3" t="s">
        <v>106</v>
      </c>
      <c r="B15" s="30">
        <v>25000</v>
      </c>
      <c r="C15" s="30">
        <v>32500</v>
      </c>
      <c r="D15" s="30">
        <v>42250</v>
      </c>
      <c r="E15" s="30">
        <v>54925</v>
      </c>
      <c r="F15" s="36">
        <f t="shared" si="0"/>
        <v>154675</v>
      </c>
    </row>
    <row r="18" spans="1:6" ht="15.75" thickBot="1" x14ac:dyDescent="0.3">
      <c r="A18" s="43" t="s">
        <v>0</v>
      </c>
    </row>
    <row r="19" spans="1:6" ht="15.75" thickBot="1" x14ac:dyDescent="0.3">
      <c r="A19" s="3" t="s">
        <v>107</v>
      </c>
      <c r="B19" s="28">
        <f>SUM(B10:B15)</f>
        <v>113000</v>
      </c>
      <c r="C19" s="28">
        <f>SUM(C10:C15)</f>
        <v>162900</v>
      </c>
      <c r="D19" s="28">
        <f>SUM(D10:D15)</f>
        <v>207870</v>
      </c>
      <c r="E19" s="28">
        <f>SUM(E10:E15)</f>
        <v>270231</v>
      </c>
      <c r="F19" s="28">
        <f>SUM(F10:F15)</f>
        <v>754001</v>
      </c>
    </row>
    <row r="20" spans="1:6" ht="15.75" thickBot="1" x14ac:dyDescent="0.3">
      <c r="A20" s="24" t="s">
        <v>108</v>
      </c>
      <c r="B20" s="41">
        <f>SUM(B6-B19)</f>
        <v>27000</v>
      </c>
      <c r="C20" s="6">
        <f>SUM(C6-C19)</f>
        <v>2100</v>
      </c>
      <c r="D20" s="6">
        <f>SUM(D6-D19)</f>
        <v>130</v>
      </c>
      <c r="E20" s="6">
        <f>SUM(E6-E19)</f>
        <v>9769</v>
      </c>
      <c r="F20" s="6">
        <f>SUM(F6-F19)</f>
        <v>38999</v>
      </c>
    </row>
    <row r="21" spans="1:6" ht="15.75" thickBot="1" x14ac:dyDescent="0.3">
      <c r="A21" s="32" t="s">
        <v>109</v>
      </c>
      <c r="B21" s="50" t="str">
        <f>IF(B20&lt;1000,"Prejuizo Total",IF(B20&lt;5000,"Lucro Médio","Lucro Total"))</f>
        <v>Lucro Total</v>
      </c>
      <c r="C21" s="49" t="str">
        <f>IF(C20&lt;1000,"Prejuizo Total",IF(C20&lt;5000,"Lucro Médio","Lucro Total"))</f>
        <v>Lucro Médio</v>
      </c>
      <c r="D21" s="46" t="str">
        <f>IF(D20&lt;1000,"Prejuizo Total",IF(D20&lt;5000,"Lucro Médio","Lucro Total"))</f>
        <v>Prejuizo Total</v>
      </c>
      <c r="E21" s="46" t="str">
        <f>IF(E20&lt;1000,"Prejuizo Total",IF(E20&lt;5000,"Lucro Médio","Lucro Total"))</f>
        <v>Lucro Total</v>
      </c>
      <c r="F21" s="26" t="str">
        <f>IF(F20&lt;1000,"Prejuizo Total",IF(F20&lt;5000,"Lucro Médio","Lucro Total"))</f>
        <v>Lucro Total</v>
      </c>
    </row>
    <row r="22" spans="1:6" ht="15.75" thickBot="1" x14ac:dyDescent="0.3">
      <c r="A22" s="8"/>
      <c r="B22" s="47"/>
      <c r="C22" s="118" t="s">
        <v>110</v>
      </c>
      <c r="D22" s="119"/>
      <c r="E22" s="120"/>
      <c r="F22" s="48">
        <f>SUM(B19:F19)</f>
        <v>1508002</v>
      </c>
    </row>
  </sheetData>
  <mergeCells count="2">
    <mergeCell ref="A1:F1"/>
    <mergeCell ref="C22:E2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2"/>
  <sheetViews>
    <sheetView workbookViewId="0">
      <selection activeCell="D17" sqref="D17"/>
    </sheetView>
  </sheetViews>
  <sheetFormatPr defaultRowHeight="15" x14ac:dyDescent="0.25"/>
  <cols>
    <col min="1" max="1" width="19" customWidth="1"/>
    <col min="2" max="2" width="11.28515625" customWidth="1"/>
    <col min="3" max="3" width="12.28515625" customWidth="1"/>
    <col min="4" max="4" width="12.7109375" customWidth="1"/>
  </cols>
  <sheetData>
    <row r="1" spans="1:4" ht="15.75" thickBot="1" x14ac:dyDescent="0.3">
      <c r="A1" s="56" t="s">
        <v>111</v>
      </c>
      <c r="B1" s="56" t="s">
        <v>112</v>
      </c>
      <c r="C1" s="56" t="s">
        <v>113</v>
      </c>
      <c r="D1" s="59" t="s">
        <v>114</v>
      </c>
    </row>
    <row r="2" spans="1:4" ht="15.75" thickBot="1" x14ac:dyDescent="0.3">
      <c r="A2" s="56" t="s">
        <v>120</v>
      </c>
      <c r="B2" s="57" t="s">
        <v>115</v>
      </c>
      <c r="C2" s="58">
        <v>4654</v>
      </c>
      <c r="D2" s="59" t="str">
        <f t="shared" ref="D2:D7" si="0">IF(B2=C2,"Iguais",IF(B2&gt;C2,"Janeiro","Fevereiro"))</f>
        <v>Janeiro</v>
      </c>
    </row>
    <row r="3" spans="1:4" ht="15.75" thickBot="1" x14ac:dyDescent="0.3">
      <c r="A3" s="56" t="s">
        <v>121</v>
      </c>
      <c r="B3" s="58">
        <v>16574</v>
      </c>
      <c r="C3" s="58">
        <v>24348</v>
      </c>
      <c r="D3" s="59" t="str">
        <f t="shared" si="0"/>
        <v>Fevereiro</v>
      </c>
    </row>
    <row r="4" spans="1:4" ht="15.75" thickBot="1" x14ac:dyDescent="0.3">
      <c r="A4" s="52" t="s">
        <v>122</v>
      </c>
      <c r="B4" s="55">
        <v>1654</v>
      </c>
      <c r="C4" s="54" t="s">
        <v>116</v>
      </c>
      <c r="D4" s="59" t="str">
        <f t="shared" si="0"/>
        <v>Fevereiro</v>
      </c>
    </row>
    <row r="5" spans="1:4" ht="15.75" thickBot="1" x14ac:dyDescent="0.3">
      <c r="A5" s="56" t="s">
        <v>123</v>
      </c>
      <c r="B5" s="57">
        <v>654</v>
      </c>
      <c r="C5" s="57">
        <v>654</v>
      </c>
      <c r="D5" s="59" t="str">
        <f t="shared" si="0"/>
        <v>Iguais</v>
      </c>
    </row>
    <row r="6" spans="1:4" ht="15.75" thickBot="1" x14ac:dyDescent="0.3">
      <c r="A6" s="52" t="s">
        <v>124</v>
      </c>
      <c r="B6" s="54">
        <v>413</v>
      </c>
      <c r="C6" s="54" t="s">
        <v>117</v>
      </c>
      <c r="D6" s="59" t="str">
        <f t="shared" si="0"/>
        <v>Fevereiro</v>
      </c>
    </row>
    <row r="7" spans="1:4" ht="15.75" thickBot="1" x14ac:dyDescent="0.3">
      <c r="A7" s="56" t="s">
        <v>125</v>
      </c>
      <c r="B7" s="57" t="s">
        <v>118</v>
      </c>
      <c r="C7" s="57" t="s">
        <v>119</v>
      </c>
      <c r="D7" s="59" t="str">
        <f t="shared" si="0"/>
        <v>Janeiro</v>
      </c>
    </row>
    <row r="8" spans="1:4" ht="15.75" thickBot="1" x14ac:dyDescent="0.3">
      <c r="A8" s="51"/>
    </row>
    <row r="9" spans="1:4" ht="15.75" thickBot="1" x14ac:dyDescent="0.3">
      <c r="A9" s="60" t="s">
        <v>126</v>
      </c>
      <c r="B9" s="56">
        <v>20</v>
      </c>
      <c r="C9" s="70">
        <v>17</v>
      </c>
      <c r="D9" s="62"/>
    </row>
    <row r="10" spans="1:4" ht="15.75" thickBot="1" x14ac:dyDescent="0.3">
      <c r="A10" s="56" t="s">
        <v>127</v>
      </c>
      <c r="B10" s="52">
        <v>18</v>
      </c>
      <c r="C10" s="52">
        <v>18</v>
      </c>
      <c r="D10" s="61"/>
    </row>
    <row r="11" spans="1:4" ht="15.75" thickBot="1" x14ac:dyDescent="0.3">
      <c r="A11" s="56" t="s">
        <v>128</v>
      </c>
      <c r="B11" s="56">
        <v>24</v>
      </c>
      <c r="C11" s="56">
        <v>24</v>
      </c>
      <c r="D11" s="61"/>
    </row>
    <row r="12" spans="1:4" ht="15.75" thickBot="1" x14ac:dyDescent="0.3">
      <c r="A12" s="53" t="s">
        <v>114</v>
      </c>
      <c r="B12" s="56" t="str">
        <f>IF(AND(B9&gt;B10,B9&lt;B11),"Dentro","Fora")</f>
        <v>Dentro</v>
      </c>
      <c r="C12" s="56" t="str">
        <f>IF(AND(C9&gt;C10,C9&lt;C11),"Dentro","Fora")</f>
        <v>Fora</v>
      </c>
      <c r="D12" s="6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4"/>
  <sheetViews>
    <sheetView workbookViewId="0">
      <selection activeCell="J2" sqref="J2"/>
    </sheetView>
  </sheetViews>
  <sheetFormatPr defaultRowHeight="15" x14ac:dyDescent="0.25"/>
  <cols>
    <col min="1" max="1" width="8.7109375" bestFit="1" customWidth="1"/>
    <col min="2" max="2" width="27.28515625" bestFit="1" customWidth="1"/>
    <col min="3" max="3" width="26.85546875" bestFit="1" customWidth="1"/>
    <col min="4" max="4" width="15.85546875" bestFit="1" customWidth="1"/>
    <col min="5" max="5" width="7.5703125" bestFit="1" customWidth="1"/>
    <col min="9" max="9" width="9.42578125" bestFit="1" customWidth="1"/>
    <col min="10" max="10" width="26.28515625" customWidth="1"/>
  </cols>
  <sheetData>
    <row r="1" spans="1:10" ht="15.75" thickBot="1" x14ac:dyDescent="0.3">
      <c r="A1" s="2" t="s">
        <v>79</v>
      </c>
      <c r="B1" s="2" t="s">
        <v>129</v>
      </c>
      <c r="C1" s="2" t="s">
        <v>130</v>
      </c>
      <c r="D1" s="2" t="s">
        <v>131</v>
      </c>
      <c r="E1" s="2" t="s">
        <v>132</v>
      </c>
    </row>
    <row r="2" spans="1:10" ht="15.75" thickBot="1" x14ac:dyDescent="0.3">
      <c r="A2" s="4" t="s">
        <v>184</v>
      </c>
      <c r="B2" s="4" t="s">
        <v>133</v>
      </c>
      <c r="C2" s="4" t="s">
        <v>134</v>
      </c>
      <c r="D2" s="4" t="s">
        <v>135</v>
      </c>
      <c r="E2" s="4" t="s">
        <v>136</v>
      </c>
      <c r="I2" s="3" t="s">
        <v>181</v>
      </c>
      <c r="J2" s="3" t="s">
        <v>184</v>
      </c>
    </row>
    <row r="3" spans="1:10" ht="30.75" thickBot="1" x14ac:dyDescent="0.3">
      <c r="A3" s="4" t="s">
        <v>185</v>
      </c>
      <c r="B3" s="4" t="s">
        <v>137</v>
      </c>
      <c r="C3" s="4" t="s">
        <v>138</v>
      </c>
      <c r="D3" s="4" t="s">
        <v>139</v>
      </c>
      <c r="E3" s="4" t="s">
        <v>136</v>
      </c>
      <c r="I3" s="3" t="s">
        <v>129</v>
      </c>
      <c r="J3" s="1" t="str">
        <f>VLOOKUP(J2,A1:E16,2,FALSE)</f>
        <v>Rodovia Anhanguera, km 180 </v>
      </c>
    </row>
    <row r="4" spans="1:10" ht="15.75" thickBot="1" x14ac:dyDescent="0.3">
      <c r="A4" s="4" t="s">
        <v>186</v>
      </c>
      <c r="B4" s="4" t="s">
        <v>140</v>
      </c>
      <c r="C4" s="4" t="s">
        <v>134</v>
      </c>
      <c r="D4" s="4" t="s">
        <v>141</v>
      </c>
      <c r="E4" s="4" t="s">
        <v>142</v>
      </c>
      <c r="I4" s="3" t="s">
        <v>130</v>
      </c>
      <c r="J4" s="1" t="str">
        <f>VLOOKUP(J2,A1:E16,3,FALSE)</f>
        <v>Centro </v>
      </c>
    </row>
    <row r="5" spans="1:10" ht="15.75" thickBot="1" x14ac:dyDescent="0.3">
      <c r="A5" s="4" t="s">
        <v>187</v>
      </c>
      <c r="B5" s="4" t="s">
        <v>143</v>
      </c>
      <c r="C5" s="4" t="s">
        <v>144</v>
      </c>
      <c r="D5" s="26" t="s">
        <v>197</v>
      </c>
      <c r="E5" s="4" t="s">
        <v>136</v>
      </c>
      <c r="I5" s="3" t="s">
        <v>131</v>
      </c>
      <c r="J5" s="1" t="str">
        <f>VLOOKUP(J2,A1:E16,4,FALSE)</f>
        <v>Leme </v>
      </c>
    </row>
    <row r="6" spans="1:10" ht="15.75" thickBot="1" x14ac:dyDescent="0.3">
      <c r="A6" s="4" t="s">
        <v>188</v>
      </c>
      <c r="B6" s="4" t="s">
        <v>145</v>
      </c>
      <c r="C6" s="4" t="s">
        <v>146</v>
      </c>
      <c r="D6" s="4" t="s">
        <v>147</v>
      </c>
      <c r="E6" s="4" t="s">
        <v>136</v>
      </c>
      <c r="I6" s="3" t="s">
        <v>132</v>
      </c>
      <c r="J6" s="1" t="str">
        <f>VLOOKUP(J2,A1:E16,5,FALSE)</f>
        <v>SP </v>
      </c>
    </row>
    <row r="7" spans="1:10" ht="15.75" thickBot="1" x14ac:dyDescent="0.3">
      <c r="A7" s="4" t="s">
        <v>189</v>
      </c>
      <c r="B7" s="4" t="s">
        <v>148</v>
      </c>
      <c r="C7" s="4" t="s">
        <v>134</v>
      </c>
      <c r="D7" s="4" t="s">
        <v>149</v>
      </c>
      <c r="E7" s="4" t="s">
        <v>150</v>
      </c>
    </row>
    <row r="8" spans="1:10" ht="15.75" thickBot="1" x14ac:dyDescent="0.3">
      <c r="A8" s="4" t="s">
        <v>190</v>
      </c>
      <c r="B8" s="4" t="s">
        <v>151</v>
      </c>
      <c r="C8" s="4" t="s">
        <v>152</v>
      </c>
      <c r="D8" s="4" t="s">
        <v>153</v>
      </c>
      <c r="E8" s="4" t="s">
        <v>136</v>
      </c>
    </row>
    <row r="9" spans="1:10" ht="15.75" thickBot="1" x14ac:dyDescent="0.3">
      <c r="A9" s="4" t="s">
        <v>191</v>
      </c>
      <c r="B9" s="4" t="s">
        <v>154</v>
      </c>
      <c r="C9" s="4" t="s">
        <v>155</v>
      </c>
      <c r="D9" s="4" t="s">
        <v>156</v>
      </c>
      <c r="E9" s="4" t="s">
        <v>136</v>
      </c>
    </row>
    <row r="10" spans="1:10" ht="15.75" thickBot="1" x14ac:dyDescent="0.3">
      <c r="A10" s="4" t="s">
        <v>192</v>
      </c>
      <c r="B10" s="4" t="s">
        <v>157</v>
      </c>
      <c r="C10" s="4" t="s">
        <v>158</v>
      </c>
      <c r="D10" s="4" t="s">
        <v>159</v>
      </c>
      <c r="E10" s="4" t="s">
        <v>160</v>
      </c>
    </row>
    <row r="11" spans="1:10" ht="15.75" thickBot="1" x14ac:dyDescent="0.3">
      <c r="A11" s="4" t="s">
        <v>193</v>
      </c>
      <c r="B11" s="4" t="s">
        <v>161</v>
      </c>
      <c r="C11" s="4" t="s">
        <v>162</v>
      </c>
      <c r="D11" s="4" t="s">
        <v>163</v>
      </c>
      <c r="E11" s="4" t="s">
        <v>164</v>
      </c>
    </row>
    <row r="12" spans="1:10" ht="15.75" thickBot="1" x14ac:dyDescent="0.3">
      <c r="A12" s="4" t="s">
        <v>194</v>
      </c>
      <c r="B12" s="4" t="s">
        <v>165</v>
      </c>
      <c r="C12" s="4" t="s">
        <v>166</v>
      </c>
      <c r="D12" s="4" t="s">
        <v>167</v>
      </c>
      <c r="E12" s="4" t="s">
        <v>136</v>
      </c>
    </row>
    <row r="13" spans="1:10" ht="15.75" thickBot="1" x14ac:dyDescent="0.3">
      <c r="A13" s="4" t="s">
        <v>195</v>
      </c>
      <c r="B13" s="4" t="s">
        <v>168</v>
      </c>
      <c r="C13" s="4" t="s">
        <v>169</v>
      </c>
      <c r="D13" s="4" t="s">
        <v>139</v>
      </c>
      <c r="E13" s="4" t="s">
        <v>136</v>
      </c>
    </row>
    <row r="14" spans="1:10" ht="15.75" thickBot="1" x14ac:dyDescent="0.3">
      <c r="A14" s="4" t="s">
        <v>182</v>
      </c>
      <c r="B14" s="4" t="s">
        <v>170</v>
      </c>
      <c r="C14" s="4" t="s">
        <v>134</v>
      </c>
      <c r="D14" s="4" t="s">
        <v>171</v>
      </c>
      <c r="E14" s="4" t="s">
        <v>172</v>
      </c>
    </row>
    <row r="15" spans="1:10" ht="15.75" thickBot="1" x14ac:dyDescent="0.3">
      <c r="A15" s="4" t="s">
        <v>183</v>
      </c>
      <c r="B15" s="4" t="s">
        <v>173</v>
      </c>
      <c r="C15" s="4" t="s">
        <v>174</v>
      </c>
      <c r="D15" s="4" t="s">
        <v>175</v>
      </c>
      <c r="E15" s="4" t="s">
        <v>176</v>
      </c>
    </row>
    <row r="16" spans="1:10" ht="15.75" thickBot="1" x14ac:dyDescent="0.3">
      <c r="A16" s="4" t="s">
        <v>196</v>
      </c>
      <c r="B16" s="4" t="s">
        <v>177</v>
      </c>
      <c r="C16" s="4" t="s">
        <v>178</v>
      </c>
      <c r="D16" s="4" t="s">
        <v>179</v>
      </c>
      <c r="E16" s="4" t="s">
        <v>180</v>
      </c>
    </row>
    <row r="19" spans="1:2" x14ac:dyDescent="0.25">
      <c r="A19" s="38" t="s">
        <v>0</v>
      </c>
    </row>
    <row r="20" spans="1:2" x14ac:dyDescent="0.25">
      <c r="A20" s="47"/>
      <c r="B20" s="47"/>
    </row>
    <row r="21" spans="1:2" x14ac:dyDescent="0.25">
      <c r="A21" s="47"/>
      <c r="B21" s="8"/>
    </row>
    <row r="22" spans="1:2" x14ac:dyDescent="0.25">
      <c r="A22" s="47"/>
      <c r="B22" s="8"/>
    </row>
    <row r="23" spans="1:2" x14ac:dyDescent="0.25">
      <c r="A23" s="47"/>
      <c r="B23" s="8"/>
    </row>
    <row r="24" spans="1:2" x14ac:dyDescent="0.25">
      <c r="A24" s="47"/>
      <c r="B24" s="8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9"/>
  <sheetViews>
    <sheetView topLeftCell="A13" workbookViewId="0">
      <selection activeCell="B18" sqref="B18"/>
    </sheetView>
  </sheetViews>
  <sheetFormatPr defaultRowHeight="15" x14ac:dyDescent="0.25"/>
  <cols>
    <col min="1" max="1" width="23.28515625" customWidth="1"/>
    <col min="2" max="2" width="11.5703125" bestFit="1" customWidth="1"/>
    <col min="3" max="4" width="9.28515625" bestFit="1" customWidth="1"/>
    <col min="5" max="5" width="12.5703125" customWidth="1"/>
    <col min="7" max="7" width="11.42578125" customWidth="1"/>
    <col min="8" max="8" width="13.140625" customWidth="1"/>
  </cols>
  <sheetData>
    <row r="1" spans="1:12" ht="15.75" thickBot="1" x14ac:dyDescent="0.3">
      <c r="A1" s="77" t="s">
        <v>198</v>
      </c>
    </row>
    <row r="4" spans="1:12" ht="15.75" thickBot="1" x14ac:dyDescent="0.3">
      <c r="A4" s="78"/>
    </row>
    <row r="5" spans="1:12" ht="15.75" thickBot="1" x14ac:dyDescent="0.3">
      <c r="A5" s="77" t="s">
        <v>199</v>
      </c>
      <c r="B5" s="94">
        <v>0.125</v>
      </c>
    </row>
    <row r="6" spans="1:12" ht="15.75" thickBot="1" x14ac:dyDescent="0.3">
      <c r="A6" s="77" t="s">
        <v>200</v>
      </c>
      <c r="B6" s="79">
        <v>3.34</v>
      </c>
      <c r="L6" s="85"/>
    </row>
    <row r="9" spans="1:12" ht="15.75" thickBot="1" x14ac:dyDescent="0.3">
      <c r="A9" s="80" t="s">
        <v>0</v>
      </c>
    </row>
    <row r="10" spans="1:12" ht="43.5" customHeight="1" x14ac:dyDescent="0.25">
      <c r="A10" s="81" t="s">
        <v>201</v>
      </c>
    </row>
    <row r="11" spans="1:12" ht="19.5" customHeight="1" thickBot="1" x14ac:dyDescent="0.3">
      <c r="A11" s="82" t="s">
        <v>202</v>
      </c>
    </row>
    <row r="12" spans="1:12" x14ac:dyDescent="0.25">
      <c r="A12" s="14"/>
    </row>
    <row r="13" spans="1:12" x14ac:dyDescent="0.25">
      <c r="A13" s="14"/>
    </row>
    <row r="14" spans="1:12" x14ac:dyDescent="0.25">
      <c r="A14" s="14"/>
    </row>
    <row r="15" spans="1:12" ht="15.75" thickBot="1" x14ac:dyDescent="0.3">
      <c r="A15" s="14"/>
    </row>
    <row r="16" spans="1:12" ht="15.75" thickBot="1" x14ac:dyDescent="0.3">
      <c r="A16" s="1"/>
      <c r="B16" s="83"/>
      <c r="C16" s="121" t="s">
        <v>203</v>
      </c>
      <c r="D16" s="122"/>
      <c r="E16" s="123"/>
      <c r="F16" s="121" t="s">
        <v>204</v>
      </c>
      <c r="G16" s="122"/>
      <c r="H16" s="123"/>
    </row>
    <row r="17" spans="1:8" ht="15.75" thickBot="1" x14ac:dyDescent="0.3">
      <c r="A17" s="83" t="s">
        <v>205</v>
      </c>
      <c r="B17" s="84" t="s">
        <v>206</v>
      </c>
      <c r="C17" s="84" t="s">
        <v>207</v>
      </c>
      <c r="D17" s="84" t="s">
        <v>208</v>
      </c>
      <c r="E17" s="84" t="s">
        <v>209</v>
      </c>
      <c r="F17" s="84" t="s">
        <v>207</v>
      </c>
      <c r="G17" s="84" t="s">
        <v>208</v>
      </c>
      <c r="H17" s="79" t="s">
        <v>209</v>
      </c>
    </row>
    <row r="18" spans="1:8" ht="15.75" thickBot="1" x14ac:dyDescent="0.3">
      <c r="A18" s="83" t="s">
        <v>210</v>
      </c>
      <c r="B18" s="95">
        <v>500</v>
      </c>
      <c r="C18" s="86">
        <v>0.5</v>
      </c>
      <c r="D18" s="86">
        <v>0.55000000000000004</v>
      </c>
      <c r="E18" s="87">
        <f>D18*B18</f>
        <v>275</v>
      </c>
      <c r="F18" s="93">
        <f>C18/$B$6</f>
        <v>0.14970059880239522</v>
      </c>
      <c r="G18" s="93">
        <f>D18/$B$6*1+B5</f>
        <v>0.28967065868263475</v>
      </c>
      <c r="H18" s="93">
        <f>G18*B18</f>
        <v>144.83532934131739</v>
      </c>
    </row>
    <row r="19" spans="1:8" ht="15.75" thickBot="1" x14ac:dyDescent="0.3">
      <c r="A19" s="83" t="s">
        <v>211</v>
      </c>
      <c r="B19" s="95">
        <v>200</v>
      </c>
      <c r="C19" s="86">
        <v>2.57</v>
      </c>
      <c r="D19" s="86">
        <v>2.7</v>
      </c>
      <c r="E19" s="87">
        <f t="shared" ref="E19:E28" si="0">D19*B19</f>
        <v>540</v>
      </c>
      <c r="F19" s="93">
        <f t="shared" ref="F19:F28" si="1">C19/$B$6</f>
        <v>0.76946107784431139</v>
      </c>
      <c r="G19" s="93">
        <f>D19/$B$6*1+B5</f>
        <v>0.93338323353293418</v>
      </c>
      <c r="H19" s="93">
        <f t="shared" ref="H19:H28" si="2">G19*B19</f>
        <v>186.67664670658684</v>
      </c>
    </row>
    <row r="20" spans="1:8" ht="15.75" thickBot="1" x14ac:dyDescent="0.3">
      <c r="A20" s="83" t="s">
        <v>212</v>
      </c>
      <c r="B20" s="95">
        <v>300</v>
      </c>
      <c r="C20" s="86">
        <v>5</v>
      </c>
      <c r="D20" s="86">
        <v>5.5</v>
      </c>
      <c r="E20" s="87">
        <f t="shared" si="0"/>
        <v>1650</v>
      </c>
      <c r="F20" s="93">
        <f t="shared" si="1"/>
        <v>1.4970059880239521</v>
      </c>
      <c r="G20" s="93">
        <f>D20/$B$6*1+B5</f>
        <v>1.7717065868263473</v>
      </c>
      <c r="H20" s="93">
        <f t="shared" si="2"/>
        <v>531.51197604790423</v>
      </c>
    </row>
    <row r="21" spans="1:8" ht="15.75" thickBot="1" x14ac:dyDescent="0.3">
      <c r="A21" s="83" t="s">
        <v>72</v>
      </c>
      <c r="B21" s="95">
        <v>1000</v>
      </c>
      <c r="C21" s="86">
        <v>0.15</v>
      </c>
      <c r="D21" s="86">
        <v>0.25</v>
      </c>
      <c r="E21" s="87">
        <f t="shared" si="0"/>
        <v>250</v>
      </c>
      <c r="F21" s="93">
        <f t="shared" si="1"/>
        <v>4.4910179640718563E-2</v>
      </c>
      <c r="G21" s="93">
        <f>D21/$B$6*1+B5</f>
        <v>0.19985029940119761</v>
      </c>
      <c r="H21" s="93">
        <f t="shared" si="2"/>
        <v>199.85029940119762</v>
      </c>
    </row>
    <row r="22" spans="1:8" ht="15.75" thickBot="1" x14ac:dyDescent="0.3">
      <c r="A22" s="83" t="s">
        <v>73</v>
      </c>
      <c r="B22" s="95">
        <v>1000</v>
      </c>
      <c r="C22" s="86">
        <v>0.15</v>
      </c>
      <c r="D22" s="86">
        <v>0.25</v>
      </c>
      <c r="E22" s="87">
        <f t="shared" si="0"/>
        <v>250</v>
      </c>
      <c r="F22" s="93">
        <f t="shared" si="1"/>
        <v>4.4910179640718563E-2</v>
      </c>
      <c r="G22" s="93">
        <f>D22/$B$6*1+B5</f>
        <v>0.19985029940119761</v>
      </c>
      <c r="H22" s="93">
        <f t="shared" si="2"/>
        <v>199.85029940119762</v>
      </c>
    </row>
    <row r="23" spans="1:8" ht="15.75" thickBot="1" x14ac:dyDescent="0.3">
      <c r="A23" s="83" t="s">
        <v>213</v>
      </c>
      <c r="B23" s="95">
        <v>200</v>
      </c>
      <c r="C23" s="86">
        <v>3</v>
      </c>
      <c r="D23" s="86">
        <v>3.5</v>
      </c>
      <c r="E23" s="87">
        <f t="shared" si="0"/>
        <v>700</v>
      </c>
      <c r="F23" s="93">
        <f t="shared" si="1"/>
        <v>0.89820359281437134</v>
      </c>
      <c r="G23" s="93">
        <f>D23/$B$6*1+B5</f>
        <v>1.1729041916167664</v>
      </c>
      <c r="H23" s="93">
        <f t="shared" si="2"/>
        <v>234.58083832335328</v>
      </c>
    </row>
    <row r="24" spans="1:8" ht="15.75" thickBot="1" x14ac:dyDescent="0.3">
      <c r="A24" s="83" t="s">
        <v>214</v>
      </c>
      <c r="B24" s="95">
        <v>500</v>
      </c>
      <c r="C24" s="86">
        <v>0.25</v>
      </c>
      <c r="D24" s="86">
        <v>0.3</v>
      </c>
      <c r="E24" s="87">
        <f t="shared" si="0"/>
        <v>150</v>
      </c>
      <c r="F24" s="93">
        <f t="shared" si="1"/>
        <v>7.4850299401197612E-2</v>
      </c>
      <c r="G24" s="93">
        <f>D24/$B$6*1+B5</f>
        <v>0.21482035928143711</v>
      </c>
      <c r="H24" s="93">
        <f t="shared" si="2"/>
        <v>107.41017964071855</v>
      </c>
    </row>
    <row r="25" spans="1:8" ht="15.75" thickBot="1" x14ac:dyDescent="0.3">
      <c r="A25" s="83" t="s">
        <v>215</v>
      </c>
      <c r="B25" s="95">
        <v>500</v>
      </c>
      <c r="C25" s="86">
        <v>0.35</v>
      </c>
      <c r="D25" s="86">
        <v>0.45</v>
      </c>
      <c r="E25" s="87">
        <f t="shared" si="0"/>
        <v>225</v>
      </c>
      <c r="F25" s="93">
        <f t="shared" si="1"/>
        <v>0.10479041916167664</v>
      </c>
      <c r="G25" s="93">
        <f>D25/$B$6*1+B5</f>
        <v>0.2597305389221557</v>
      </c>
      <c r="H25" s="93">
        <f t="shared" si="2"/>
        <v>129.86526946107784</v>
      </c>
    </row>
    <row r="26" spans="1:8" ht="15.75" thickBot="1" x14ac:dyDescent="0.3">
      <c r="A26" s="83" t="s">
        <v>216</v>
      </c>
      <c r="B26" s="95">
        <v>50</v>
      </c>
      <c r="C26" s="86">
        <v>6</v>
      </c>
      <c r="D26" s="86">
        <v>6.5</v>
      </c>
      <c r="E26" s="87">
        <f t="shared" si="0"/>
        <v>325</v>
      </c>
      <c r="F26" s="93">
        <f t="shared" si="1"/>
        <v>1.7964071856287427</v>
      </c>
      <c r="G26" s="93">
        <f>D26/$B$6*1+B5</f>
        <v>2.0711077844311379</v>
      </c>
      <c r="H26" s="93">
        <f t="shared" si="2"/>
        <v>103.55538922155689</v>
      </c>
    </row>
    <row r="27" spans="1:8" ht="15.75" thickBot="1" x14ac:dyDescent="0.3">
      <c r="A27" s="83" t="s">
        <v>217</v>
      </c>
      <c r="B27" s="95">
        <v>100</v>
      </c>
      <c r="C27" s="86">
        <v>3.14</v>
      </c>
      <c r="D27" s="86">
        <v>4</v>
      </c>
      <c r="E27" s="87">
        <f t="shared" si="0"/>
        <v>400</v>
      </c>
      <c r="F27" s="93">
        <f t="shared" si="1"/>
        <v>0.940119760479042</v>
      </c>
      <c r="G27" s="93">
        <f>D27/$B$6*1+B5</f>
        <v>1.3226047904191618</v>
      </c>
      <c r="H27" s="93">
        <f t="shared" si="2"/>
        <v>132.26047904191617</v>
      </c>
    </row>
    <row r="28" spans="1:8" ht="15.75" thickBot="1" x14ac:dyDescent="0.3">
      <c r="A28" s="83" t="s">
        <v>218</v>
      </c>
      <c r="B28" s="95">
        <v>100</v>
      </c>
      <c r="C28" s="86">
        <v>5.68</v>
      </c>
      <c r="D28" s="86">
        <v>6</v>
      </c>
      <c r="E28" s="87">
        <f t="shared" si="0"/>
        <v>600</v>
      </c>
      <c r="F28" s="93">
        <f t="shared" si="1"/>
        <v>1.7005988023952097</v>
      </c>
      <c r="G28" s="93">
        <f>D28/$B$6*1+B5</f>
        <v>1.9214071856287427</v>
      </c>
      <c r="H28" s="93">
        <f t="shared" si="2"/>
        <v>192.14071856287427</v>
      </c>
    </row>
    <row r="29" spans="1:8" ht="15.75" thickBot="1" x14ac:dyDescent="0.3">
      <c r="A29" s="83" t="s">
        <v>21</v>
      </c>
      <c r="B29" s="88">
        <f>SUM(B24:B28)</f>
        <v>1250</v>
      </c>
      <c r="C29" s="88">
        <f t="shared" ref="C29" si="3">SUM(C24:C28)</f>
        <v>15.42</v>
      </c>
      <c r="D29" s="88">
        <f>SUM(D18:D28)</f>
        <v>30</v>
      </c>
      <c r="E29" s="88">
        <f>SUM(E18:E28)</f>
        <v>5365</v>
      </c>
      <c r="F29" s="88">
        <f>SUM(F21:F28)</f>
        <v>5.6047904191616773</v>
      </c>
      <c r="G29" s="88">
        <f>SUM(G18:G28)</f>
        <v>10.357035928143713</v>
      </c>
      <c r="H29" s="88">
        <f>SUM(H18:H28)</f>
        <v>2162.5374251497005</v>
      </c>
    </row>
  </sheetData>
  <mergeCells count="2">
    <mergeCell ref="C16:E16"/>
    <mergeCell ref="F16:H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Planilha1</vt:lpstr>
      <vt:lpstr>Planilha2</vt:lpstr>
      <vt:lpstr>Planilha3</vt:lpstr>
      <vt:lpstr>Planilha4</vt:lpstr>
      <vt:lpstr>Planilha5</vt:lpstr>
      <vt:lpstr>Planilha6</vt:lpstr>
      <vt:lpstr>Planilha7</vt:lpstr>
      <vt:lpstr>Planilha8</vt:lpstr>
      <vt:lpstr>Planilha9</vt:lpstr>
      <vt:lpstr>Planilha10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BENVENUTTI VIDAL CARDOSO</dc:creator>
  <cp:lastModifiedBy>Win10</cp:lastModifiedBy>
  <dcterms:created xsi:type="dcterms:W3CDTF">2023-08-15T11:15:14Z</dcterms:created>
  <dcterms:modified xsi:type="dcterms:W3CDTF">2023-08-23T20:01:43Z</dcterms:modified>
</cp:coreProperties>
</file>