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heça o Mobills" sheetId="1" r:id="rId3"/>
    <sheet state="visible" name="Orçamento" sheetId="2" r:id="rId4"/>
  </sheets>
  <definedNames/>
  <calcPr/>
</workbook>
</file>

<file path=xl/sharedStrings.xml><?xml version="1.0" encoding="utf-8"?>
<sst xmlns="http://schemas.openxmlformats.org/spreadsheetml/2006/main" count="127" uniqueCount="76">
  <si>
    <t>Planilha do Mobills para controle financeiro pessoal</t>
  </si>
  <si>
    <t>https://blog.mobills.com.br/planilha-de-controle-financeiro-pessoal-tipos/</t>
  </si>
  <si>
    <t>RENDA</t>
  </si>
  <si>
    <t>Orçamento</t>
  </si>
  <si>
    <r>
      <t xml:space="preserve">O Mobills é um sistema de </t>
    </r>
    <r>
      <rPr>
        <b/>
      </rPr>
      <t>controle financeiro pessoal online</t>
    </r>
    <r>
      <t xml:space="preserve"> que te ajuda a organizar seu orçamento.
Você pode </t>
    </r>
    <r>
      <rPr>
        <b/>
      </rPr>
      <t>registrar despesas e receitas</t>
    </r>
    <r>
      <t xml:space="preserve"> e, assim, saberá exatamente para onde o seu dinheiro está indo.
Desse jeito, você nunca vai gastar mais do que deveria e nem olhar para a fatura do seu cartão de crédito e se perguntar como você gastou tudo aquilo.
O aplicativo foi criado em 2013 pelos irmãos Carlos Terceiro e David Mosiah, dois estudantes de tecnologia apaixonados por soluções simples para problemas do dia a dia.
Inicialmente desenvolvido apenas para smartphones Android, o aplicativo cresceu para a Web e agora também pode ser usado nos dispositivos iOS.</t>
    </r>
  </si>
  <si>
    <t>Atual</t>
  </si>
  <si>
    <t>Diferença</t>
  </si>
  <si>
    <t>[42]</t>
  </si>
  <si>
    <t>RESUMO DO ORÇAMENTO</t>
  </si>
  <si>
    <t>Renda Total</t>
  </si>
  <si>
    <t>Renda de Juros</t>
  </si>
  <si>
    <t>Despesas Totais</t>
  </si>
  <si>
    <t>Dividendos</t>
  </si>
  <si>
    <t>Resultado</t>
  </si>
  <si>
    <t>Dinheiro Inesperado</t>
  </si>
  <si>
    <t>Reembolsos</t>
  </si>
  <si>
    <t>Acesse a próxima aba para visualizar sua planilha</t>
  </si>
  <si>
    <t>Transferência de Poupança</t>
  </si>
  <si>
    <t>VIDA DIÁRIA</t>
  </si>
  <si>
    <t>Outros</t>
  </si>
  <si>
    <t>Suprimentos Pessoais</t>
  </si>
  <si>
    <t>Roupas</t>
  </si>
  <si>
    <t>Produtos de Limpeza</t>
  </si>
  <si>
    <t>DESPESAS DE MORADIA</t>
  </si>
  <si>
    <t>Educação</t>
  </si>
  <si>
    <t>Aluguel/Parcelas do Imóvel</t>
  </si>
  <si>
    <t>Jantar/Comer Fora</t>
  </si>
  <si>
    <t>Seguros</t>
  </si>
  <si>
    <t>Salão de Beleza</t>
  </si>
  <si>
    <t>PetShop</t>
  </si>
  <si>
    <t>Telefone</t>
  </si>
  <si>
    <t>Tv a Cabo</t>
  </si>
  <si>
    <t>ENTRETENIMENTO</t>
  </si>
  <si>
    <t>Internet</t>
  </si>
  <si>
    <t>Eletrodomésticos</t>
  </si>
  <si>
    <t>Música</t>
  </si>
  <si>
    <t>Jardinagem</t>
  </si>
  <si>
    <t>Games</t>
  </si>
  <si>
    <t>Manutenção</t>
  </si>
  <si>
    <t>Shows</t>
  </si>
  <si>
    <t>Melhorias</t>
  </si>
  <si>
    <t>Hobbies</t>
  </si>
  <si>
    <t>Fotografia</t>
  </si>
  <si>
    <t>Esportes</t>
  </si>
  <si>
    <t>TRANSPORTE</t>
  </si>
  <si>
    <t>Passeios</t>
  </si>
  <si>
    <t>Parcelamento do Carro</t>
  </si>
  <si>
    <t>Brinquedos</t>
  </si>
  <si>
    <t>Combustível</t>
  </si>
  <si>
    <t>Viagem</t>
  </si>
  <si>
    <t>Ônibus/Táxi</t>
  </si>
  <si>
    <t>Teatro</t>
  </si>
  <si>
    <t>Reparos</t>
  </si>
  <si>
    <t>ECONOMIAS</t>
  </si>
  <si>
    <t>SAÚDE</t>
  </si>
  <si>
    <t>Seguro de Vida</t>
  </si>
  <si>
    <t>Consulta</t>
  </si>
  <si>
    <t>Dentista</t>
  </si>
  <si>
    <t>Medicamentos</t>
  </si>
  <si>
    <t>Rotina saúdavel</t>
  </si>
  <si>
    <t>Veterinário</t>
  </si>
  <si>
    <t>OBRIGAÇÕES</t>
  </si>
  <si>
    <t>Diferenças</t>
  </si>
  <si>
    <t>Dívidas</t>
  </si>
  <si>
    <t>Empréstimo estudantil</t>
  </si>
  <si>
    <t>CARIDADE/PRESENTES</t>
  </si>
  <si>
    <t>Outro empréstimo</t>
  </si>
  <si>
    <t>Presentes</t>
  </si>
  <si>
    <t>Doações para Caridade</t>
  </si>
  <si>
    <t>Taxas e Impostos</t>
  </si>
  <si>
    <t>Doações Religiosas</t>
  </si>
  <si>
    <t>ASSINATURAS</t>
  </si>
  <si>
    <t>DIVERSOS</t>
  </si>
  <si>
    <t>Jornal</t>
  </si>
  <si>
    <t>Revistas</t>
  </si>
  <si>
    <t>Associações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</si>
</sst>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26">
    <font>
      <sz val="11.0"/>
      <color rgb="FF000000"/>
      <name val="Arial"/>
    </font>
    <font>
      <b/>
      <sz val="18.0"/>
      <color rgb="FFFFFFFF"/>
      <name val="Trebuchet MS"/>
    </font>
    <font>
      <sz val="10.0"/>
      <name val="Trebuchet MS"/>
    </font>
    <font/>
    <font>
      <u/>
      <sz val="10.0"/>
      <color rgb="FF0000FF"/>
      <name val="Arial"/>
    </font>
    <font>
      <u/>
      <sz val="8.0"/>
      <color rgb="FF0000FF"/>
      <name val="Trebuchet MS"/>
    </font>
    <font>
      <u/>
      <sz val="8.0"/>
      <color rgb="FF0000FF"/>
      <name val="Trebuchet MS"/>
    </font>
    <font>
      <sz val="8.0"/>
      <name val="Trebuchet MS"/>
    </font>
    <font>
      <u/>
      <color rgb="FF0000FF"/>
    </font>
    <font>
      <b/>
      <sz val="8.0"/>
      <name val="Trebuchet MS"/>
    </font>
    <font>
      <b/>
      <sz val="10.0"/>
      <name val="Arial"/>
    </font>
    <font>
      <sz val="9.0"/>
      <name val="Arial"/>
    </font>
    <font>
      <sz val="16.0"/>
      <color rgb="FF666666"/>
    </font>
    <font>
      <sz val="10.0"/>
      <color rgb="FFFFFFFF"/>
      <name val="Trebuchet MS"/>
    </font>
    <font>
      <b/>
      <sz val="10.0"/>
      <color rgb="FFFFFFFF"/>
      <name val="Arial"/>
    </font>
    <font>
      <u/>
      <sz val="10.0"/>
      <color rgb="FF0000FF"/>
      <name val="Trebuchet MS"/>
    </font>
    <font>
      <b/>
      <sz val="11.0"/>
      <color rgb="FF000000"/>
      <name val="Trebuchet MS"/>
    </font>
    <font>
      <b/>
      <sz val="9.0"/>
      <color rgb="FF000000"/>
      <name val="Trebuchet MS"/>
    </font>
    <font>
      <u/>
      <color rgb="FF0000FF"/>
    </font>
    <font>
      <b/>
      <u/>
      <sz val="16.0"/>
      <color rgb="FF000000"/>
      <name val="Arial"/>
    </font>
    <font>
      <u/>
      <color rgb="FF0000FF"/>
    </font>
    <font>
      <b/>
      <u/>
      <sz val="12.0"/>
      <color rgb="FF0000FF"/>
    </font>
    <font>
      <b/>
      <sz val="10.0"/>
      <name val="Trebuchet MS"/>
    </font>
    <font>
      <name val="Trebuchet MS"/>
    </font>
    <font>
      <u/>
      <color rgb="FF0000FF"/>
      <name val="Trebuchet MS"/>
    </font>
    <font>
      <sz val="6.0"/>
      <color rgb="FFFFFFFF"/>
      <name val="Trebuchet MS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</fills>
  <borders count="1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/>
      <right/>
      <top/>
      <bottom/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/>
      <right/>
      <top style="double">
        <color rgb="FF000000"/>
      </top>
      <bottom/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B2B2B2"/>
      </left>
      <right style="thin">
        <color rgb="FFB2B2B2"/>
      </right>
      <top style="thin">
        <color rgb="FFB2B2B2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2B2B2"/>
      </left>
      <right style="thin">
        <color rgb="FFB2B2B2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1" fillId="0" fontId="3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right"/>
    </xf>
    <xf borderId="1" fillId="0" fontId="8" numFmtId="0" xfId="0" applyBorder="1" applyFont="1"/>
    <xf borderId="1" fillId="0" fontId="3" numFmtId="0" xfId="0" applyBorder="1" applyFont="1"/>
    <xf borderId="0" fillId="0" fontId="9" numFmtId="0" xfId="0" applyAlignment="1" applyFont="1">
      <alignment horizontal="right"/>
    </xf>
    <xf borderId="0" fillId="3" fontId="10" numFmtId="0" xfId="0" applyFill="1" applyFont="1"/>
    <xf borderId="0" fillId="3" fontId="11" numFmtId="164" xfId="0" applyAlignment="1" applyFont="1" applyNumberFormat="1">
      <alignment horizontal="center"/>
    </xf>
    <xf borderId="0" fillId="3" fontId="11" numFmtId="0" xfId="0" applyAlignment="1" applyFont="1">
      <alignment horizontal="center"/>
    </xf>
    <xf borderId="2" fillId="0" fontId="12" numFmtId="0" xfId="0" applyAlignment="1" applyBorder="1" applyFont="1">
      <alignment readingOrder="0" shrinkToFit="0" vertical="center" wrapText="1"/>
    </xf>
    <xf borderId="0" fillId="0" fontId="13" numFmtId="0" xfId="0" applyFont="1"/>
    <xf borderId="3" fillId="0" fontId="3" numFmtId="0" xfId="0" applyBorder="1" applyFont="1"/>
    <xf borderId="4" fillId="2" fontId="14" numFmtId="0" xfId="0" applyBorder="1" applyFont="1"/>
    <xf borderId="5" fillId="0" fontId="3" numFmtId="0" xfId="0" applyBorder="1" applyFont="1"/>
    <xf borderId="4" fillId="2" fontId="14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0" fillId="0" fontId="15" numFmtId="0" xfId="0" applyFont="1"/>
    <xf borderId="8" fillId="0" fontId="2" numFmtId="4" xfId="0" applyBorder="1" applyFont="1" applyNumberFormat="1"/>
    <xf borderId="0" fillId="0" fontId="2" numFmtId="164" xfId="0" applyFont="1" applyNumberFormat="1"/>
    <xf borderId="0" fillId="0" fontId="16" numFmtId="0" xfId="0" applyAlignment="1" applyFont="1">
      <alignment horizontal="right" vertical="center"/>
    </xf>
    <xf borderId="0" fillId="0" fontId="17" numFmtId="40" xfId="0" applyAlignment="1" applyFont="1" applyNumberFormat="1">
      <alignment horizontal="right" vertical="center"/>
    </xf>
    <xf borderId="2" fillId="0" fontId="18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4" fontId="16" numFmtId="0" xfId="0" applyAlignment="1" applyBorder="1" applyFill="1" applyFont="1">
      <alignment horizontal="right" vertical="center"/>
    </xf>
    <xf borderId="10" fillId="0" fontId="19" numFmtId="0" xfId="0" applyAlignment="1" applyBorder="1" applyFont="1">
      <alignment horizontal="left" readingOrder="0"/>
    </xf>
    <xf borderId="12" fillId="4" fontId="17" numFmtId="40" xfId="0" applyAlignment="1" applyBorder="1" applyFont="1" applyNumberFormat="1">
      <alignment horizontal="right" vertical="center"/>
    </xf>
    <xf borderId="1" fillId="0" fontId="20" numFmtId="0" xfId="0" applyBorder="1" applyFont="1"/>
    <xf borderId="13" fillId="0" fontId="21" numFmtId="0" xfId="0" applyAlignment="1" applyBorder="1" applyFont="1">
      <alignment readingOrder="0"/>
    </xf>
    <xf borderId="14" fillId="0" fontId="3" numFmtId="0" xfId="0" applyBorder="1" applyFont="1"/>
    <xf borderId="15" fillId="0" fontId="2" numFmtId="4" xfId="0" applyBorder="1" applyFont="1" applyNumberFormat="1"/>
    <xf borderId="16" fillId="0" fontId="3" numFmtId="0" xfId="0" applyBorder="1" applyFont="1"/>
    <xf borderId="17" fillId="0" fontId="2" numFmtId="4" xfId="0" applyBorder="1" applyFont="1" applyNumberFormat="1"/>
    <xf borderId="0" fillId="5" fontId="22" numFmtId="0" xfId="0" applyAlignment="1" applyFill="1" applyFont="1">
      <alignment horizontal="right"/>
    </xf>
    <xf borderId="0" fillId="5" fontId="22" numFmtId="4" xfId="0" applyFont="1" applyNumberFormat="1"/>
    <xf borderId="0" fillId="5" fontId="22" numFmtId="164" xfId="0" applyFont="1" applyNumberFormat="1"/>
    <xf borderId="0" fillId="6" fontId="22" numFmtId="0" xfId="0" applyAlignment="1" applyFill="1" applyFont="1">
      <alignment horizontal="right"/>
    </xf>
    <xf borderId="0" fillId="6" fontId="22" numFmtId="4" xfId="0" applyFont="1" applyNumberFormat="1"/>
    <xf borderId="0" fillId="6" fontId="22" numFmtId="164" xfId="0" applyFont="1" applyNumberFormat="1"/>
    <xf borderId="0" fillId="0" fontId="22" numFmtId="0" xfId="0" applyFont="1"/>
    <xf borderId="0" fillId="0" fontId="2" numFmtId="0" xfId="0" applyAlignment="1" applyFont="1">
      <alignment horizontal="right"/>
    </xf>
    <xf borderId="0" fillId="0" fontId="23" numFmtId="0" xfId="0" applyAlignment="1" applyFont="1">
      <alignment horizontal="left"/>
    </xf>
    <xf borderId="0" fillId="0" fontId="24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5" numFmtId="0" xfId="0" applyAlignment="1" applyFont="1">
      <alignment horizontal="left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800100</xdr:colOff>
      <xdr:row>1</xdr:row>
      <xdr:rowOff>57150</xdr:rowOff>
    </xdr:from>
    <xdr:ext cx="2724150" cy="6762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923925</xdr:colOff>
      <xdr:row>0</xdr:row>
      <xdr:rowOff>190500</xdr:rowOff>
    </xdr:from>
    <xdr:ext cx="7686675" cy="46577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26</xdr:row>
      <xdr:rowOff>76200</xdr:rowOff>
    </xdr:from>
    <xdr:ext cx="1685925" cy="49530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26</xdr:row>
      <xdr:rowOff>85725</xdr:rowOff>
    </xdr:from>
    <xdr:ext cx="1743075" cy="514350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571500</xdr:colOff>
      <xdr:row>26</xdr:row>
      <xdr:rowOff>38100</xdr:rowOff>
    </xdr:from>
    <xdr:ext cx="1514475" cy="523875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666750</xdr:colOff>
      <xdr:row>0</xdr:row>
      <xdr:rowOff>95250</xdr:rowOff>
    </xdr:from>
    <xdr:ext cx="1905000" cy="4762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mobills.com.br/planilha-de-controle-financeiro-pessoal-tipos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9" t="str">
        <f>HYPERLINK("https://www.mobills.com.br/","")</f>
        <v/>
      </c>
      <c r="B2" s="10"/>
      <c r="C2" s="10"/>
      <c r="D2" s="1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>
      <c r="A3" s="10"/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10"/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>
      <c r="A5" s="10"/>
      <c r="B5" s="10"/>
      <c r="C5" s="10"/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>
      <c r="A7" s="3"/>
      <c r="B7" s="15" t="s">
        <v>4</v>
      </c>
      <c r="C7" s="17"/>
      <c r="D7" s="17"/>
      <c r="E7" s="17"/>
      <c r="F7" s="17"/>
      <c r="G7" s="17"/>
      <c r="H7" s="17"/>
      <c r="I7" s="19"/>
      <c r="J7" s="3"/>
      <c r="K7" s="3"/>
      <c r="L7" s="3"/>
      <c r="M7" s="3"/>
      <c r="N7" s="3"/>
      <c r="O7" s="3"/>
      <c r="P7" s="3"/>
      <c r="Q7" s="3"/>
      <c r="R7" s="3"/>
    </row>
    <row r="8">
      <c r="A8" s="3"/>
      <c r="B8" s="21"/>
      <c r="I8" s="22"/>
      <c r="J8" s="3"/>
      <c r="K8" s="3"/>
      <c r="L8" s="3"/>
      <c r="M8" s="3"/>
      <c r="N8" s="3"/>
      <c r="O8" s="3"/>
      <c r="P8" s="3"/>
      <c r="Q8" s="3"/>
      <c r="R8" s="3"/>
    </row>
    <row r="9">
      <c r="A9" s="3"/>
      <c r="B9" s="21"/>
      <c r="I9" s="22"/>
      <c r="J9" s="3"/>
      <c r="K9" s="3"/>
      <c r="L9" s="3"/>
      <c r="M9" s="3"/>
      <c r="N9" s="3"/>
      <c r="O9" s="3"/>
      <c r="P9" s="3"/>
      <c r="Q9" s="3"/>
      <c r="R9" s="3"/>
    </row>
    <row r="10">
      <c r="A10" s="3"/>
      <c r="B10" s="21"/>
      <c r="I10" s="22"/>
      <c r="J10" s="3"/>
      <c r="K10" s="3"/>
      <c r="L10" s="3"/>
      <c r="M10" s="3"/>
      <c r="N10" s="3"/>
      <c r="O10" s="3"/>
      <c r="P10" s="3"/>
      <c r="Q10" s="3"/>
      <c r="R10" s="3"/>
    </row>
    <row r="11">
      <c r="A11" s="3"/>
      <c r="B11" s="21"/>
      <c r="I11" s="22"/>
      <c r="J11" s="3"/>
      <c r="K11" s="3"/>
      <c r="L11" s="3"/>
      <c r="M11" s="3"/>
      <c r="N11" s="3"/>
      <c r="O11" s="3"/>
      <c r="P11" s="3"/>
      <c r="Q11" s="3"/>
      <c r="R11" s="3"/>
    </row>
    <row r="12">
      <c r="A12" s="3"/>
      <c r="B12" s="21"/>
      <c r="I12" s="22"/>
      <c r="J12" s="3"/>
      <c r="K12" s="3"/>
      <c r="L12" s="3"/>
      <c r="M12" s="3"/>
      <c r="N12" s="3"/>
      <c r="O12" s="3"/>
      <c r="P12" s="3"/>
      <c r="Q12" s="3"/>
      <c r="R12" s="3"/>
    </row>
    <row r="13">
      <c r="A13" s="3"/>
      <c r="B13" s="21"/>
      <c r="I13" s="22"/>
      <c r="J13" s="3"/>
      <c r="K13" s="3"/>
      <c r="L13" s="3"/>
      <c r="M13" s="3"/>
      <c r="N13" s="3"/>
      <c r="O13" s="3"/>
      <c r="P13" s="3"/>
      <c r="Q13" s="3"/>
      <c r="R13" s="3"/>
    </row>
    <row r="14">
      <c r="A14" s="3"/>
      <c r="B14" s="21"/>
      <c r="I14" s="22"/>
      <c r="J14" s="3"/>
      <c r="K14" s="3"/>
      <c r="L14" s="3"/>
      <c r="M14" s="3"/>
      <c r="N14" s="3"/>
      <c r="O14" s="3"/>
      <c r="P14" s="3"/>
      <c r="Q14" s="3"/>
      <c r="R14" s="3"/>
    </row>
    <row r="15">
      <c r="A15" s="3"/>
      <c r="B15" s="21"/>
      <c r="I15" s="22"/>
      <c r="J15" s="3"/>
      <c r="K15" s="3"/>
      <c r="L15" s="3"/>
      <c r="M15" s="3"/>
      <c r="N15" s="3"/>
      <c r="O15" s="3"/>
      <c r="P15" s="3"/>
      <c r="Q15" s="3"/>
      <c r="R15" s="3"/>
    </row>
    <row r="16">
      <c r="A16" s="3"/>
      <c r="B16" s="21"/>
      <c r="I16" s="22"/>
      <c r="J16" s="3"/>
      <c r="K16" s="3"/>
      <c r="L16" s="3"/>
      <c r="M16" s="3"/>
      <c r="N16" s="3"/>
      <c r="O16" s="3"/>
      <c r="P16" s="3"/>
      <c r="Q16" s="3"/>
      <c r="R16" s="3"/>
    </row>
    <row r="17">
      <c r="A17" s="3"/>
      <c r="B17" s="21"/>
      <c r="I17" s="22"/>
      <c r="J17" s="3"/>
      <c r="K17" s="3"/>
      <c r="L17" s="3"/>
      <c r="M17" s="3"/>
      <c r="N17" s="3"/>
      <c r="O17" s="3"/>
      <c r="P17" s="3"/>
      <c r="Q17" s="3"/>
      <c r="R17" s="3"/>
    </row>
    <row r="18">
      <c r="A18" s="3"/>
      <c r="B18" s="21"/>
      <c r="I18" s="22"/>
      <c r="J18" s="3"/>
      <c r="K18" s="3"/>
      <c r="L18" s="3"/>
      <c r="M18" s="3"/>
      <c r="N18" s="3"/>
      <c r="O18" s="3"/>
      <c r="P18" s="3"/>
      <c r="Q18" s="3"/>
      <c r="R18" s="3"/>
    </row>
    <row r="19">
      <c r="A19" s="3"/>
      <c r="B19" s="21"/>
      <c r="I19" s="22"/>
      <c r="J19" s="3"/>
      <c r="K19" s="3"/>
      <c r="L19" s="3"/>
      <c r="M19" s="3"/>
      <c r="N19" s="3"/>
      <c r="O19" s="3"/>
      <c r="P19" s="3"/>
      <c r="Q19" s="3"/>
      <c r="R19" s="3"/>
    </row>
    <row r="20">
      <c r="A20" s="3"/>
      <c r="B20" s="21"/>
      <c r="I20" s="22"/>
      <c r="J20" s="3"/>
      <c r="K20" s="3"/>
      <c r="L20" s="3"/>
      <c r="M20" s="3"/>
      <c r="N20" s="3"/>
      <c r="O20" s="3"/>
      <c r="P20" s="3"/>
      <c r="Q20" s="3"/>
      <c r="R20" s="3"/>
    </row>
    <row r="21">
      <c r="A21" s="3"/>
      <c r="B21" s="21"/>
      <c r="I21" s="22"/>
      <c r="J21" s="3"/>
      <c r="K21" s="3"/>
      <c r="L21" s="3"/>
      <c r="M21" s="3"/>
      <c r="N21" s="3"/>
      <c r="O21" s="3"/>
      <c r="P21" s="3"/>
      <c r="Q21" s="3"/>
      <c r="R21" s="3"/>
    </row>
    <row r="22">
      <c r="A22" s="3"/>
      <c r="B22" s="21"/>
      <c r="I22" s="22"/>
      <c r="J22" s="3"/>
      <c r="K22" s="3"/>
      <c r="L22" s="3"/>
      <c r="M22" s="3"/>
      <c r="N22" s="3"/>
      <c r="O22" s="3"/>
      <c r="P22" s="3"/>
      <c r="Q22" s="3"/>
      <c r="R22" s="3"/>
    </row>
    <row r="23">
      <c r="A23" s="3"/>
      <c r="B23" s="21"/>
      <c r="I23" s="22"/>
      <c r="J23" s="3"/>
      <c r="K23" s="3"/>
      <c r="L23" s="3"/>
      <c r="M23" s="3"/>
      <c r="N23" s="3"/>
      <c r="O23" s="3"/>
      <c r="P23" s="3"/>
      <c r="Q23" s="3"/>
      <c r="R23" s="3"/>
    </row>
    <row r="24">
      <c r="A24" s="3"/>
      <c r="B24" s="21"/>
      <c r="I24" s="22"/>
      <c r="J24" s="3"/>
      <c r="K24" s="3"/>
      <c r="L24" s="3"/>
      <c r="M24" s="3"/>
      <c r="N24" s="3"/>
      <c r="O24" s="3"/>
      <c r="P24" s="3"/>
      <c r="Q24" s="3"/>
      <c r="R24" s="3"/>
    </row>
    <row r="25">
      <c r="A25" s="3"/>
      <c r="B25" s="21"/>
      <c r="I25" s="22"/>
      <c r="J25" s="3"/>
      <c r="K25" s="3"/>
      <c r="L25" s="3"/>
      <c r="M25" s="3"/>
      <c r="N25" s="3"/>
      <c r="O25" s="3"/>
      <c r="P25" s="3"/>
      <c r="Q25" s="3"/>
      <c r="R25" s="3"/>
    </row>
    <row r="26">
      <c r="A26" s="3"/>
      <c r="B26" s="21"/>
      <c r="I26" s="22"/>
      <c r="J26" s="3"/>
      <c r="K26" s="3"/>
      <c r="L26" s="3"/>
      <c r="M26" s="3"/>
      <c r="N26" s="3"/>
      <c r="O26" s="3"/>
      <c r="P26" s="3"/>
      <c r="Q26" s="3"/>
      <c r="R26" s="3"/>
    </row>
    <row r="27">
      <c r="A27" s="3"/>
      <c r="B27" s="21"/>
      <c r="I27" s="22"/>
      <c r="J27" s="28" t="str">
        <f>HYPERLINK("https://play.google.com/store/apps/details?id=br.com.gerenciadorfinanceiro.controller&amp;referrer=utm_source%3Dplanilha","")</f>
        <v/>
      </c>
      <c r="K27" s="17"/>
      <c r="L27" s="19"/>
      <c r="M27" s="28" t="str">
        <f>HYPERLINK("https://itunes.apple.com/app/apple-store/id921838244?mt=8","")</f>
        <v/>
      </c>
      <c r="N27" s="19"/>
      <c r="O27" s="28" t="str">
        <f>HYPERLINK("https://www.mobills.com.br/","")</f>
        <v/>
      </c>
      <c r="P27" s="17"/>
      <c r="Q27" s="19"/>
      <c r="R27" s="3"/>
    </row>
    <row r="28">
      <c r="A28" s="3"/>
      <c r="B28" s="21"/>
      <c r="I28" s="22"/>
      <c r="J28" s="21"/>
      <c r="L28" s="22"/>
      <c r="M28" s="21"/>
      <c r="N28" s="22"/>
      <c r="O28" s="21"/>
      <c r="Q28" s="22"/>
      <c r="R28" s="3"/>
    </row>
    <row r="29">
      <c r="A29" s="3"/>
      <c r="B29" s="21"/>
      <c r="I29" s="22"/>
      <c r="J29" s="21"/>
      <c r="L29" s="22"/>
      <c r="M29" s="21"/>
      <c r="N29" s="22"/>
      <c r="O29" s="21"/>
      <c r="Q29" s="22"/>
      <c r="R29" s="3"/>
    </row>
    <row r="30">
      <c r="A30" s="3"/>
      <c r="B30" s="29"/>
      <c r="C30" s="30"/>
      <c r="D30" s="30"/>
      <c r="E30" s="30"/>
      <c r="F30" s="30"/>
      <c r="G30" s="30"/>
      <c r="H30" s="30"/>
      <c r="I30" s="31"/>
      <c r="J30" s="29"/>
      <c r="K30" s="30"/>
      <c r="L30" s="31"/>
      <c r="M30" s="29"/>
      <c r="N30" s="31"/>
      <c r="O30" s="29"/>
      <c r="P30" s="30"/>
      <c r="Q30" s="31"/>
      <c r="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3"/>
      <c r="B32" s="33" t="str">
        <f>HYPERLINK("https://mobills.page.link/blog","Ainda não é um usuário? Se cadastre agora grátis!")</f>
        <v>Ainda não é um usuário? Se cadastre agora grátis!</v>
      </c>
      <c r="C32" s="30"/>
      <c r="D32" s="30"/>
      <c r="E32" s="30"/>
      <c r="F32" s="31"/>
      <c r="G32" s="3"/>
      <c r="H32" s="3"/>
      <c r="I32" s="3"/>
      <c r="J32" s="3"/>
      <c r="K32" s="3"/>
      <c r="L32" s="3"/>
      <c r="M32" s="35" t="str">
        <f>HYPERLINK("https://www.mobills.com.br/","")</f>
        <v/>
      </c>
      <c r="N32" s="3"/>
      <c r="O32" s="3"/>
      <c r="P32" s="3"/>
      <c r="Q32" s="3"/>
      <c r="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>
      <c r="A34" s="3"/>
      <c r="B34" s="36" t="s">
        <v>16</v>
      </c>
      <c r="C34" s="37"/>
      <c r="D34" s="37"/>
      <c r="E34" s="3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5" t="str">
        <f>HYPERLINK("https://www.mobills.com.br/","")</f>
        <v/>
      </c>
      <c r="N35" s="3"/>
      <c r="O35" s="3"/>
      <c r="P35" s="3"/>
      <c r="Q35" s="3"/>
      <c r="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5" t="str">
        <f>HYPERLINK("https://www.mobills.com.br/","")</f>
        <v/>
      </c>
      <c r="O36" s="3"/>
      <c r="P36" s="3"/>
      <c r="Q36" s="3"/>
      <c r="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6">
    <mergeCell ref="B7:I30"/>
    <mergeCell ref="J27:L30"/>
    <mergeCell ref="M27:N30"/>
    <mergeCell ref="O27:Q30"/>
    <mergeCell ref="B32:F32"/>
    <mergeCell ref="B34:E34"/>
  </mergeCells>
  <hyperlinks>
    <hyperlink display="Acesse a próxima aba para visualizar sua planilha" location="Orçamento!A1" ref="B3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22.5"/>
    <col customWidth="1" min="2" max="4" width="9.63"/>
    <col customWidth="1" min="5" max="5" width="2.63"/>
    <col customWidth="1" min="6" max="6" width="22.5"/>
    <col customWidth="1" min="7" max="9" width="9.63"/>
    <col customWidth="1" min="10" max="19" width="8.63"/>
  </cols>
  <sheetData>
    <row r="1" ht="25.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ht="25.5" customHeight="1">
      <c r="J2" s="2"/>
      <c r="K2" s="2"/>
      <c r="L2" s="2"/>
      <c r="M2" s="2"/>
      <c r="N2" s="2"/>
      <c r="O2" s="2"/>
      <c r="P2" s="2"/>
      <c r="Q2" s="2"/>
      <c r="R2" s="2"/>
      <c r="S2" s="2"/>
    </row>
    <row r="3" ht="25.5" customHeight="1"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4" t="s">
        <v>1</v>
      </c>
      <c r="B4" s="5"/>
      <c r="C4" s="5"/>
      <c r="D4" s="5"/>
      <c r="E4" s="6"/>
      <c r="F4" s="6"/>
      <c r="G4" s="7"/>
      <c r="H4" s="8"/>
      <c r="J4" s="7"/>
      <c r="K4" s="7"/>
      <c r="L4" s="7"/>
      <c r="M4" s="7"/>
      <c r="N4" s="7"/>
      <c r="O4" s="7"/>
      <c r="P4" s="7"/>
      <c r="Q4" s="7"/>
      <c r="R4" s="7"/>
      <c r="S4" s="7"/>
    </row>
    <row r="5">
      <c r="A5" s="7"/>
      <c r="B5" s="7"/>
      <c r="C5" s="7"/>
      <c r="D5" s="7"/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>
      <c r="A6" s="7"/>
      <c r="B6" s="7"/>
      <c r="C6" s="7"/>
      <c r="D6" s="7"/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>
      <c r="A7" s="12" t="s">
        <v>2</v>
      </c>
      <c r="B7" s="13" t="s">
        <v>3</v>
      </c>
      <c r="C7" s="14" t="s">
        <v>5</v>
      </c>
      <c r="D7" s="14" t="s">
        <v>6</v>
      </c>
      <c r="E7" s="16" t="s">
        <v>7</v>
      </c>
      <c r="F7" s="18" t="s">
        <v>8</v>
      </c>
      <c r="G7" s="20" t="s">
        <v>3</v>
      </c>
      <c r="H7" s="20" t="s">
        <v>5</v>
      </c>
      <c r="I7" s="20" t="s">
        <v>6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23" t="str">
        <f>HYPERLINK("https://blog.mobills.com.br/dicas-aumentar-salario-pouco-tempo/","Salário")</f>
        <v>Salário</v>
      </c>
      <c r="B8" s="24">
        <v>2000.0</v>
      </c>
      <c r="C8" s="24">
        <v>2000.0</v>
      </c>
      <c r="D8" s="25">
        <f t="shared" ref="D8:D15" si="1">C8-B8</f>
        <v>0</v>
      </c>
      <c r="E8" s="2"/>
      <c r="F8" s="26" t="s">
        <v>9</v>
      </c>
      <c r="G8" s="27">
        <f>'Orçamento'!$B$16</f>
        <v>2000</v>
      </c>
      <c r="H8" s="27">
        <f>'Orçamento'!$C$16</f>
        <v>2000</v>
      </c>
      <c r="I8" s="27">
        <f t="shared" ref="I8:I9" si="2">G8-H8</f>
        <v>0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2" t="s">
        <v>10</v>
      </c>
      <c r="B9" s="24"/>
      <c r="C9" s="24"/>
      <c r="D9" s="25">
        <f t="shared" si="1"/>
        <v>0</v>
      </c>
      <c r="E9" s="2"/>
      <c r="F9" s="26" t="s">
        <v>11</v>
      </c>
      <c r="G9" s="27">
        <f>SUM(,'Orçamento'!$B$32,'Orçamento'!$B$42,'Orçamento'!$B$52,'Orçamento'!$B$59,'Orçamento'!$B$66,'Orçamento'!$G$66,'Orçamento'!$G$59,'Orçamento'!$G$49,'Orçamento'!$G$40,'Orçamento'!$G$23)</f>
        <v>1345</v>
      </c>
      <c r="H9" s="27">
        <f>SUM('Orçamento'!$C$32,'Orçamento'!$C$42,'Orçamento'!$C$52,'Orçamento'!$C$59,'Orçamento'!$C$66,'Orçamento'!$H$66,'Orçamento'!$H$59,'Orçamento'!$H$49,'Orçamento'!$H$40,'Orçamento'!$H$23)</f>
        <v>1486</v>
      </c>
      <c r="I9" s="27">
        <f t="shared" si="2"/>
        <v>-141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2" t="s">
        <v>12</v>
      </c>
      <c r="B10" s="24"/>
      <c r="C10" s="24"/>
      <c r="D10" s="25">
        <f t="shared" si="1"/>
        <v>0</v>
      </c>
      <c r="E10" s="2"/>
      <c r="F10" s="32" t="s">
        <v>13</v>
      </c>
      <c r="G10" s="34">
        <f t="shared" ref="G10:H10" si="3">G8-G9</f>
        <v>655</v>
      </c>
      <c r="H10" s="34">
        <f t="shared" si="3"/>
        <v>514</v>
      </c>
      <c r="I10" s="34">
        <f>H10-G10</f>
        <v>-141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2" t="s">
        <v>14</v>
      </c>
      <c r="B11" s="24"/>
      <c r="C11" s="24"/>
      <c r="D11" s="25">
        <f t="shared" si="1"/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>
      <c r="A12" s="2" t="s">
        <v>15</v>
      </c>
      <c r="B12" s="24"/>
      <c r="C12" s="24"/>
      <c r="D12" s="25">
        <f t="shared" si="1"/>
        <v>0</v>
      </c>
      <c r="E12" s="2"/>
      <c r="F12" s="7"/>
      <c r="G12" s="7"/>
      <c r="H12" s="7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 t="s">
        <v>17</v>
      </c>
      <c r="B13" s="24"/>
      <c r="C13" s="24"/>
      <c r="D13" s="25">
        <f t="shared" si="1"/>
        <v>0</v>
      </c>
      <c r="E13" s="2"/>
      <c r="F13" s="12" t="s">
        <v>18</v>
      </c>
      <c r="G13" s="13" t="s">
        <v>3</v>
      </c>
      <c r="H13" s="14" t="s">
        <v>5</v>
      </c>
      <c r="I13" s="14" t="s">
        <v>6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3" t="str">
        <f>HYPERLINK("https://blog.mobills.com.br/como-fazer-uma-renda-extra/","Renda extra")</f>
        <v>Renda extra</v>
      </c>
      <c r="B14" s="24"/>
      <c r="C14" s="24"/>
      <c r="D14" s="25">
        <f t="shared" si="1"/>
        <v>0</v>
      </c>
      <c r="E14" s="2"/>
      <c r="F14" s="23" t="str">
        <f>HYPERLINK("https://blog.mobills.com.br/economizar-no-supermercado/","Supermercado")</f>
        <v>Supermercado</v>
      </c>
      <c r="G14" s="38"/>
      <c r="H14" s="38"/>
      <c r="I14" s="25">
        <f t="shared" ref="I14:I22" si="4">G14-H14</f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 t="s">
        <v>19</v>
      </c>
      <c r="B15" s="40"/>
      <c r="C15" s="40"/>
      <c r="D15" s="25">
        <f t="shared" si="1"/>
        <v>0</v>
      </c>
      <c r="E15" s="2"/>
      <c r="F15" s="2" t="s">
        <v>20</v>
      </c>
      <c r="G15" s="38"/>
      <c r="H15" s="38"/>
      <c r="I15" s="25">
        <f t="shared" si="4"/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>
      <c r="A16" s="41" t="s">
        <v>9</v>
      </c>
      <c r="B16" s="42">
        <f>SUBTOTAL(9,'Orçamento'!$B$8:$B$15)</f>
        <v>2000</v>
      </c>
      <c r="C16" s="42">
        <f>SUBTOTAL(9,'Orçamento'!$C$8:$C$15)</f>
        <v>2000</v>
      </c>
      <c r="D16" s="43">
        <f>SUBTOTAL(9,'Orçamento'!$D$8:$D$15)</f>
        <v>0</v>
      </c>
      <c r="E16" s="2"/>
      <c r="F16" s="2" t="s">
        <v>21</v>
      </c>
      <c r="G16" s="38"/>
      <c r="H16" s="38"/>
      <c r="I16" s="25">
        <f t="shared" si="4"/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2"/>
      <c r="C17" s="2"/>
      <c r="D17" s="2"/>
      <c r="E17" s="2"/>
      <c r="F17" s="2" t="s">
        <v>22</v>
      </c>
      <c r="G17" s="38"/>
      <c r="H17" s="38"/>
      <c r="I17" s="25">
        <f t="shared" si="4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12" t="s">
        <v>23</v>
      </c>
      <c r="B18" s="13" t="s">
        <v>3</v>
      </c>
      <c r="C18" s="14" t="s">
        <v>5</v>
      </c>
      <c r="D18" s="14" t="s">
        <v>6</v>
      </c>
      <c r="E18" s="2"/>
      <c r="F18" s="2" t="s">
        <v>24</v>
      </c>
      <c r="G18" s="38"/>
      <c r="H18" s="38"/>
      <c r="I18" s="25">
        <f t="shared" si="4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2" t="s">
        <v>25</v>
      </c>
      <c r="B19" s="24">
        <v>1100.0</v>
      </c>
      <c r="C19" s="24">
        <v>1100.0</v>
      </c>
      <c r="D19" s="25">
        <f t="shared" ref="D19:D31" si="5">B19-C19</f>
        <v>0</v>
      </c>
      <c r="E19" s="2"/>
      <c r="F19" s="2" t="s">
        <v>26</v>
      </c>
      <c r="G19" s="38"/>
      <c r="H19" s="38"/>
      <c r="I19" s="25">
        <f t="shared" si="4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 t="s">
        <v>27</v>
      </c>
      <c r="B20" s="24">
        <v>50.0</v>
      </c>
      <c r="C20" s="24">
        <v>67.0</v>
      </c>
      <c r="D20" s="25">
        <f t="shared" si="5"/>
        <v>-17</v>
      </c>
      <c r="E20" s="2"/>
      <c r="F20" s="2" t="s">
        <v>28</v>
      </c>
      <c r="G20" s="38"/>
      <c r="H20" s="38"/>
      <c r="I20" s="25">
        <f t="shared" si="4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3" t="str">
        <f>HYPERLINK("https://blog.mobills.com.br/consumo-de-energia-eletrica-reduzir/","Conta de Luz")</f>
        <v>Conta de Luz</v>
      </c>
      <c r="B21" s="24">
        <v>43.0</v>
      </c>
      <c r="C21" s="24">
        <v>52.0</v>
      </c>
      <c r="D21" s="25">
        <f t="shared" si="5"/>
        <v>-9</v>
      </c>
      <c r="E21" s="2"/>
      <c r="F21" s="2" t="s">
        <v>29</v>
      </c>
      <c r="G21" s="38"/>
      <c r="H21" s="38"/>
      <c r="I21" s="25">
        <f t="shared" si="4"/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3" t="str">
        <f>HYPERLINK("https://blog.mobills.com.br/gasolina-ou-alcool/","Gasolina")</f>
        <v>Gasolina</v>
      </c>
      <c r="B22" s="24">
        <v>7.0</v>
      </c>
      <c r="C22" s="24">
        <v>7.0</v>
      </c>
      <c r="D22" s="25">
        <f t="shared" si="5"/>
        <v>0</v>
      </c>
      <c r="E22" s="2"/>
      <c r="F22" s="2" t="s">
        <v>19</v>
      </c>
      <c r="G22" s="38"/>
      <c r="H22" s="38"/>
      <c r="I22" s="25">
        <f t="shared" si="4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3" t="str">
        <f>HYPERLINK("https://blog.mobills.com.br/formas-de-economizar-agua/","Conta de Água")</f>
        <v>Conta de Água</v>
      </c>
      <c r="B23" s="24">
        <v>25.0</v>
      </c>
      <c r="C23" s="24">
        <v>25.0</v>
      </c>
      <c r="D23" s="25">
        <f t="shared" si="5"/>
        <v>0</v>
      </c>
      <c r="E23" s="2"/>
      <c r="F23" s="44" t="str">
        <f>"Total " &amp; 'Orçamento'!$F$13</f>
        <v>Total VIDA DIÁRIA</v>
      </c>
      <c r="G23" s="45">
        <f>SUBTOTAL(9,'Orçamento'!$G$14:$G$22)</f>
        <v>0</v>
      </c>
      <c r="H23" s="45">
        <f>SUBTOTAL(9,'Orçamento'!$H$14:$H$22)</f>
        <v>0</v>
      </c>
      <c r="I23" s="46">
        <f>SUBTOTAL(9,'Orçamento'!$I$14:$I$22)</f>
        <v>0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ht="15.75" customHeight="1">
      <c r="A24" s="2" t="s">
        <v>30</v>
      </c>
      <c r="B24" s="24">
        <v>35.0</v>
      </c>
      <c r="C24" s="24">
        <v>35.0</v>
      </c>
      <c r="D24" s="25">
        <f t="shared" si="5"/>
        <v>0</v>
      </c>
      <c r="E24" s="2"/>
      <c r="F24" s="2"/>
      <c r="G24" s="48"/>
      <c r="H24" s="48"/>
      <c r="I24" s="48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 t="s">
        <v>31</v>
      </c>
      <c r="B25" s="24">
        <v>15.0</v>
      </c>
      <c r="C25" s="24">
        <v>15.0</v>
      </c>
      <c r="D25" s="25">
        <f t="shared" si="5"/>
        <v>0</v>
      </c>
      <c r="E25" s="2"/>
      <c r="F25" s="12" t="s">
        <v>32</v>
      </c>
      <c r="G25" s="13" t="s">
        <v>3</v>
      </c>
      <c r="H25" s="14" t="s">
        <v>5</v>
      </c>
      <c r="I25" s="14" t="s">
        <v>6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 t="s">
        <v>33</v>
      </c>
      <c r="B26" s="24">
        <v>0.0</v>
      </c>
      <c r="C26" s="24">
        <v>150.0</v>
      </c>
      <c r="D26" s="25">
        <f t="shared" si="5"/>
        <v>-150</v>
      </c>
      <c r="E26" s="2"/>
      <c r="F26" s="23" t="str">
        <f>HYPERLINK("https://blog.mobills.com.br/filmes-sobre-financas/","Filmes/Cinema")</f>
        <v>Filmes/Cinema</v>
      </c>
      <c r="G26" s="38"/>
      <c r="H26" s="38"/>
      <c r="I26" s="25">
        <f t="shared" ref="I26:I39" si="6">G26-H26</f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 t="s">
        <v>34</v>
      </c>
      <c r="B27" s="24">
        <v>0.0</v>
      </c>
      <c r="C27" s="24">
        <v>0.0</v>
      </c>
      <c r="D27" s="25">
        <f t="shared" si="5"/>
        <v>0</v>
      </c>
      <c r="E27" s="2"/>
      <c r="F27" s="2" t="s">
        <v>35</v>
      </c>
      <c r="G27" s="38"/>
      <c r="H27" s="38"/>
      <c r="I27" s="25">
        <f t="shared" si="6"/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 t="s">
        <v>36</v>
      </c>
      <c r="B28" s="24">
        <v>20.0</v>
      </c>
      <c r="C28" s="24">
        <v>15.0</v>
      </c>
      <c r="D28" s="25">
        <f t="shared" si="5"/>
        <v>5</v>
      </c>
      <c r="E28" s="2"/>
      <c r="F28" s="2" t="s">
        <v>37</v>
      </c>
      <c r="G28" s="38"/>
      <c r="H28" s="38"/>
      <c r="I28" s="25">
        <f t="shared" si="6"/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 t="s">
        <v>38</v>
      </c>
      <c r="B29" s="24">
        <v>50.0</v>
      </c>
      <c r="C29" s="24">
        <v>20.0</v>
      </c>
      <c r="D29" s="25">
        <f t="shared" si="5"/>
        <v>30</v>
      </c>
      <c r="E29" s="2"/>
      <c r="F29" s="2" t="s">
        <v>39</v>
      </c>
      <c r="G29" s="38"/>
      <c r="H29" s="38"/>
      <c r="I29" s="25">
        <f t="shared" si="6"/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 t="s">
        <v>40</v>
      </c>
      <c r="B30" s="24">
        <v>0.0</v>
      </c>
      <c r="C30" s="24">
        <v>0.0</v>
      </c>
      <c r="D30" s="25">
        <f t="shared" si="5"/>
        <v>0</v>
      </c>
      <c r="E30" s="2"/>
      <c r="F30" s="23" t="str">
        <f>HYPERLINK("https://blog.mobills.com.br/livros-que-voce-deve-ler-se-quiser-se-tornar-rico/","Livros")</f>
        <v>Livros</v>
      </c>
      <c r="G30" s="38"/>
      <c r="H30" s="38"/>
      <c r="I30" s="25">
        <f t="shared" si="6"/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5.75" customHeight="1">
      <c r="A31" s="2" t="s">
        <v>19</v>
      </c>
      <c r="B31" s="38">
        <v>0.0</v>
      </c>
      <c r="C31" s="38">
        <v>0.0</v>
      </c>
      <c r="D31" s="25">
        <f t="shared" si="5"/>
        <v>0</v>
      </c>
      <c r="E31" s="2"/>
      <c r="F31" s="2" t="s">
        <v>41</v>
      </c>
      <c r="G31" s="38"/>
      <c r="H31" s="38"/>
      <c r="I31" s="25">
        <f t="shared" si="6"/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5.75" customHeight="1">
      <c r="A32" s="44" t="str">
        <f>"Total " &amp; 'Orçamento'!$A$18</f>
        <v>Total DESPESAS DE MORADIA</v>
      </c>
      <c r="B32" s="45">
        <f>SUBTOTAL(9,'Orçamento'!$B$19:$B$31)</f>
        <v>1345</v>
      </c>
      <c r="C32" s="45">
        <f>SUBTOTAL(9,'Orçamento'!$C$19:$C$31)</f>
        <v>1486</v>
      </c>
      <c r="D32" s="46">
        <f>SUBTOTAL(9,'Orçamento'!$D$19:$D$31)</f>
        <v>-141</v>
      </c>
      <c r="E32" s="2"/>
      <c r="F32" s="2" t="s">
        <v>42</v>
      </c>
      <c r="G32" s="38"/>
      <c r="H32" s="38"/>
      <c r="I32" s="25">
        <f t="shared" si="6"/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.75" customHeight="1">
      <c r="A33" s="2"/>
      <c r="B33" s="48"/>
      <c r="C33" s="48"/>
      <c r="D33" s="48"/>
      <c r="E33" s="2"/>
      <c r="F33" s="2" t="s">
        <v>43</v>
      </c>
      <c r="G33" s="38"/>
      <c r="H33" s="38"/>
      <c r="I33" s="25">
        <f t="shared" si="6"/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5.75" customHeight="1">
      <c r="A34" s="12" t="s">
        <v>44</v>
      </c>
      <c r="B34" s="13" t="s">
        <v>3</v>
      </c>
      <c r="C34" s="14" t="s">
        <v>5</v>
      </c>
      <c r="D34" s="14" t="s">
        <v>6</v>
      </c>
      <c r="E34" s="2"/>
      <c r="F34" s="2" t="s">
        <v>45</v>
      </c>
      <c r="G34" s="38"/>
      <c r="H34" s="38"/>
      <c r="I34" s="25">
        <f t="shared" si="6"/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2" t="s">
        <v>46</v>
      </c>
      <c r="B35" s="38"/>
      <c r="C35" s="38"/>
      <c r="D35" s="25">
        <f t="shared" ref="D35:D41" si="7">B35-C35</f>
        <v>0</v>
      </c>
      <c r="E35" s="2"/>
      <c r="F35" s="2" t="s">
        <v>47</v>
      </c>
      <c r="G35" s="38"/>
      <c r="H35" s="38"/>
      <c r="I35" s="25">
        <f t="shared" si="6"/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5.75" customHeight="1">
      <c r="A36" s="23" t="str">
        <f>HYPERLINK("https://blog.mobills.com.br/como-pagar-menos-no-seguro-do-carro/","Seguro do Carro")</f>
        <v>Seguro do Carro</v>
      </c>
      <c r="B36" s="38"/>
      <c r="C36" s="38"/>
      <c r="D36" s="25">
        <f t="shared" si="7"/>
        <v>0</v>
      </c>
      <c r="E36" s="2"/>
      <c r="F36" s="23" t="str">
        <f>HYPERLINK("https://blog.mobills.com.br/viagem-de-ferias-como-se-preparar/","Férias")</f>
        <v>Férias</v>
      </c>
      <c r="G36" s="38"/>
      <c r="H36" s="38"/>
      <c r="I36" s="25">
        <f t="shared" si="6"/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5.75" customHeight="1">
      <c r="A37" s="2" t="s">
        <v>48</v>
      </c>
      <c r="B37" s="38"/>
      <c r="C37" s="38"/>
      <c r="D37" s="25">
        <f t="shared" si="7"/>
        <v>0</v>
      </c>
      <c r="E37" s="2"/>
      <c r="F37" s="2" t="s">
        <v>49</v>
      </c>
      <c r="G37" s="38"/>
      <c r="H37" s="38"/>
      <c r="I37" s="25">
        <f t="shared" si="6"/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5.75" customHeight="1">
      <c r="A38" s="2" t="s">
        <v>50</v>
      </c>
      <c r="B38" s="38"/>
      <c r="C38" s="38"/>
      <c r="D38" s="25">
        <f t="shared" si="7"/>
        <v>0</v>
      </c>
      <c r="E38" s="2"/>
      <c r="F38" s="2" t="s">
        <v>51</v>
      </c>
      <c r="G38" s="38"/>
      <c r="H38" s="38"/>
      <c r="I38" s="25">
        <f t="shared" si="6"/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2" t="s">
        <v>52</v>
      </c>
      <c r="B39" s="38"/>
      <c r="C39" s="38"/>
      <c r="D39" s="25">
        <f t="shared" si="7"/>
        <v>0</v>
      </c>
      <c r="E39" s="2"/>
      <c r="F39" s="2" t="s">
        <v>19</v>
      </c>
      <c r="G39" s="38"/>
      <c r="H39" s="38"/>
      <c r="I39" s="25">
        <f t="shared" si="6"/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5.75" customHeight="1">
      <c r="A40" s="2" t="s">
        <v>19</v>
      </c>
      <c r="B40" s="38"/>
      <c r="C40" s="38"/>
      <c r="D40" s="25">
        <f t="shared" si="7"/>
        <v>0</v>
      </c>
      <c r="E40" s="2"/>
      <c r="F40" s="44" t="str">
        <f>"Total " &amp; 'Orçamento'!$F$25</f>
        <v>Total ENTRETENIMENTO</v>
      </c>
      <c r="G40" s="45">
        <f>SUBTOTAL(9,'Orçamento'!$G$26:$G$39)</f>
        <v>0</v>
      </c>
      <c r="H40" s="45">
        <f>SUBTOTAL(9,'Orçamento'!$H$26:$H$39)</f>
        <v>0</v>
      </c>
      <c r="I40" s="46">
        <f>SUBTOTAL(9,'Orçamento'!$I$26:$I$39)</f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5.75" customHeight="1">
      <c r="A41" s="2" t="s">
        <v>19</v>
      </c>
      <c r="B41" s="38"/>
      <c r="C41" s="38"/>
      <c r="D41" s="25">
        <f t="shared" si="7"/>
        <v>0</v>
      </c>
      <c r="E41" s="2"/>
      <c r="F41" s="2"/>
      <c r="G41" s="48"/>
      <c r="H41" s="48"/>
      <c r="I41" s="48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5.75" customHeight="1">
      <c r="A42" s="44" t="str">
        <f>"Total " &amp; 'Orçamento'!$A$34</f>
        <v>Total TRANSPORTE</v>
      </c>
      <c r="B42" s="45">
        <f>SUBTOTAL(9,'Orçamento'!$B$35:$B$41)</f>
        <v>0</v>
      </c>
      <c r="C42" s="45">
        <f>SUBTOTAL(9,'Orçamento'!$C$35:$C$41)</f>
        <v>0</v>
      </c>
      <c r="D42" s="46">
        <f>SUBTOTAL(9,'Orçamento'!$D$35:$D$41)</f>
        <v>0</v>
      </c>
      <c r="E42" s="2"/>
      <c r="F42" s="12" t="s">
        <v>53</v>
      </c>
      <c r="G42" s="13" t="s">
        <v>3</v>
      </c>
      <c r="H42" s="14" t="s">
        <v>5</v>
      </c>
      <c r="I42" s="14" t="s">
        <v>6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5.75" customHeight="1">
      <c r="A43" s="2"/>
      <c r="B43" s="48"/>
      <c r="C43" s="48"/>
      <c r="D43" s="48"/>
      <c r="E43" s="2"/>
      <c r="F43" s="23" t="str">
        <f>HYPERLINK("https://blog.mobills.com.br/importancia-fundo-de-emergencia/","Fundo de Emergência")</f>
        <v>Fundo de Emergência</v>
      </c>
      <c r="G43" s="38"/>
      <c r="H43" s="38"/>
      <c r="I43" s="25">
        <f t="shared" ref="I43:I48" si="8">G43-H43</f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5.75" customHeight="1">
      <c r="A44" s="12" t="s">
        <v>54</v>
      </c>
      <c r="B44" s="13" t="s">
        <v>3</v>
      </c>
      <c r="C44" s="14" t="s">
        <v>5</v>
      </c>
      <c r="D44" s="14" t="s">
        <v>6</v>
      </c>
      <c r="E44" s="2"/>
      <c r="F44" s="2" t="s">
        <v>17</v>
      </c>
      <c r="G44" s="38"/>
      <c r="H44" s="38"/>
      <c r="I44" s="25">
        <f t="shared" si="8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5.75" customHeight="1">
      <c r="A45" s="2" t="s">
        <v>55</v>
      </c>
      <c r="B45" s="38"/>
      <c r="C45" s="38"/>
      <c r="D45" s="25">
        <f t="shared" ref="D45:D51" si="9">B45-C45</f>
        <v>0</v>
      </c>
      <c r="E45" s="2"/>
      <c r="F45" s="23" t="str">
        <f>HYPERLINK("https://blog.mobills.com.br/construir-seu-plano-de-investimentos/","Investimentos")</f>
        <v>Investimentos</v>
      </c>
      <c r="G45" s="38"/>
      <c r="H45" s="38"/>
      <c r="I45" s="25">
        <f t="shared" si="8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5.75" customHeight="1">
      <c r="A46" s="2" t="s">
        <v>56</v>
      </c>
      <c r="B46" s="38"/>
      <c r="C46" s="38"/>
      <c r="D46" s="25">
        <f t="shared" si="9"/>
        <v>0</v>
      </c>
      <c r="E46" s="2"/>
      <c r="F46" s="2" t="s">
        <v>24</v>
      </c>
      <c r="G46" s="38"/>
      <c r="H46" s="38"/>
      <c r="I46" s="25">
        <f t="shared" si="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5.75" customHeight="1">
      <c r="A47" s="2" t="s">
        <v>57</v>
      </c>
      <c r="B47" s="38"/>
      <c r="C47" s="38"/>
      <c r="D47" s="25">
        <f t="shared" si="9"/>
        <v>0</v>
      </c>
      <c r="E47" s="2"/>
      <c r="F47" s="2" t="s">
        <v>19</v>
      </c>
      <c r="G47" s="38"/>
      <c r="H47" s="38"/>
      <c r="I47" s="25">
        <f t="shared" si="8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5.75" customHeight="1">
      <c r="A48" s="2" t="s">
        <v>58</v>
      </c>
      <c r="B48" s="38"/>
      <c r="C48" s="38"/>
      <c r="D48" s="25">
        <f t="shared" si="9"/>
        <v>0</v>
      </c>
      <c r="E48" s="2"/>
      <c r="F48" s="2" t="s">
        <v>19</v>
      </c>
      <c r="G48" s="38"/>
      <c r="H48" s="38"/>
      <c r="I48" s="25">
        <f t="shared" si="8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5.75" customHeight="1">
      <c r="A49" s="2" t="s">
        <v>59</v>
      </c>
      <c r="B49" s="38"/>
      <c r="C49" s="38"/>
      <c r="D49" s="25">
        <f t="shared" si="9"/>
        <v>0</v>
      </c>
      <c r="E49" s="2"/>
      <c r="F49" s="44" t="str">
        <f>"Total " &amp; 'Orçamento'!$F$42</f>
        <v>Total ECONOMIAS</v>
      </c>
      <c r="G49" s="45">
        <f>SUBTOTAL(9,'Orçamento'!$G$43:$G$48)</f>
        <v>0</v>
      </c>
      <c r="H49" s="45">
        <f>SUBTOTAL(9,'Orçamento'!$H$43:$H$48)</f>
        <v>0</v>
      </c>
      <c r="I49" s="46">
        <f>SUBTOTAL(9,'Orçamento'!$I$43:$I$48)</f>
        <v>0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5.75" customHeight="1">
      <c r="A50" s="2" t="s">
        <v>60</v>
      </c>
      <c r="B50" s="38"/>
      <c r="C50" s="38"/>
      <c r="D50" s="25">
        <f t="shared" si="9"/>
        <v>0</v>
      </c>
      <c r="E50" s="2"/>
      <c r="F50" s="2"/>
      <c r="G50" s="48"/>
      <c r="H50" s="48"/>
      <c r="I50" s="48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5.75" customHeight="1">
      <c r="A51" s="2" t="s">
        <v>19</v>
      </c>
      <c r="B51" s="38"/>
      <c r="C51" s="38"/>
      <c r="D51" s="25">
        <f t="shared" si="9"/>
        <v>0</v>
      </c>
      <c r="E51" s="2"/>
      <c r="F51" s="12" t="s">
        <v>61</v>
      </c>
      <c r="G51" s="13" t="s">
        <v>3</v>
      </c>
      <c r="H51" s="14" t="s">
        <v>5</v>
      </c>
      <c r="I51" s="14" t="s">
        <v>62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5.75" customHeight="1">
      <c r="A52" s="44" t="str">
        <f>"Total " &amp; 'Orçamento'!$A$44</f>
        <v>Total SAÚDE</v>
      </c>
      <c r="B52" s="45">
        <f>SUBTOTAL(9,'Orçamento'!$B$45:$B$51)</f>
        <v>0</v>
      </c>
      <c r="C52" s="45">
        <f>SUBTOTAL(9,'Orçamento'!$C$45:$C$51)</f>
        <v>0</v>
      </c>
      <c r="D52" s="46">
        <f>SUBTOTAL(9,'Orçamento'!$D$45:$D$51)</f>
        <v>0</v>
      </c>
      <c r="E52" s="2"/>
      <c r="F52" s="2" t="s">
        <v>63</v>
      </c>
      <c r="G52" s="38"/>
      <c r="H52" s="38"/>
      <c r="I52" s="25">
        <f t="shared" ref="I52:I58" si="10">G52-H52</f>
        <v>0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A53" s="2"/>
      <c r="B53" s="48"/>
      <c r="C53" s="48"/>
      <c r="D53" s="48"/>
      <c r="E53" s="2"/>
      <c r="F53" s="2" t="s">
        <v>64</v>
      </c>
      <c r="G53" s="38"/>
      <c r="H53" s="38"/>
      <c r="I53" s="25">
        <f t="shared" si="10"/>
        <v>0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A54" s="12" t="s">
        <v>65</v>
      </c>
      <c r="B54" s="13" t="s">
        <v>3</v>
      </c>
      <c r="C54" s="14" t="s">
        <v>5</v>
      </c>
      <c r="D54" s="14" t="s">
        <v>62</v>
      </c>
      <c r="E54" s="2"/>
      <c r="F54" s="49" t="s">
        <v>66</v>
      </c>
      <c r="G54" s="38"/>
      <c r="H54" s="38"/>
      <c r="I54" s="25">
        <f t="shared" si="10"/>
        <v>0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5.75" customHeight="1">
      <c r="A55" s="2" t="s">
        <v>67</v>
      </c>
      <c r="B55" s="38"/>
      <c r="C55" s="38"/>
      <c r="D55" s="25">
        <f t="shared" ref="D55:D58" si="11">B55-C55</f>
        <v>0</v>
      </c>
      <c r="E55" s="2"/>
      <c r="F55" s="50" t="str">
        <f>HYPERLINK("https://blog.mobills.com.br/cartao-de-credito/","Cartões de crédito")</f>
        <v>Cartões de crédito</v>
      </c>
      <c r="G55" s="38"/>
      <c r="H55" s="38"/>
      <c r="I55" s="25">
        <f t="shared" si="10"/>
        <v>0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5.75" customHeight="1">
      <c r="A56" s="2" t="s">
        <v>68</v>
      </c>
      <c r="B56" s="38"/>
      <c r="C56" s="38"/>
      <c r="D56" s="25">
        <f t="shared" si="11"/>
        <v>0</v>
      </c>
      <c r="E56" s="2"/>
      <c r="F56" s="2" t="s">
        <v>69</v>
      </c>
      <c r="G56" s="38"/>
      <c r="H56" s="38"/>
      <c r="I56" s="25">
        <f t="shared" si="10"/>
        <v>0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5.75" customHeight="1">
      <c r="A57" s="2" t="s">
        <v>70</v>
      </c>
      <c r="B57" s="38"/>
      <c r="C57" s="38"/>
      <c r="D57" s="25">
        <f t="shared" si="11"/>
        <v>0</v>
      </c>
      <c r="E57" s="2"/>
      <c r="F57" s="2" t="s">
        <v>19</v>
      </c>
      <c r="G57" s="38"/>
      <c r="H57" s="38"/>
      <c r="I57" s="25">
        <f t="shared" si="10"/>
        <v>0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5.75" customHeight="1">
      <c r="A58" s="2" t="s">
        <v>19</v>
      </c>
      <c r="B58" s="38"/>
      <c r="C58" s="38"/>
      <c r="D58" s="25">
        <f t="shared" si="11"/>
        <v>0</v>
      </c>
      <c r="E58" s="2"/>
      <c r="F58" s="2" t="s">
        <v>19</v>
      </c>
      <c r="G58" s="38"/>
      <c r="H58" s="38"/>
      <c r="I58" s="25">
        <f t="shared" si="10"/>
        <v>0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44" t="str">
        <f>"Total " &amp; 'Orçamento'!$A$54</f>
        <v>Total CARIDADE/PRESENTES</v>
      </c>
      <c r="B59" s="45">
        <f>SUBTOTAL(9,'Orçamento'!$B$55:$B$58)</f>
        <v>0</v>
      </c>
      <c r="C59" s="45">
        <f>SUBTOTAL(9,'Orçamento'!$C$55:$C$58)</f>
        <v>0</v>
      </c>
      <c r="D59" s="46">
        <f>SUBTOTAL(9,'Orçamento'!$D$55:$D$58)</f>
        <v>0</v>
      </c>
      <c r="E59" s="2"/>
      <c r="F59" s="44" t="str">
        <f>"Total " &amp; 'Orçamento'!$F$51</f>
        <v>Total OBRIGAÇÕES</v>
      </c>
      <c r="G59" s="45">
        <f>SUBTOTAL(9,'Orçamento'!$G$52:$G$58)</f>
        <v>0</v>
      </c>
      <c r="H59" s="45">
        <f>SUBTOTAL(9,'Orçamento'!$H$52:$H$58)</f>
        <v>0</v>
      </c>
      <c r="I59" s="46">
        <f>SUBTOTAL(9,'Orçamento'!$I$52:$I$58)</f>
        <v>0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48"/>
      <c r="C60" s="48"/>
      <c r="D60" s="48"/>
      <c r="E60" s="2"/>
      <c r="F60" s="2"/>
      <c r="G60" s="48"/>
      <c r="H60" s="48"/>
      <c r="I60" s="48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12" t="s">
        <v>71</v>
      </c>
      <c r="B61" s="13" t="s">
        <v>3</v>
      </c>
      <c r="C61" s="14" t="s">
        <v>5</v>
      </c>
      <c r="D61" s="14" t="s">
        <v>62</v>
      </c>
      <c r="E61" s="2"/>
      <c r="F61" s="12" t="s">
        <v>72</v>
      </c>
      <c r="G61" s="13" t="s">
        <v>3</v>
      </c>
      <c r="H61" s="14" t="s">
        <v>5</v>
      </c>
      <c r="I61" s="14" t="s">
        <v>62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 t="s">
        <v>73</v>
      </c>
      <c r="B62" s="38"/>
      <c r="C62" s="38"/>
      <c r="D62" s="25">
        <f t="shared" ref="D62:D65" si="12">B62-C62</f>
        <v>0</v>
      </c>
      <c r="E62" s="2"/>
      <c r="F62" s="23" t="str">
        <f>HYPERLINK("https://blog.mobills.com.br/como-pagar-menos-tarifas-bancarias/","Taxas Bancárias")</f>
        <v>Taxas Bancárias</v>
      </c>
      <c r="G62" s="24"/>
      <c r="H62" s="24"/>
      <c r="I62" s="25">
        <f t="shared" ref="I62:I65" si="13">G62-H62</f>
        <v>0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 t="s">
        <v>74</v>
      </c>
      <c r="B63" s="38"/>
      <c r="C63" s="38"/>
      <c r="D63" s="25">
        <f t="shared" si="12"/>
        <v>0</v>
      </c>
      <c r="E63" s="2"/>
      <c r="F63" s="2" t="s">
        <v>19</v>
      </c>
      <c r="G63" s="24"/>
      <c r="H63" s="24"/>
      <c r="I63" s="25">
        <f t="shared" si="13"/>
        <v>0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 t="s">
        <v>75</v>
      </c>
      <c r="B64" s="38"/>
      <c r="C64" s="38"/>
      <c r="D64" s="25">
        <f t="shared" si="12"/>
        <v>0</v>
      </c>
      <c r="E64" s="2"/>
      <c r="F64" s="2" t="s">
        <v>19</v>
      </c>
      <c r="G64" s="24"/>
      <c r="H64" s="24"/>
      <c r="I64" s="25">
        <f t="shared" si="13"/>
        <v>0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 t="s">
        <v>19</v>
      </c>
      <c r="B65" s="38"/>
      <c r="C65" s="38"/>
      <c r="D65" s="25">
        <f t="shared" si="12"/>
        <v>0</v>
      </c>
      <c r="E65" s="2"/>
      <c r="F65" s="2" t="s">
        <v>19</v>
      </c>
      <c r="G65" s="38"/>
      <c r="H65" s="38"/>
      <c r="I65" s="25">
        <f t="shared" si="13"/>
        <v>0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44" t="str">
        <f>"Total " &amp; 'Orçamento'!$A$61</f>
        <v>Total ASSINATURAS</v>
      </c>
      <c r="B66" s="45">
        <f>SUBTOTAL(9,'Orçamento'!$B$62:$B$65)</f>
        <v>0</v>
      </c>
      <c r="C66" s="45">
        <f>SUBTOTAL(9,'Orçamento'!$C$62:$C$65)</f>
        <v>0</v>
      </c>
      <c r="D66" s="46">
        <f>SUBTOTAL(9,'Orçamento'!$D$62:$D$65)</f>
        <v>0</v>
      </c>
      <c r="E66" s="2"/>
      <c r="F66" s="44" t="str">
        <f>"Total " &amp; 'Orçamento'!$F$61</f>
        <v>Total DIVERSOS</v>
      </c>
      <c r="G66" s="45">
        <f>SUBTOTAL(9,'Orçamento'!$G$62:$G$65)</f>
        <v>0</v>
      </c>
      <c r="H66" s="45">
        <f>SUBTOTAL(9,'Orçamento'!$H$62:$H$65)</f>
        <v>0</v>
      </c>
      <c r="I66" s="46">
        <f>SUBTOTAL(9,'Orçamento'!$I$62:$I$65)</f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5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/>
      <c r="C68" s="2"/>
      <c r="D68" s="2"/>
      <c r="E68" s="2"/>
      <c r="F68" s="5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5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2"/>
      <c r="C70" s="2"/>
      <c r="D70" s="2"/>
      <c r="E70" s="2"/>
      <c r="F70" s="5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2"/>
      <c r="C71" s="2"/>
      <c r="D71" s="2"/>
      <c r="E71" s="2"/>
      <c r="F71" s="5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2"/>
      <c r="C72" s="2"/>
      <c r="D72" s="2"/>
      <c r="E72" s="2"/>
      <c r="F72" s="5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5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5.75" customHeight="1">
      <c r="A76" s="2"/>
      <c r="B76" s="2"/>
      <c r="C76" s="2"/>
      <c r="D76" s="2"/>
      <c r="E76" s="2"/>
      <c r="F76" s="5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2"/>
      <c r="B77" s="2"/>
      <c r="C77" s="2"/>
      <c r="D77" s="2"/>
      <c r="E77" s="2"/>
      <c r="F77" s="5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2"/>
      <c r="B78" s="2"/>
      <c r="C78" s="2"/>
      <c r="D78" s="2"/>
      <c r="E78" s="51"/>
      <c r="F78" s="5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2"/>
      <c r="B79" s="2"/>
      <c r="C79" s="2"/>
      <c r="D79" s="2"/>
      <c r="E79" s="51"/>
      <c r="F79" s="5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2"/>
      <c r="B80" s="2"/>
      <c r="C80" s="2"/>
      <c r="D80" s="2"/>
      <c r="E80" s="51"/>
      <c r="F80" s="5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51"/>
      <c r="F81" s="5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/>
      <c r="C82" s="2"/>
      <c r="D82" s="2"/>
      <c r="E82" s="2"/>
      <c r="F82" s="5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2"/>
      <c r="C83" s="2"/>
      <c r="D83" s="2"/>
      <c r="E83" s="2"/>
      <c r="F83" s="5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2"/>
      <c r="C84" s="2"/>
      <c r="D84" s="2"/>
      <c r="E84" s="51"/>
      <c r="F84" s="5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2"/>
      <c r="C85" s="2"/>
      <c r="D85" s="2"/>
      <c r="E85" s="5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2"/>
      <c r="C86" s="2"/>
      <c r="D86" s="2"/>
      <c r="E86" s="5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52" t="s">
        <v>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/>
      <c r="C88" s="2"/>
      <c r="D88" s="2"/>
      <c r="E88" s="5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/>
      <c r="C89" s="2"/>
      <c r="D89" s="2"/>
      <c r="E89" s="5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5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C91" s="2"/>
      <c r="D91" s="2"/>
      <c r="E91" s="5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2"/>
      <c r="B92" s="2"/>
      <c r="C92" s="2"/>
      <c r="D92" s="2"/>
      <c r="E92" s="5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2"/>
      <c r="B95" s="2"/>
      <c r="C95" s="2"/>
      <c r="D95" s="2"/>
      <c r="E95" s="5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2"/>
      <c r="C96" s="2"/>
      <c r="D96" s="2"/>
      <c r="E96" s="5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2"/>
      <c r="C97" s="2"/>
      <c r="D97" s="2"/>
      <c r="E97" s="5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2"/>
      <c r="C98" s="2"/>
      <c r="D98" s="2"/>
      <c r="E98" s="5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2"/>
      <c r="C99" s="2"/>
      <c r="D99" s="2"/>
      <c r="E99" s="5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2"/>
      <c r="C100" s="2"/>
      <c r="D100" s="2"/>
      <c r="E100" s="5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2"/>
      <c r="C101" s="2"/>
      <c r="D101" s="2"/>
      <c r="E101" s="5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2"/>
      <c r="C102" s="2"/>
      <c r="D102" s="2"/>
      <c r="E102" s="5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5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5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2"/>
      <c r="B125" s="2"/>
      <c r="C125" s="2"/>
      <c r="D125" s="2"/>
      <c r="E125" s="2"/>
      <c r="F125" s="5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2"/>
      <c r="F126" s="5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2"/>
      <c r="B127" s="2"/>
      <c r="C127" s="2"/>
      <c r="D127" s="2"/>
      <c r="E127" s="2"/>
      <c r="F127" s="5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2"/>
      <c r="B128" s="2"/>
      <c r="C128" s="2"/>
      <c r="D128" s="2"/>
      <c r="E128" s="2"/>
      <c r="F128" s="5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2"/>
      <c r="B129" s="2"/>
      <c r="C129" s="2"/>
      <c r="D129" s="2"/>
      <c r="E129" s="2"/>
      <c r="F129" s="5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2"/>
      <c r="B130" s="2"/>
      <c r="C130" s="2"/>
      <c r="D130" s="2"/>
      <c r="E130" s="2"/>
      <c r="F130" s="5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2"/>
      <c r="B131" s="2"/>
      <c r="C131" s="2"/>
      <c r="D131" s="2"/>
      <c r="E131" s="2"/>
      <c r="F131" s="5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2"/>
      <c r="B134" s="2"/>
      <c r="C134" s="2"/>
      <c r="D134" s="2"/>
      <c r="E134" s="2"/>
      <c r="F134" s="5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2"/>
      <c r="B135" s="2"/>
      <c r="C135" s="2"/>
      <c r="D135" s="2"/>
      <c r="E135" s="2"/>
      <c r="F135" s="5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2"/>
      <c r="B136" s="2"/>
      <c r="C136" s="2"/>
      <c r="D136" s="2"/>
      <c r="E136" s="2"/>
      <c r="F136" s="5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2"/>
      <c r="B137" s="2"/>
      <c r="C137" s="2"/>
      <c r="D137" s="2"/>
      <c r="E137" s="2"/>
      <c r="F137" s="5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2"/>
      <c r="B138" s="2"/>
      <c r="C138" s="2"/>
      <c r="D138" s="2"/>
      <c r="E138" s="2"/>
      <c r="F138" s="5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2"/>
      <c r="B139" s="2"/>
      <c r="C139" s="2"/>
      <c r="D139" s="2"/>
      <c r="E139" s="2"/>
      <c r="F139" s="5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2"/>
      <c r="B140" s="2"/>
      <c r="C140" s="2"/>
      <c r="D140" s="2"/>
      <c r="E140" s="2"/>
      <c r="F140" s="5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2"/>
      <c r="B145" s="2"/>
      <c r="C145" s="2"/>
      <c r="D145" s="2"/>
      <c r="E145" s="5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2"/>
      <c r="B146" s="2"/>
      <c r="C146" s="2"/>
      <c r="D146" s="2"/>
      <c r="E146" s="5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2"/>
      <c r="B147" s="2"/>
      <c r="C147" s="2"/>
      <c r="D147" s="2"/>
      <c r="E147" s="5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2"/>
      <c r="B148" s="2"/>
      <c r="C148" s="2"/>
      <c r="D148" s="2"/>
      <c r="E148" s="5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2"/>
      <c r="B149" s="2"/>
      <c r="C149" s="2"/>
      <c r="D149" s="2"/>
      <c r="E149" s="5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2"/>
      <c r="B150" s="2"/>
      <c r="C150" s="2"/>
      <c r="D150" s="2"/>
      <c r="E150" s="5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2"/>
      <c r="B151" s="2"/>
      <c r="C151" s="2"/>
      <c r="D151" s="2"/>
      <c r="E151" s="5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2"/>
      <c r="B154" s="2"/>
      <c r="C154" s="2"/>
      <c r="D154" s="2"/>
      <c r="E154" s="5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H4:I4"/>
    <mergeCell ref="A1:I3"/>
  </mergeCells>
  <conditionalFormatting sqref="D35:D41 D55:D58 D62:D65 D19:D31 I52:I58 D8:D16 D45:D51 I14:I22 I26:I39 I43:I48 I62:I65">
    <cfRule type="cellIs" dxfId="0" priority="1" stopIfTrue="1" operator="lessThan">
      <formula>0</formula>
    </cfRule>
  </conditionalFormatting>
  <hyperlinks>
    <hyperlink r:id="rId1" ref="A4"/>
  </hyperlinks>
  <drawing r:id="rId2"/>
</worksheet>
</file>