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il\OneDrive - IPCA Personal Account\OneDrive - Instituto Politécnico do Cávado e do Ave\Class\Advanced Robotics\RA_TP\"/>
    </mc:Choice>
  </mc:AlternateContent>
  <xr:revisionPtr revIDLastSave="0" documentId="13_ncr:1_{AD894803-C16E-4168-9C1C-3DB5F22C4235}" xr6:coauthVersionLast="47" xr6:coauthVersionMax="47" xr10:uidLastSave="{00000000-0000-0000-0000-000000000000}"/>
  <bookViews>
    <workbookView xWindow="-7305" yWindow="3375" windowWidth="21600" windowHeight="11835" activeTab="1" xr2:uid="{3362E0DB-1D38-4CD4-A525-7958C5FB198C}"/>
  </bookViews>
  <sheets>
    <sheet name="Frete Coordinates X" sheetId="1" r:id="rId1"/>
    <sheet name="Cord Coordinates 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4" i="2"/>
  <c r="F12" i="2"/>
  <c r="F10" i="2"/>
  <c r="F8" i="2"/>
  <c r="F6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I4" i="1"/>
  <c r="H4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9" i="1"/>
  <c r="G7" i="1"/>
  <c r="G6" i="1"/>
  <c r="G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G4" i="1" s="1"/>
</calcChain>
</file>

<file path=xl/sharedStrings.xml><?xml version="1.0" encoding="utf-8"?>
<sst xmlns="http://schemas.openxmlformats.org/spreadsheetml/2006/main" count="23" uniqueCount="23">
  <si>
    <t>Espacio de traste (cm)</t>
  </si>
  <si>
    <t>(mm)</t>
  </si>
  <si>
    <t>Punto Médio</t>
  </si>
  <si>
    <t>Valor Acumulado</t>
  </si>
  <si>
    <t>Max</t>
  </si>
  <si>
    <t>Min</t>
  </si>
  <si>
    <t>Point X</t>
  </si>
  <si>
    <t>Point Y</t>
  </si>
  <si>
    <t>Corda 6</t>
  </si>
  <si>
    <t>Corda 5</t>
  </si>
  <si>
    <t>Corda 4</t>
  </si>
  <si>
    <t>Corda 3</t>
  </si>
  <si>
    <t>Corda 2</t>
  </si>
  <si>
    <t>Corda 1</t>
  </si>
  <si>
    <t>Calculate b</t>
  </si>
  <si>
    <t>Calculate m</t>
  </si>
  <si>
    <t>Formal Equation</t>
  </si>
  <si>
    <t>Y(x) = 0,0022 * X + 0,0122</t>
  </si>
  <si>
    <t>Y(x) = 0,0042 * X + 7,4858</t>
  </si>
  <si>
    <t>Y(x) = 0,0105 * X + 14,5145</t>
  </si>
  <si>
    <t>Y(x) = 0,0196 * X + 21,0004</t>
  </si>
  <si>
    <t>Y(x) = 0,0232 * X + 28,5168</t>
  </si>
  <si>
    <t xml:space="preserve">Y(x) = 0,0323 * X + 34,5027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</si>
</sst>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'Frete Coordinates X'!$C$4:$C$24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val>
            <c:numRef>
              <c:f>'Frete Coordinates X'!$G$4:$G$24</c:f>
              <c:numCache>
                <c:formatCode>General</c:formatCode>
                <c:ptCount val="21"/>
                <c:pt idx="0">
                  <c:v>35</c:v>
                </c:pt>
                <c:pt idx="1">
                  <c:v>52.75</c:v>
                </c:pt>
                <c:pt idx="2">
                  <c:v>85.5</c:v>
                </c:pt>
                <c:pt idx="3">
                  <c:v>116.5</c:v>
                </c:pt>
                <c:pt idx="4">
                  <c:v>145.5</c:v>
                </c:pt>
                <c:pt idx="5">
                  <c:v>172.5</c:v>
                </c:pt>
                <c:pt idx="6">
                  <c:v>198</c:v>
                </c:pt>
                <c:pt idx="7">
                  <c:v>222.25</c:v>
                </c:pt>
                <c:pt idx="8">
                  <c:v>245</c:v>
                </c:pt>
                <c:pt idx="9">
                  <c:v>266.5</c:v>
                </c:pt>
                <c:pt idx="10">
                  <c:v>287</c:v>
                </c:pt>
                <c:pt idx="11">
                  <c:v>306.5</c:v>
                </c:pt>
                <c:pt idx="12">
                  <c:v>325</c:v>
                </c:pt>
                <c:pt idx="13">
                  <c:v>342.5</c:v>
                </c:pt>
                <c:pt idx="14">
                  <c:v>359</c:v>
                </c:pt>
                <c:pt idx="15">
                  <c:v>374.5</c:v>
                </c:pt>
                <c:pt idx="16">
                  <c:v>389</c:v>
                </c:pt>
                <c:pt idx="17">
                  <c:v>402.75</c:v>
                </c:pt>
                <c:pt idx="18">
                  <c:v>415.75</c:v>
                </c:pt>
                <c:pt idx="19">
                  <c:v>428</c:v>
                </c:pt>
                <c:pt idx="20">
                  <c:v>439.5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A-4AB9-B4E7-9F74AB7C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45520"/>
        <c:axId val="1490855920"/>
      </c:lineChart>
      <c:catAx>
        <c:axId val="14908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55920"/>
        <c:crosses val="autoZero"/>
        <c:auto val="1"/>
        <c:lblAlgn val="ctr"/>
        <c:lblOffset val="100"/>
        <c:noMultiLvlLbl val="0"/>
      </c:catAx>
      <c:valAx>
        <c:axId val="14908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2</xdr:row>
      <xdr:rowOff>87630</xdr:rowOff>
    </xdr:from>
    <xdr:to>
      <xdr:col>19</xdr:col>
      <xdr:colOff>464820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89F40-19F7-C116-672B-07A9B379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0EF1-5DFE-4CBF-856B-4683FD9626BF}">
  <dimension ref="C3:I24"/>
  <sheetViews>
    <sheetView topLeftCell="H1" workbookViewId="0">
      <selection activeCell="O24" sqref="O24"/>
    </sheetView>
  </sheetViews>
  <sheetFormatPr defaultRowHeight="15" x14ac:dyDescent="0.25"/>
  <cols>
    <col min="4" max="4" width="18.5703125" customWidth="1"/>
    <col min="6" max="6" width="11.42578125" bestFit="1" customWidth="1"/>
    <col min="7" max="7" width="16.28515625" customWidth="1"/>
    <col min="8" max="8" width="11.28515625" bestFit="1" customWidth="1"/>
  </cols>
  <sheetData>
    <row r="3" spans="3:9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3:9" x14ac:dyDescent="0.25">
      <c r="C4" s="1">
        <v>1</v>
      </c>
      <c r="D4" s="1">
        <v>3.5</v>
      </c>
      <c r="E4" s="1">
        <f>D4*10</f>
        <v>35</v>
      </c>
      <c r="F4" s="1">
        <f>E4/2</f>
        <v>17.5</v>
      </c>
      <c r="G4" s="1">
        <f>E4</f>
        <v>35</v>
      </c>
      <c r="H4">
        <f>G4+F4</f>
        <v>52.5</v>
      </c>
      <c r="I4">
        <f>G4-F4</f>
        <v>17.5</v>
      </c>
    </row>
    <row r="5" spans="3:9" x14ac:dyDescent="0.25">
      <c r="C5" s="1">
        <v>2</v>
      </c>
      <c r="D5" s="1">
        <v>3.15</v>
      </c>
      <c r="E5" s="1">
        <f t="shared" ref="E5:E24" si="0">D5*10</f>
        <v>31.5</v>
      </c>
      <c r="F5" s="1">
        <f t="shared" ref="F5:F24" si="1">E5/2</f>
        <v>15.75</v>
      </c>
      <c r="G5" s="1">
        <f>E4+F5+2</f>
        <v>52.75</v>
      </c>
      <c r="H5">
        <f t="shared" ref="H5:H24" si="2">G5+F5</f>
        <v>68.5</v>
      </c>
      <c r="I5">
        <f t="shared" ref="I5:I24" si="3">G5-F5</f>
        <v>37</v>
      </c>
    </row>
    <row r="6" spans="3:9" x14ac:dyDescent="0.25">
      <c r="C6" s="1">
        <v>3</v>
      </c>
      <c r="D6" s="1">
        <v>3</v>
      </c>
      <c r="E6" s="1">
        <f t="shared" si="0"/>
        <v>30</v>
      </c>
      <c r="F6" s="1">
        <f t="shared" si="1"/>
        <v>15</v>
      </c>
      <c r="G6" s="1">
        <f>E4+E5+F6+4</f>
        <v>85.5</v>
      </c>
      <c r="H6">
        <f t="shared" si="2"/>
        <v>100.5</v>
      </c>
      <c r="I6">
        <f t="shared" si="3"/>
        <v>70.5</v>
      </c>
    </row>
    <row r="7" spans="3:9" x14ac:dyDescent="0.25">
      <c r="C7" s="1">
        <v>4</v>
      </c>
      <c r="D7" s="1">
        <v>2.8</v>
      </c>
      <c r="E7" s="1">
        <f t="shared" si="0"/>
        <v>28</v>
      </c>
      <c r="F7" s="1">
        <f t="shared" si="1"/>
        <v>14</v>
      </c>
      <c r="G7" s="1">
        <f>E4+E5+E6+F7+6</f>
        <v>116.5</v>
      </c>
      <c r="H7">
        <f t="shared" si="2"/>
        <v>130.5</v>
      </c>
      <c r="I7">
        <f t="shared" si="3"/>
        <v>102.5</v>
      </c>
    </row>
    <row r="8" spans="3:9" x14ac:dyDescent="0.25">
      <c r="C8" s="1">
        <v>5</v>
      </c>
      <c r="D8" s="1">
        <v>2.6</v>
      </c>
      <c r="E8" s="1">
        <f t="shared" si="0"/>
        <v>26</v>
      </c>
      <c r="F8" s="1">
        <f t="shared" si="1"/>
        <v>13</v>
      </c>
      <c r="G8" s="1">
        <f>E4+E5+E6+E7+F8+8</f>
        <v>145.5</v>
      </c>
      <c r="H8">
        <f t="shared" si="2"/>
        <v>158.5</v>
      </c>
      <c r="I8">
        <f t="shared" si="3"/>
        <v>132.5</v>
      </c>
    </row>
    <row r="9" spans="3:9" x14ac:dyDescent="0.25">
      <c r="C9" s="1">
        <v>6</v>
      </c>
      <c r="D9" s="1">
        <v>2.4</v>
      </c>
      <c r="E9" s="1">
        <f t="shared" si="0"/>
        <v>24</v>
      </c>
      <c r="F9" s="1">
        <f t="shared" si="1"/>
        <v>12</v>
      </c>
      <c r="G9" s="1">
        <f>E4+E5+E6+E7+E8+F9+10</f>
        <v>172.5</v>
      </c>
      <c r="H9">
        <f t="shared" si="2"/>
        <v>184.5</v>
      </c>
      <c r="I9">
        <f t="shared" si="3"/>
        <v>160.5</v>
      </c>
    </row>
    <row r="10" spans="3:9" x14ac:dyDescent="0.25">
      <c r="C10" s="1">
        <v>7</v>
      </c>
      <c r="D10" s="1">
        <v>2.2999999999999998</v>
      </c>
      <c r="E10" s="1">
        <f t="shared" si="0"/>
        <v>23</v>
      </c>
      <c r="F10" s="1">
        <f t="shared" si="1"/>
        <v>11.5</v>
      </c>
      <c r="G10" s="1">
        <f>E4+E5+E6+E7+E8+E9+F10+12</f>
        <v>198</v>
      </c>
      <c r="H10">
        <f t="shared" si="2"/>
        <v>209.5</v>
      </c>
      <c r="I10">
        <f t="shared" si="3"/>
        <v>186.5</v>
      </c>
    </row>
    <row r="11" spans="3:9" x14ac:dyDescent="0.25">
      <c r="C11" s="1">
        <v>8</v>
      </c>
      <c r="D11" s="1">
        <v>2.15</v>
      </c>
      <c r="E11" s="1">
        <f t="shared" si="0"/>
        <v>21.5</v>
      </c>
      <c r="F11" s="1">
        <f t="shared" si="1"/>
        <v>10.75</v>
      </c>
      <c r="G11" s="1">
        <f>E4+E5+E6+E7+E8+E9+E10+F11+14</f>
        <v>222.25</v>
      </c>
      <c r="H11">
        <f t="shared" si="2"/>
        <v>233</v>
      </c>
      <c r="I11">
        <f t="shared" si="3"/>
        <v>211.5</v>
      </c>
    </row>
    <row r="12" spans="3:9" x14ac:dyDescent="0.25">
      <c r="C12" s="1">
        <v>9</v>
      </c>
      <c r="D12" s="1">
        <v>2</v>
      </c>
      <c r="E12" s="1">
        <f t="shared" si="0"/>
        <v>20</v>
      </c>
      <c r="F12" s="1">
        <f t="shared" si="1"/>
        <v>10</v>
      </c>
      <c r="G12" s="1">
        <f>E4+E5+E6+E7+E8+E9+E10+E11+F12+16</f>
        <v>245</v>
      </c>
      <c r="H12">
        <f t="shared" si="2"/>
        <v>255</v>
      </c>
      <c r="I12">
        <f t="shared" si="3"/>
        <v>235</v>
      </c>
    </row>
    <row r="13" spans="3:9" x14ac:dyDescent="0.25">
      <c r="C13" s="1">
        <v>10</v>
      </c>
      <c r="D13" s="1">
        <v>1.9</v>
      </c>
      <c r="E13" s="1">
        <f t="shared" si="0"/>
        <v>19</v>
      </c>
      <c r="F13" s="1">
        <f t="shared" si="1"/>
        <v>9.5</v>
      </c>
      <c r="G13" s="1">
        <f>E4+E5+E6+E7+E8+E9+E10+E11+E12+F13+18</f>
        <v>266.5</v>
      </c>
      <c r="H13">
        <f t="shared" si="2"/>
        <v>276</v>
      </c>
      <c r="I13">
        <f t="shared" si="3"/>
        <v>257</v>
      </c>
    </row>
    <row r="14" spans="3:9" x14ac:dyDescent="0.25">
      <c r="C14" s="1">
        <v>11</v>
      </c>
      <c r="D14" s="1">
        <v>1.8</v>
      </c>
      <c r="E14" s="1">
        <f t="shared" si="0"/>
        <v>18</v>
      </c>
      <c r="F14" s="1">
        <f t="shared" si="1"/>
        <v>9</v>
      </c>
      <c r="G14" s="1">
        <f>E4+E5+E6+E7+E8+E9+E10+E11+E12+E13+F14+20</f>
        <v>287</v>
      </c>
      <c r="H14">
        <f t="shared" si="2"/>
        <v>296</v>
      </c>
      <c r="I14">
        <f t="shared" si="3"/>
        <v>278</v>
      </c>
    </row>
    <row r="15" spans="3:9" x14ac:dyDescent="0.25">
      <c r="C15" s="1">
        <v>12</v>
      </c>
      <c r="D15" s="1">
        <v>1.7</v>
      </c>
      <c r="E15" s="1">
        <f t="shared" si="0"/>
        <v>17</v>
      </c>
      <c r="F15" s="1">
        <f t="shared" si="1"/>
        <v>8.5</v>
      </c>
      <c r="G15" s="1">
        <f>E4+E5+E6+E7+E8+E9+E10+E11+E12+E13+E14+F15+22</f>
        <v>306.5</v>
      </c>
      <c r="H15">
        <f t="shared" si="2"/>
        <v>315</v>
      </c>
      <c r="I15">
        <f t="shared" si="3"/>
        <v>298</v>
      </c>
    </row>
    <row r="16" spans="3:9" x14ac:dyDescent="0.25">
      <c r="C16" s="1">
        <v>13</v>
      </c>
      <c r="D16" s="1">
        <v>1.6</v>
      </c>
      <c r="E16" s="1">
        <f t="shared" si="0"/>
        <v>16</v>
      </c>
      <c r="F16" s="1">
        <f t="shared" si="1"/>
        <v>8</v>
      </c>
      <c r="G16" s="1">
        <f>E4+E5+E6+E7+E8+E9+E10+E11+E12+E13+E14+E15+F16+24</f>
        <v>325</v>
      </c>
      <c r="H16">
        <f t="shared" si="2"/>
        <v>333</v>
      </c>
      <c r="I16">
        <f t="shared" si="3"/>
        <v>317</v>
      </c>
    </row>
    <row r="17" spans="3:9" x14ac:dyDescent="0.25">
      <c r="C17" s="1">
        <v>14</v>
      </c>
      <c r="D17" s="1">
        <v>1.5</v>
      </c>
      <c r="E17" s="1">
        <f t="shared" si="0"/>
        <v>15</v>
      </c>
      <c r="F17" s="1">
        <f t="shared" si="1"/>
        <v>7.5</v>
      </c>
      <c r="G17" s="1">
        <f>E4+E5+E6+E7+E8+E9+E10+E11+E12+E13+E14+E15+E16+F17+26</f>
        <v>342.5</v>
      </c>
      <c r="H17">
        <f t="shared" si="2"/>
        <v>350</v>
      </c>
      <c r="I17">
        <f t="shared" si="3"/>
        <v>335</v>
      </c>
    </row>
    <row r="18" spans="3:9" x14ac:dyDescent="0.25">
      <c r="C18" s="1">
        <v>15</v>
      </c>
      <c r="D18" s="1">
        <v>1.4</v>
      </c>
      <c r="E18" s="1">
        <f t="shared" si="0"/>
        <v>14</v>
      </c>
      <c r="F18" s="1">
        <f t="shared" si="1"/>
        <v>7</v>
      </c>
      <c r="G18" s="1">
        <f>E4+E5+E6+E7+E8+E9+E10+E11+E12+E13+E14+E15+E16+E17+F18+28</f>
        <v>359</v>
      </c>
      <c r="H18">
        <f t="shared" si="2"/>
        <v>366</v>
      </c>
      <c r="I18">
        <f t="shared" si="3"/>
        <v>352</v>
      </c>
    </row>
    <row r="19" spans="3:9" x14ac:dyDescent="0.25">
      <c r="C19" s="1">
        <v>16</v>
      </c>
      <c r="D19" s="1">
        <v>1.3</v>
      </c>
      <c r="E19" s="1">
        <f t="shared" si="0"/>
        <v>13</v>
      </c>
      <c r="F19" s="1">
        <f t="shared" si="1"/>
        <v>6.5</v>
      </c>
      <c r="G19" s="1">
        <f>E4+E5+E6+E7+E8+E9+E10+E11+E12+E13+E14+E15+E16+E17+E18+F19+30</f>
        <v>374.5</v>
      </c>
      <c r="H19">
        <f t="shared" si="2"/>
        <v>381</v>
      </c>
      <c r="I19">
        <f t="shared" si="3"/>
        <v>368</v>
      </c>
    </row>
    <row r="20" spans="3:9" x14ac:dyDescent="0.25">
      <c r="C20" s="1">
        <v>17</v>
      </c>
      <c r="D20" s="1">
        <v>1.2</v>
      </c>
      <c r="E20" s="1">
        <f t="shared" si="0"/>
        <v>12</v>
      </c>
      <c r="F20" s="1">
        <f t="shared" si="1"/>
        <v>6</v>
      </c>
      <c r="G20" s="1">
        <f>E4+E5+E6+E7+E8+E9+E10+E11+E12+E13+E14+E15+E16+E17+E18+E19+F20+32</f>
        <v>389</v>
      </c>
      <c r="H20">
        <f t="shared" si="2"/>
        <v>395</v>
      </c>
      <c r="I20">
        <f t="shared" si="3"/>
        <v>383</v>
      </c>
    </row>
    <row r="21" spans="3:9" x14ac:dyDescent="0.25">
      <c r="C21" s="1">
        <v>18</v>
      </c>
      <c r="D21" s="1">
        <v>1.1499999999999999</v>
      </c>
      <c r="E21" s="1">
        <f t="shared" si="0"/>
        <v>11.5</v>
      </c>
      <c r="F21" s="1">
        <f t="shared" si="1"/>
        <v>5.75</v>
      </c>
      <c r="G21" s="1">
        <f>E4+E5+E6+E7+E8+E9+E10+E11+E12+E13+E14+E15+E16+E17+E18+E20+E19+F21+34</f>
        <v>402.75</v>
      </c>
      <c r="H21">
        <f t="shared" si="2"/>
        <v>408.5</v>
      </c>
      <c r="I21">
        <f t="shared" si="3"/>
        <v>397</v>
      </c>
    </row>
    <row r="22" spans="3:9" x14ac:dyDescent="0.25">
      <c r="C22" s="1">
        <v>19</v>
      </c>
      <c r="D22" s="1">
        <v>1.05</v>
      </c>
      <c r="E22" s="1">
        <f t="shared" si="0"/>
        <v>10.5</v>
      </c>
      <c r="F22" s="1">
        <f t="shared" si="1"/>
        <v>5.25</v>
      </c>
      <c r="G22" s="1">
        <f>E4+E5+E6+E7+E8+E9+E10+E11+E12+E13+E14+E15+E16+E17+E18+E20+E19+E21+F22+36</f>
        <v>415.75</v>
      </c>
      <c r="H22">
        <f t="shared" si="2"/>
        <v>421</v>
      </c>
      <c r="I22">
        <f t="shared" si="3"/>
        <v>410.5</v>
      </c>
    </row>
    <row r="23" spans="3:9" x14ac:dyDescent="0.25">
      <c r="C23" s="1">
        <v>20</v>
      </c>
      <c r="D23" s="1">
        <v>1</v>
      </c>
      <c r="E23" s="1">
        <f t="shared" si="0"/>
        <v>10</v>
      </c>
      <c r="F23" s="1">
        <f t="shared" si="1"/>
        <v>5</v>
      </c>
      <c r="G23" s="1">
        <f>E4+E5+E6+E7+E8+E9+E10+E11+E12+E13+E14+E15+E16+E17+E18+E20+E19+E21+E22+F23+38</f>
        <v>428</v>
      </c>
      <c r="H23">
        <f t="shared" si="2"/>
        <v>433</v>
      </c>
      <c r="I23">
        <f t="shared" si="3"/>
        <v>423</v>
      </c>
    </row>
    <row r="24" spans="3:9" x14ac:dyDescent="0.25">
      <c r="C24" s="1">
        <v>21</v>
      </c>
      <c r="D24" s="1">
        <v>0.9</v>
      </c>
      <c r="E24" s="1">
        <f t="shared" si="0"/>
        <v>9</v>
      </c>
      <c r="F24" s="1">
        <f t="shared" si="1"/>
        <v>4.5</v>
      </c>
      <c r="G24" s="1">
        <f>E4+E5+E6+E7+E8+E9+E10+E11+E12+E13+E14+E15+E16+E17+E18+E20+E19+E21+E22+E23+F24+40</f>
        <v>439.5</v>
      </c>
      <c r="H24">
        <f t="shared" si="2"/>
        <v>444</v>
      </c>
      <c r="I24">
        <f t="shared" si="3"/>
        <v>435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A367-71A4-4356-8608-EFD14CF2705D}">
  <dimension ref="C5:L19"/>
  <sheetViews>
    <sheetView tabSelected="1" workbookViewId="0">
      <selection activeCell="L19" sqref="L19"/>
    </sheetView>
  </sheetViews>
  <sheetFormatPr defaultRowHeight="15" x14ac:dyDescent="0.25"/>
  <cols>
    <col min="6" max="6" width="13.7109375" bestFit="1" customWidth="1"/>
    <col min="7" max="7" width="12.5703125" customWidth="1"/>
  </cols>
  <sheetData>
    <row r="5" spans="3:12" x14ac:dyDescent="0.25">
      <c r="D5" s="3" t="s">
        <v>6</v>
      </c>
      <c r="E5" s="3" t="s">
        <v>7</v>
      </c>
      <c r="F5" s="3" t="s">
        <v>15</v>
      </c>
      <c r="G5" s="3" t="s">
        <v>14</v>
      </c>
      <c r="H5" s="5" t="s">
        <v>16</v>
      </c>
      <c r="I5" s="5"/>
      <c r="J5" s="5"/>
      <c r="K5" s="5"/>
      <c r="L5" s="5"/>
    </row>
    <row r="6" spans="3:12" x14ac:dyDescent="0.25">
      <c r="C6" s="2" t="s">
        <v>8</v>
      </c>
      <c r="D6" s="3">
        <v>0</v>
      </c>
      <c r="E6" s="3">
        <v>0</v>
      </c>
      <c r="F6" s="4">
        <f>(E7-E6)/(D7-D6)</f>
        <v>-2.1778584392014516E-3</v>
      </c>
      <c r="G6" s="4">
        <v>1.2200000000000001E-2</v>
      </c>
      <c r="H6" s="2" t="s">
        <v>17</v>
      </c>
      <c r="I6" s="2"/>
      <c r="J6" s="2"/>
      <c r="K6" s="2"/>
      <c r="L6" s="2"/>
    </row>
    <row r="7" spans="3:12" x14ac:dyDescent="0.25">
      <c r="C7" s="2"/>
      <c r="D7" s="3">
        <v>551</v>
      </c>
      <c r="E7" s="3">
        <v>-1.2</v>
      </c>
      <c r="F7" s="4"/>
      <c r="G7" s="4"/>
      <c r="H7" s="2"/>
      <c r="I7" s="2"/>
      <c r="J7" s="2"/>
      <c r="K7" s="2"/>
      <c r="L7" s="2"/>
    </row>
    <row r="8" spans="3:12" x14ac:dyDescent="0.25">
      <c r="C8" s="2" t="s">
        <v>9</v>
      </c>
      <c r="D8" s="3">
        <v>0</v>
      </c>
      <c r="E8" s="3">
        <v>7.5</v>
      </c>
      <c r="F8" s="4">
        <f>(E9-E8)/(D9-D8)</f>
        <v>4.1742286751361175E-3</v>
      </c>
      <c r="G8" s="2">
        <v>7.4858000000000002</v>
      </c>
      <c r="H8" s="2" t="s">
        <v>18</v>
      </c>
      <c r="I8" s="2"/>
      <c r="J8" s="2"/>
      <c r="K8" s="2"/>
      <c r="L8" s="2"/>
    </row>
    <row r="9" spans="3:12" x14ac:dyDescent="0.25">
      <c r="C9" s="2"/>
      <c r="D9" s="3">
        <v>551</v>
      </c>
      <c r="E9" s="3">
        <v>9.8000000000000007</v>
      </c>
      <c r="F9" s="4"/>
      <c r="G9" s="2"/>
      <c r="H9" s="2"/>
      <c r="I9" s="2"/>
      <c r="J9" s="2"/>
      <c r="K9" s="2"/>
      <c r="L9" s="2"/>
    </row>
    <row r="10" spans="3:12" x14ac:dyDescent="0.25">
      <c r="C10" s="2" t="s">
        <v>10</v>
      </c>
      <c r="D10" s="3">
        <v>0</v>
      </c>
      <c r="E10" s="3">
        <v>14.5</v>
      </c>
      <c r="F10" s="4">
        <f>(E11-E10)/(D11-D10)</f>
        <v>1.0526315789473686E-2</v>
      </c>
      <c r="G10" s="2">
        <v>14.5145</v>
      </c>
      <c r="H10" s="2" t="s">
        <v>19</v>
      </c>
      <c r="I10" s="2"/>
      <c r="J10" s="2"/>
      <c r="K10" s="2"/>
      <c r="L10" s="2"/>
    </row>
    <row r="11" spans="3:12" x14ac:dyDescent="0.25">
      <c r="C11" s="2"/>
      <c r="D11" s="3">
        <v>551</v>
      </c>
      <c r="E11" s="3">
        <v>20.3</v>
      </c>
      <c r="F11" s="4"/>
      <c r="G11" s="2"/>
      <c r="H11" s="2"/>
      <c r="I11" s="2"/>
      <c r="J11" s="2"/>
      <c r="K11" s="2"/>
      <c r="L11" s="2"/>
    </row>
    <row r="12" spans="3:12" x14ac:dyDescent="0.25">
      <c r="C12" s="2" t="s">
        <v>11</v>
      </c>
      <c r="D12" s="3">
        <v>0</v>
      </c>
      <c r="E12" s="3">
        <v>21</v>
      </c>
      <c r="F12" s="4">
        <f>(E13-E12)/(D13-D12)</f>
        <v>1.9600725952813067E-2</v>
      </c>
      <c r="G12" s="2">
        <v>21.000399999999999</v>
      </c>
      <c r="H12" s="2" t="s">
        <v>20</v>
      </c>
      <c r="I12" s="2"/>
      <c r="J12" s="2"/>
      <c r="K12" s="2"/>
      <c r="L12" s="2"/>
    </row>
    <row r="13" spans="3:12" x14ac:dyDescent="0.25">
      <c r="C13" s="2"/>
      <c r="D13" s="3">
        <v>551</v>
      </c>
      <c r="E13" s="3">
        <v>31.8</v>
      </c>
      <c r="F13" s="4"/>
      <c r="G13" s="2"/>
      <c r="H13" s="2"/>
      <c r="I13" s="2"/>
      <c r="J13" s="2"/>
      <c r="K13" s="2"/>
      <c r="L13" s="2"/>
    </row>
    <row r="14" spans="3:12" x14ac:dyDescent="0.25">
      <c r="C14" s="2" t="s">
        <v>12</v>
      </c>
      <c r="D14" s="3">
        <v>0</v>
      </c>
      <c r="E14" s="3">
        <v>28.5</v>
      </c>
      <c r="F14" s="4">
        <f>(E15-E14)/(D15-D14)</f>
        <v>2.3230490018148815E-2</v>
      </c>
      <c r="G14" s="2">
        <v>28.5168</v>
      </c>
      <c r="H14" s="2" t="s">
        <v>21</v>
      </c>
      <c r="I14" s="2"/>
      <c r="J14" s="2"/>
      <c r="K14" s="2"/>
      <c r="L14" s="2"/>
    </row>
    <row r="15" spans="3:12" x14ac:dyDescent="0.25">
      <c r="C15" s="2"/>
      <c r="D15" s="3">
        <v>551</v>
      </c>
      <c r="E15" s="3">
        <v>41.3</v>
      </c>
      <c r="F15" s="4"/>
      <c r="G15" s="2"/>
      <c r="H15" s="2"/>
      <c r="I15" s="2"/>
      <c r="J15" s="2"/>
      <c r="K15" s="2"/>
      <c r="L15" s="2"/>
    </row>
    <row r="16" spans="3:12" x14ac:dyDescent="0.25">
      <c r="C16" s="2" t="s">
        <v>13</v>
      </c>
      <c r="D16" s="3">
        <v>0</v>
      </c>
      <c r="E16" s="3">
        <v>34.5</v>
      </c>
      <c r="F16" s="4">
        <f>(E17-E16)/(D17-D16)</f>
        <v>3.2304900181488197E-2</v>
      </c>
      <c r="G16" s="2">
        <v>34.502699999999997</v>
      </c>
      <c r="H16" s="2" t="s">
        <v>22</v>
      </c>
      <c r="I16" s="2"/>
      <c r="J16" s="2"/>
      <c r="K16" s="2"/>
      <c r="L16" s="2"/>
    </row>
    <row r="17" spans="3:12" x14ac:dyDescent="0.25">
      <c r="C17" s="2"/>
      <c r="D17" s="3">
        <v>551</v>
      </c>
      <c r="E17" s="3">
        <v>52.3</v>
      </c>
      <c r="F17" s="4"/>
      <c r="G17" s="2"/>
      <c r="H17" s="2"/>
      <c r="I17" s="2"/>
      <c r="J17" s="2"/>
      <c r="K17" s="2"/>
      <c r="L17" s="2"/>
    </row>
    <row r="18" spans="3:12" x14ac:dyDescent="0.25">
      <c r="D18" s="1"/>
      <c r="E18" s="1"/>
    </row>
    <row r="19" spans="3:12" x14ac:dyDescent="0.25">
      <c r="D19" s="1"/>
      <c r="E19" s="1"/>
    </row>
  </sheetData>
  <mergeCells count="25">
    <mergeCell ref="G12:G13"/>
    <mergeCell ref="F14:F15"/>
    <mergeCell ref="G14:G15"/>
    <mergeCell ref="F16:F17"/>
    <mergeCell ref="G16:G17"/>
    <mergeCell ref="H14:L15"/>
    <mergeCell ref="H16:L17"/>
    <mergeCell ref="H5:L5"/>
    <mergeCell ref="F6:F7"/>
    <mergeCell ref="G6:G7"/>
    <mergeCell ref="F8:F9"/>
    <mergeCell ref="G8:G9"/>
    <mergeCell ref="F10:F11"/>
    <mergeCell ref="G10:G11"/>
    <mergeCell ref="F12:F13"/>
    <mergeCell ref="H6:L7"/>
    <mergeCell ref="H8:L9"/>
    <mergeCell ref="H10:L11"/>
    <mergeCell ref="H12:L13"/>
    <mergeCell ref="C6:C7"/>
    <mergeCell ref="C8:C9"/>
    <mergeCell ref="C10:C11"/>
    <mergeCell ref="C12:C13"/>
    <mergeCell ref="C14:C15"/>
    <mergeCell ref="C16:C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Frete Coordinates X</vt:lpstr>
      <vt:lpstr>Cord Coordinates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Da Silva</dc:creator>
  <cp:lastModifiedBy>Joaquin Da Silva</cp:lastModifiedBy>
  <dcterms:created xsi:type="dcterms:W3CDTF">2022-07-13T16:26:35Z</dcterms:created>
  <dcterms:modified xsi:type="dcterms:W3CDTF">2022-07-13T22:02:02Z</dcterms:modified>
</cp:coreProperties>
</file>