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frcutneduar-my.sharepoint.com/personal/90019_sistemas_frc_utn_edu_ar/Documents/UTN/QUINTO AÑO/SIM/Simulacion-G12/Trabajo-Practico-1/"/>
    </mc:Choice>
  </mc:AlternateContent>
  <xr:revisionPtr revIDLastSave="15" documentId="13_ncr:1_{1AFB4705-61A8-4656-8053-05A8D91186B4}" xr6:coauthVersionLast="47" xr6:coauthVersionMax="47" xr10:uidLastSave="{6F65E4FD-AF10-4CB9-ADD1-E972CDA23351}"/>
  <bookViews>
    <workbookView xWindow="-120" yWindow="-120" windowWidth="29040" windowHeight="15720" xr2:uid="{00000000-000D-0000-FFFF-FFFF00000000}"/>
  </bookViews>
  <sheets>
    <sheet name="Variable 1" sheetId="1" r:id="rId1"/>
    <sheet name="Variable 2" sheetId="2" r:id="rId2"/>
  </sheets>
  <definedNames>
    <definedName name="lambda">'Variable 1'!$G$1</definedName>
    <definedName name="muestra">'Variable 1'!$B$14:$B$217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D6" i="1" l="1"/>
  <c r="B9" i="2"/>
  <c r="B10" i="2"/>
  <c r="B8" i="2"/>
  <c r="B7" i="2"/>
  <c r="B6" i="2"/>
  <c r="D6" i="2" s="1"/>
  <c r="B5" i="2"/>
  <c r="B4" i="2"/>
  <c r="G1" i="2" s="1"/>
  <c r="G2" i="2"/>
  <c r="B10" i="1"/>
  <c r="B5" i="1"/>
  <c r="B7" i="1" s="1"/>
  <c r="B4" i="1"/>
  <c r="B8" i="1" s="1"/>
  <c r="G1" i="1"/>
  <c r="B9" i="1" l="1"/>
  <c r="E6" i="1" s="1"/>
  <c r="K6" i="1"/>
  <c r="E6" i="2"/>
  <c r="F6" i="2"/>
  <c r="A216" i="2" s="1"/>
  <c r="K6" i="2"/>
  <c r="F6" i="1" l="1"/>
  <c r="H6" i="1"/>
  <c r="I6" i="1" s="1"/>
  <c r="N6" i="1" s="1"/>
  <c r="L6" i="2"/>
  <c r="D7" i="2"/>
  <c r="H6" i="2"/>
  <c r="I6" i="2" s="1"/>
  <c r="N6" i="2" s="1"/>
  <c r="D7" i="1"/>
  <c r="E7" i="1" s="1"/>
  <c r="L6" i="1"/>
  <c r="H7" i="1" l="1"/>
  <c r="D8" i="1"/>
  <c r="E8" i="1" s="1"/>
  <c r="K7" i="1"/>
  <c r="K7" i="2"/>
  <c r="E7" i="2"/>
  <c r="F7" i="2" s="1"/>
  <c r="D9" i="1" l="1"/>
  <c r="E9" i="1" s="1"/>
  <c r="H8" i="1"/>
  <c r="L7" i="1"/>
  <c r="L7" i="2"/>
  <c r="D8" i="2"/>
  <c r="H7" i="2"/>
  <c r="I7" i="2" s="1"/>
  <c r="N7" i="2" s="1"/>
  <c r="F7" i="1"/>
  <c r="D10" i="1" l="1"/>
  <c r="E10" i="1" s="1"/>
  <c r="H9" i="1"/>
  <c r="K8" i="2"/>
  <c r="E8" i="2"/>
  <c r="F8" i="2"/>
  <c r="I7" i="1"/>
  <c r="N7" i="1" s="1"/>
  <c r="K8" i="1"/>
  <c r="D11" i="1" l="1"/>
  <c r="E11" i="1" s="1"/>
  <c r="H10" i="1"/>
  <c r="L8" i="1"/>
  <c r="F8" i="1"/>
  <c r="L8" i="2"/>
  <c r="D9" i="2"/>
  <c r="H8" i="2"/>
  <c r="I8" i="2" s="1"/>
  <c r="N8" i="2" s="1"/>
  <c r="D12" i="1" l="1"/>
  <c r="E12" i="1" s="1"/>
  <c r="H11" i="1"/>
  <c r="K9" i="2"/>
  <c r="E9" i="2"/>
  <c r="F9" i="2"/>
  <c r="I8" i="1"/>
  <c r="N8" i="1" s="1"/>
  <c r="F9" i="1"/>
  <c r="K9" i="1"/>
  <c r="D13" i="1" l="1"/>
  <c r="E13" i="1" s="1"/>
  <c r="H12" i="1"/>
  <c r="L9" i="1"/>
  <c r="L9" i="2"/>
  <c r="D10" i="2"/>
  <c r="H9" i="2"/>
  <c r="I9" i="2" s="1"/>
  <c r="N9" i="2" s="1"/>
  <c r="D14" i="1" l="1"/>
  <c r="E14" i="1" s="1"/>
  <c r="H13" i="1"/>
  <c r="K10" i="2"/>
  <c r="E10" i="2"/>
  <c r="I9" i="1"/>
  <c r="N9" i="1" s="1"/>
  <c r="K10" i="1"/>
  <c r="D15" i="1" l="1"/>
  <c r="E15" i="1" s="1"/>
  <c r="H14" i="1"/>
  <c r="L10" i="1"/>
  <c r="F10" i="1"/>
  <c r="D11" i="2"/>
  <c r="L10" i="2"/>
  <c r="H10" i="2"/>
  <c r="I10" i="2" s="1"/>
  <c r="N10" i="2" s="1"/>
  <c r="F10" i="2"/>
  <c r="D16" i="1" l="1"/>
  <c r="E16" i="1" s="1"/>
  <c r="H15" i="1"/>
  <c r="E11" i="2"/>
  <c r="F11" i="2" s="1"/>
  <c r="K11" i="2"/>
  <c r="I10" i="1"/>
  <c r="N10" i="1" s="1"/>
  <c r="K11" i="1"/>
  <c r="D17" i="1" l="1"/>
  <c r="E17" i="1" s="1"/>
  <c r="H16" i="1"/>
  <c r="I11" i="1"/>
  <c r="F11" i="1"/>
  <c r="D12" i="2"/>
  <c r="L11" i="2"/>
  <c r="H11" i="2"/>
  <c r="I11" i="2" s="1"/>
  <c r="N11" i="2" s="1"/>
  <c r="D18" i="1" l="1"/>
  <c r="E18" i="1" s="1"/>
  <c r="H17" i="1"/>
  <c r="E12" i="2"/>
  <c r="F12" i="2"/>
  <c r="K12" i="2"/>
  <c r="D19" i="1" l="1"/>
  <c r="E19" i="1" s="1"/>
  <c r="H18" i="1"/>
  <c r="I12" i="1"/>
  <c r="F12" i="1"/>
  <c r="D13" i="2"/>
  <c r="L12" i="2"/>
  <c r="H12" i="2"/>
  <c r="I12" i="2" s="1"/>
  <c r="N12" i="2" s="1"/>
  <c r="D20" i="1" l="1"/>
  <c r="E20" i="1" s="1"/>
  <c r="H20" i="1" s="1"/>
  <c r="H19" i="1"/>
  <c r="E13" i="2"/>
  <c r="K13" i="2"/>
  <c r="D14" i="2" l="1"/>
  <c r="H13" i="2"/>
  <c r="I13" i="2" s="1"/>
  <c r="N13" i="2" s="1"/>
  <c r="L13" i="2"/>
  <c r="I13" i="1"/>
  <c r="F13" i="1"/>
  <c r="F13" i="2"/>
  <c r="E14" i="2" l="1"/>
  <c r="K14" i="2"/>
  <c r="D15" i="2" l="1"/>
  <c r="H14" i="2"/>
  <c r="I14" i="2" s="1"/>
  <c r="N14" i="2" s="1"/>
  <c r="L14" i="2"/>
  <c r="F14" i="2"/>
  <c r="I14" i="1"/>
  <c r="F14" i="1"/>
  <c r="E15" i="2" l="1"/>
  <c r="K15" i="2"/>
  <c r="H15" i="2" l="1"/>
  <c r="I15" i="2" s="1"/>
  <c r="D16" i="2"/>
  <c r="F15" i="2"/>
  <c r="I15" i="1"/>
  <c r="F15" i="1"/>
  <c r="E16" i="2" l="1"/>
  <c r="H16" i="2" l="1"/>
  <c r="I16" i="2" s="1"/>
  <c r="D17" i="2"/>
  <c r="F16" i="2"/>
  <c r="I16" i="1"/>
  <c r="F16" i="1"/>
  <c r="F17" i="1" l="1"/>
  <c r="E17" i="2"/>
  <c r="D18" i="2" l="1"/>
  <c r="H17" i="2"/>
  <c r="I17" i="2" s="1"/>
  <c r="F17" i="2"/>
  <c r="I17" i="1"/>
  <c r="F18" i="1" l="1"/>
  <c r="E18" i="2"/>
  <c r="F18" i="2" s="1"/>
  <c r="D19" i="2" l="1"/>
  <c r="H18" i="2"/>
  <c r="I18" i="2" s="1"/>
  <c r="G6" i="2" a="1"/>
  <c r="I18" i="1"/>
  <c r="G15" i="2" l="1"/>
  <c r="G14" i="2"/>
  <c r="M14" i="2" s="1"/>
  <c r="O14" i="2" s="1"/>
  <c r="G12" i="2"/>
  <c r="M12" i="2" s="1"/>
  <c r="O12" i="2" s="1"/>
  <c r="G10" i="2"/>
  <c r="M10" i="2" s="1"/>
  <c r="O10" i="2" s="1"/>
  <c r="G13" i="2"/>
  <c r="M13" i="2" s="1"/>
  <c r="O13" i="2" s="1"/>
  <c r="G11" i="2"/>
  <c r="M11" i="2" s="1"/>
  <c r="O11" i="2" s="1"/>
  <c r="G6" i="2"/>
  <c r="M6" i="2" s="1"/>
  <c r="O6" i="2" s="1"/>
  <c r="P6" i="2" s="1"/>
  <c r="G17" i="2"/>
  <c r="G9" i="2"/>
  <c r="M9" i="2" s="1"/>
  <c r="O9" i="2" s="1"/>
  <c r="G19" i="2"/>
  <c r="G18" i="2"/>
  <c r="G16" i="2"/>
  <c r="G8" i="2"/>
  <c r="M8" i="2" s="1"/>
  <c r="O8" i="2" s="1"/>
  <c r="G7" i="2"/>
  <c r="M7" i="2" s="1"/>
  <c r="O7" i="2" s="1"/>
  <c r="E19" i="2"/>
  <c r="F19" i="2" s="1"/>
  <c r="H19" i="2" l="1"/>
  <c r="I19" i="2" s="1"/>
  <c r="N15" i="2" s="1"/>
  <c r="L15" i="2"/>
  <c r="P7" i="2"/>
  <c r="P8" i="2" s="1"/>
  <c r="P9" i="2" s="1"/>
  <c r="P10" i="2" s="1"/>
  <c r="P11" i="2" s="1"/>
  <c r="P12" i="2" s="1"/>
  <c r="P13" i="2" s="1"/>
  <c r="P14" i="2" s="1"/>
  <c r="I19" i="1"/>
  <c r="G6" i="1" a="1"/>
  <c r="M15" i="2"/>
  <c r="F19" i="1"/>
  <c r="O15" i="2" l="1"/>
  <c r="G9" i="1"/>
  <c r="M9" i="1" s="1"/>
  <c r="O9" i="1" s="1"/>
  <c r="G18" i="1"/>
  <c r="G10" i="1"/>
  <c r="M10" i="1" s="1"/>
  <c r="O10" i="1" s="1"/>
  <c r="G20" i="1"/>
  <c r="G8" i="1"/>
  <c r="M8" i="1" s="1"/>
  <c r="O8" i="1" s="1"/>
  <c r="G19" i="1"/>
  <c r="G7" i="1"/>
  <c r="M7" i="1" s="1"/>
  <c r="O7" i="1" s="1"/>
  <c r="G17" i="1"/>
  <c r="G6" i="1"/>
  <c r="G11" i="1"/>
  <c r="G16" i="1"/>
  <c r="G12" i="1"/>
  <c r="G15" i="1"/>
  <c r="G13" i="1"/>
  <c r="G14" i="1"/>
  <c r="P15" i="2"/>
  <c r="F20" i="1"/>
  <c r="M11" i="1" l="1"/>
  <c r="G21" i="1"/>
  <c r="M6" i="1"/>
  <c r="O6" i="1" s="1"/>
  <c r="P6" i="1" s="1"/>
  <c r="P7" i="1" s="1"/>
  <c r="P8" i="1" s="1"/>
  <c r="P9" i="1" s="1"/>
  <c r="P10" i="1" s="1"/>
  <c r="L11" i="1"/>
  <c r="I20" i="1" l="1"/>
  <c r="N11" i="1" s="1"/>
  <c r="O11" i="1" s="1"/>
  <c r="P11" i="1" s="1"/>
  <c r="H21" i="1"/>
</calcChain>
</file>

<file path=xl/sharedStrings.xml><?xml version="1.0" encoding="utf-8"?>
<sst xmlns="http://schemas.openxmlformats.org/spreadsheetml/2006/main" count="466" uniqueCount="441">
  <si>
    <t>Variable Aleatoria: Cantidad de memoria fisica usada por 204 procesos en una computadora de escritorio en la fecha 31/03/25</t>
  </si>
  <si>
    <t>λ (Lambda)</t>
  </si>
  <si>
    <t>V= k-1-m</t>
  </si>
  <si>
    <t>Prueba de Ji-Cuadrado</t>
  </si>
  <si>
    <t>N</t>
  </si>
  <si>
    <t>Desde</t>
  </si>
  <si>
    <t>Hasta</t>
  </si>
  <si>
    <t>Marca</t>
  </si>
  <si>
    <t>Frec. Observ.</t>
  </si>
  <si>
    <t>fe</t>
  </si>
  <si>
    <t>fo</t>
  </si>
  <si>
    <t>c</t>
  </si>
  <si>
    <t>C(Ac)</t>
  </si>
  <si>
    <t>Max</t>
  </si>
  <si>
    <t>Min</t>
  </si>
  <si>
    <t>Diferencia</t>
  </si>
  <si>
    <t>Intervalos K</t>
  </si>
  <si>
    <t>Ancho Intervalo</t>
  </si>
  <si>
    <t>Media</t>
  </si>
  <si>
    <t>Precisión</t>
  </si>
  <si>
    <t>Proceso</t>
  </si>
  <si>
    <t>Memoria usada (Kb)</t>
  </si>
  <si>
    <r>
      <rPr>
        <sz val="10"/>
        <color theme="1"/>
        <rFont val="Arial"/>
      </rPr>
      <t xml:space="preserve">Nivel de significancia (α ): </t>
    </r>
    <r>
      <rPr>
        <b/>
        <sz val="10"/>
        <color theme="1"/>
        <rFont val="Arial"/>
      </rPr>
      <t>0,05</t>
    </r>
  </si>
  <si>
    <t>proc1</t>
  </si>
  <si>
    <t>Grados de libertad = 6 - 1 - 1 = 4</t>
  </si>
  <si>
    <t>proc2</t>
  </si>
  <si>
    <t>El valor crítico para v=4 y alfa=0.05 es de 9,488 , superando el valor crítico y en este caso se rechaza la hipótesis nula. Es decir, se rechaza que la distribución se asemeje a una exponencial.</t>
  </si>
  <si>
    <t>proc3</t>
  </si>
  <si>
    <t>proc4</t>
  </si>
  <si>
    <t>proc5</t>
  </si>
  <si>
    <t>proc6</t>
  </si>
  <si>
    <t>proc7</t>
  </si>
  <si>
    <t>proc8</t>
  </si>
  <si>
    <t>proc9</t>
  </si>
  <si>
    <t>proc10</t>
  </si>
  <si>
    <t>proc11</t>
  </si>
  <si>
    <t>proc12</t>
  </si>
  <si>
    <t>proc13</t>
  </si>
  <si>
    <t>proc14</t>
  </si>
  <si>
    <t>proc15</t>
  </si>
  <si>
    <t>proc16</t>
  </si>
  <si>
    <t>proc17</t>
  </si>
  <si>
    <t>proc18</t>
  </si>
  <si>
    <t>proc19</t>
  </si>
  <si>
    <t>proc20</t>
  </si>
  <si>
    <t>proc21</t>
  </si>
  <si>
    <t>proc22</t>
  </si>
  <si>
    <t>proc23</t>
  </si>
  <si>
    <t>proc24</t>
  </si>
  <si>
    <t>proc25</t>
  </si>
  <si>
    <t>proc26</t>
  </si>
  <si>
    <t>proc27</t>
  </si>
  <si>
    <t>proc28</t>
  </si>
  <si>
    <t>La distribución de probabilidad se asemeja a una exponencial negativa, por lo que la hipótesis nula es que la serie de datos tiene una distribución de probabilidad exponencial negativa, con un λ de 1,35 x 10 ^-5</t>
  </si>
  <si>
    <t>proc29</t>
  </si>
  <si>
    <t>proc30</t>
  </si>
  <si>
    <t>proc31</t>
  </si>
  <si>
    <t>proc32</t>
  </si>
  <si>
    <t>proc33</t>
  </si>
  <si>
    <t>proc34</t>
  </si>
  <si>
    <t>proc35</t>
  </si>
  <si>
    <t>proc36</t>
  </si>
  <si>
    <t>proc37</t>
  </si>
  <si>
    <t>proc38</t>
  </si>
  <si>
    <t>proc39</t>
  </si>
  <si>
    <t>proc40</t>
  </si>
  <si>
    <t>proc41</t>
  </si>
  <si>
    <t>proc42</t>
  </si>
  <si>
    <t>proc43</t>
  </si>
  <si>
    <t>proc44</t>
  </si>
  <si>
    <t>proc45</t>
  </si>
  <si>
    <t>proc46</t>
  </si>
  <si>
    <t>proc47</t>
  </si>
  <si>
    <t>proc48</t>
  </si>
  <si>
    <t>proc49</t>
  </si>
  <si>
    <t>proc50</t>
  </si>
  <si>
    <t>proc51</t>
  </si>
  <si>
    <t>proc52</t>
  </si>
  <si>
    <t>proc53</t>
  </si>
  <si>
    <t>proc54</t>
  </si>
  <si>
    <t>proc55</t>
  </si>
  <si>
    <t>proc56</t>
  </si>
  <si>
    <t>proc57</t>
  </si>
  <si>
    <t>proc58</t>
  </si>
  <si>
    <t>proc59</t>
  </si>
  <si>
    <t>proc60</t>
  </si>
  <si>
    <t>proc61</t>
  </si>
  <si>
    <t>proc62</t>
  </si>
  <si>
    <t>proc63</t>
  </si>
  <si>
    <t>proc64</t>
  </si>
  <si>
    <t>proc65</t>
  </si>
  <si>
    <t>proc66</t>
  </si>
  <si>
    <t>proc67</t>
  </si>
  <si>
    <t>proc68</t>
  </si>
  <si>
    <t>proc69</t>
  </si>
  <si>
    <t>proc70</t>
  </si>
  <si>
    <t>proc71</t>
  </si>
  <si>
    <t>proc72</t>
  </si>
  <si>
    <t>proc73</t>
  </si>
  <si>
    <t>proc74</t>
  </si>
  <si>
    <t>proc75</t>
  </si>
  <si>
    <t>proc76</t>
  </si>
  <si>
    <t>proc77</t>
  </si>
  <si>
    <t>proc78</t>
  </si>
  <si>
    <t>proc79</t>
  </si>
  <si>
    <t>proc80</t>
  </si>
  <si>
    <t>proc81</t>
  </si>
  <si>
    <t>proc82</t>
  </si>
  <si>
    <t>proc83</t>
  </si>
  <si>
    <t>proc84</t>
  </si>
  <si>
    <t>proc85</t>
  </si>
  <si>
    <t>proc86</t>
  </si>
  <si>
    <t>proc87</t>
  </si>
  <si>
    <t>proc88</t>
  </si>
  <si>
    <t>proc89</t>
  </si>
  <si>
    <t>proc90</t>
  </si>
  <si>
    <t>proc91</t>
  </si>
  <si>
    <t>proc92</t>
  </si>
  <si>
    <t>proc93</t>
  </si>
  <si>
    <t>proc94</t>
  </si>
  <si>
    <t>proc95</t>
  </si>
  <si>
    <t>proc96</t>
  </si>
  <si>
    <t>proc97</t>
  </si>
  <si>
    <t>proc98</t>
  </si>
  <si>
    <t>proc99</t>
  </si>
  <si>
    <t>proc100</t>
  </si>
  <si>
    <t>proc101</t>
  </si>
  <si>
    <t>proc102</t>
  </si>
  <si>
    <t>proc103</t>
  </si>
  <si>
    <t>proc104</t>
  </si>
  <si>
    <t>proc105</t>
  </si>
  <si>
    <t>proc106</t>
  </si>
  <si>
    <t>proc107</t>
  </si>
  <si>
    <t>proc108</t>
  </si>
  <si>
    <t>proc109</t>
  </si>
  <si>
    <t>proc110</t>
  </si>
  <si>
    <t>proc111</t>
  </si>
  <si>
    <t>proc112</t>
  </si>
  <si>
    <t>proc113</t>
  </si>
  <si>
    <t>proc114</t>
  </si>
  <si>
    <t>proc115</t>
  </si>
  <si>
    <t>proc116</t>
  </si>
  <si>
    <t>proc117</t>
  </si>
  <si>
    <t>proc118</t>
  </si>
  <si>
    <t>proc119</t>
  </si>
  <si>
    <t>proc120</t>
  </si>
  <si>
    <t>proc121</t>
  </si>
  <si>
    <t>proc122</t>
  </si>
  <si>
    <t>proc123</t>
  </si>
  <si>
    <t>proc124</t>
  </si>
  <si>
    <t>proc125</t>
  </si>
  <si>
    <t>proc126</t>
  </si>
  <si>
    <t>proc127</t>
  </si>
  <si>
    <t>proc128</t>
  </si>
  <si>
    <t>proc129</t>
  </si>
  <si>
    <t>proc130</t>
  </si>
  <si>
    <t>proc131</t>
  </si>
  <si>
    <t>proc132</t>
  </si>
  <si>
    <t>proc133</t>
  </si>
  <si>
    <t>proc134</t>
  </si>
  <si>
    <t>proc135</t>
  </si>
  <si>
    <t>proc136</t>
  </si>
  <si>
    <t>proc137</t>
  </si>
  <si>
    <t>proc138</t>
  </si>
  <si>
    <t>proc139</t>
  </si>
  <si>
    <t>proc140</t>
  </si>
  <si>
    <t>proc141</t>
  </si>
  <si>
    <t>proc142</t>
  </si>
  <si>
    <t>proc143</t>
  </si>
  <si>
    <t>proc144</t>
  </si>
  <si>
    <t>proc145</t>
  </si>
  <si>
    <t>proc146</t>
  </si>
  <si>
    <t>proc147</t>
  </si>
  <si>
    <t>proc148</t>
  </si>
  <si>
    <t>proc149</t>
  </si>
  <si>
    <t>proc150</t>
  </si>
  <si>
    <t>proc151</t>
  </si>
  <si>
    <t>proc152</t>
  </si>
  <si>
    <t>proc153</t>
  </si>
  <si>
    <t>proc154</t>
  </si>
  <si>
    <t>proc155</t>
  </si>
  <si>
    <t>proc156</t>
  </si>
  <si>
    <t>proc157</t>
  </si>
  <si>
    <t>proc158</t>
  </si>
  <si>
    <t>proc159</t>
  </si>
  <si>
    <t>proc160</t>
  </si>
  <si>
    <t>proc161</t>
  </si>
  <si>
    <t>proc162</t>
  </si>
  <si>
    <t>proc163</t>
  </si>
  <si>
    <t>proc164</t>
  </si>
  <si>
    <t>proc165</t>
  </si>
  <si>
    <t>proc166</t>
  </si>
  <si>
    <t>proc167</t>
  </si>
  <si>
    <t>proc168</t>
  </si>
  <si>
    <t>proc169</t>
  </si>
  <si>
    <t>proc170</t>
  </si>
  <si>
    <t>proc171</t>
  </si>
  <si>
    <t>proc172</t>
  </si>
  <si>
    <t>proc173</t>
  </si>
  <si>
    <t>proc174</t>
  </si>
  <si>
    <t>proc175</t>
  </si>
  <si>
    <t>proc176</t>
  </si>
  <si>
    <t>proc177</t>
  </si>
  <si>
    <t>proc178</t>
  </si>
  <si>
    <t>proc179</t>
  </si>
  <si>
    <t>proc180</t>
  </si>
  <si>
    <t>proc181</t>
  </si>
  <si>
    <t>proc182</t>
  </si>
  <si>
    <t>proc183</t>
  </si>
  <si>
    <t>proc184</t>
  </si>
  <si>
    <t>proc185</t>
  </si>
  <si>
    <t>proc186</t>
  </si>
  <si>
    <t>proc187</t>
  </si>
  <si>
    <t>proc188</t>
  </si>
  <si>
    <t>proc189</t>
  </si>
  <si>
    <t>proc190</t>
  </si>
  <si>
    <t>proc191</t>
  </si>
  <si>
    <t>proc192</t>
  </si>
  <si>
    <t>proc193</t>
  </si>
  <si>
    <t>proc194</t>
  </si>
  <si>
    <t>proc195</t>
  </si>
  <si>
    <t>proc196</t>
  </si>
  <si>
    <t>proc197</t>
  </si>
  <si>
    <t>proc198</t>
  </si>
  <si>
    <t>proc199</t>
  </si>
  <si>
    <t>proc200</t>
  </si>
  <si>
    <t>proc201</t>
  </si>
  <si>
    <t>proc202</t>
  </si>
  <si>
    <t>proc203</t>
  </si>
  <si>
    <t>proc204</t>
  </si>
  <si>
    <t>Variable: Velocidad de la CPU de una computadora de escritorio en cada segundo, medida en GHz.</t>
  </si>
  <si>
    <t>Reagrupamos los intervalos para los casos donde fe &lt; 5</t>
  </si>
  <si>
    <t>DesvStd</t>
  </si>
  <si>
    <t>V=k-1-m</t>
  </si>
  <si>
    <t>P()</t>
  </si>
  <si>
    <t>Segundo</t>
  </si>
  <si>
    <t>Velocidad CPU (GHz)</t>
  </si>
  <si>
    <t>seg1</t>
  </si>
  <si>
    <t>seg2</t>
  </si>
  <si>
    <t>seg3</t>
  </si>
  <si>
    <t>Nivel de significancia: 0,05</t>
  </si>
  <si>
    <t>seg4</t>
  </si>
  <si>
    <t>Grados de libertad = 10 - 1 - 2 = 7</t>
  </si>
  <si>
    <t>seg5</t>
  </si>
  <si>
    <t>El valor crítico para v=7 y alfa=0.05 es de 14,067 , superando el chi calculado por lo que se rechaza la hipótesis nula. Es decir, se rechaza que la serie de datos tenga una distribución normal.</t>
  </si>
  <si>
    <t>seg6</t>
  </si>
  <si>
    <t>seg7</t>
  </si>
  <si>
    <t>seg8</t>
  </si>
  <si>
    <t>seg9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</si>
  <si>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</si>
  <si>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</si>
  <si>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</si>
  <si>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</si>
  <si>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</si>
  <si>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</si>
  <si>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</si>
  <si>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</si>
  <si>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</si>
  <si>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</si>
  <si>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</si>
  <si>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</si>
  <si>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</si>
  <si>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</si>
  <si>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seg24</t>
  </si>
  <si>
    <t>seg25</t>
  </si>
  <si>
    <t>seg26</t>
  </si>
  <si>
    <t>seg27</t>
  </si>
  <si>
    <t>La distribución de probabilidad se asemeja a una normal, por lo que la hipótesis nula es que la serie de datos tiene una distribución de probabilidad normal con σ = 0,5564 y μ = 1,91</t>
  </si>
  <si>
    <t>seg28</t>
  </si>
  <si>
    <t>seg29</t>
  </si>
  <si>
    <t>seg30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</si>
  <si>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</si>
  <si>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</si>
  <si>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</si>
  <si>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</si>
  <si>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</si>
  <si>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</si>
  <si>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</si>
  <si>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</si>
  <si>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</si>
  <si>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</si>
  <si>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</si>
  <si>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</si>
  <si>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</si>
  <si>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seg44</t>
  </si>
  <si>
    <t>seg45</t>
  </si>
  <si>
    <t>seg46</t>
  </si>
  <si>
    <t>seg47</t>
  </si>
  <si>
    <t>seg48</t>
  </si>
  <si>
    <t>seg49</t>
  </si>
  <si>
    <t>seg50</t>
  </si>
  <si>
    <t>seg51</t>
  </si>
  <si>
    <t>seg52</t>
  </si>
  <si>
    <t>seg53</t>
  </si>
  <si>
    <t>seg54</t>
  </si>
  <si>
    <t>seg55</t>
  </si>
  <si>
    <t>seg56</t>
  </si>
  <si>
    <t>seg57</t>
  </si>
  <si>
    <t>seg58</t>
  </si>
  <si>
    <t>seg59</t>
  </si>
  <si>
    <t>seg60</t>
  </si>
  <si>
    <t>seg61</t>
  </si>
  <si>
    <t>seg62</t>
  </si>
  <si>
    <t>seg63</t>
  </si>
  <si>
    <t>seg64</t>
  </si>
  <si>
    <t>seg65</t>
  </si>
  <si>
    <t>seg66</t>
  </si>
  <si>
    <t>seg67</t>
  </si>
  <si>
    <t>seg68</t>
  </si>
  <si>
    <t>seg69</t>
  </si>
  <si>
    <t>seg70</t>
  </si>
  <si>
    <t>seg71</t>
  </si>
  <si>
    <t>seg72</t>
  </si>
  <si>
    <t>seg73</t>
  </si>
  <si>
    <t>seg74</t>
  </si>
  <si>
    <t>seg75</t>
  </si>
  <si>
    <t>seg76</t>
  </si>
  <si>
    <t>seg77</t>
  </si>
  <si>
    <t>seg78</t>
  </si>
  <si>
    <t>seg79</t>
  </si>
  <si>
    <t>seg80</t>
  </si>
  <si>
    <t>seg81</t>
  </si>
  <si>
    <t>seg82</t>
  </si>
  <si>
    <t>seg83</t>
  </si>
  <si>
    <t>seg84</t>
  </si>
  <si>
    <t>seg85</t>
  </si>
  <si>
    <t>seg86</t>
  </si>
  <si>
    <t>seg87</t>
  </si>
  <si>
    <t>seg88</t>
  </si>
  <si>
    <t>seg89</t>
  </si>
  <si>
    <t>seg90</t>
  </si>
  <si>
    <t>seg91</t>
  </si>
  <si>
    <t>seg92</t>
  </si>
  <si>
    <t>seg93</t>
  </si>
  <si>
    <t>seg94</t>
  </si>
  <si>
    <t>seg95</t>
  </si>
  <si>
    <t>seg96</t>
  </si>
  <si>
    <t>seg97</t>
  </si>
  <si>
    <t>seg98</t>
  </si>
  <si>
    <t>seg99</t>
  </si>
  <si>
    <t>seg100</t>
  </si>
  <si>
    <t>seg101</t>
  </si>
  <si>
    <t>seg102</t>
  </si>
  <si>
    <t>seg103</t>
  </si>
  <si>
    <t>seg104</t>
  </si>
  <si>
    <t>seg105</t>
  </si>
  <si>
    <t>seg106</t>
  </si>
  <si>
    <t>seg107</t>
  </si>
  <si>
    <t>seg108</t>
  </si>
  <si>
    <t>seg109</t>
  </si>
  <si>
    <t>seg110</t>
  </si>
  <si>
    <t>seg111</t>
  </si>
  <si>
    <t>seg112</t>
  </si>
  <si>
    <t>seg113</t>
  </si>
  <si>
    <t>seg114</t>
  </si>
  <si>
    <t>seg115</t>
  </si>
  <si>
    <t>seg116</t>
  </si>
  <si>
    <t>seg117</t>
  </si>
  <si>
    <t>seg118</t>
  </si>
  <si>
    <t>seg119</t>
  </si>
  <si>
    <t>seg120</t>
  </si>
  <si>
    <t>seg121</t>
  </si>
  <si>
    <t>seg122</t>
  </si>
  <si>
    <t>seg123</t>
  </si>
  <si>
    <t>seg124</t>
  </si>
  <si>
    <t>seg125</t>
  </si>
  <si>
    <t>seg126</t>
  </si>
  <si>
    <t>seg127</t>
  </si>
  <si>
    <t>seg128</t>
  </si>
  <si>
    <t>seg129</t>
  </si>
  <si>
    <t>seg130</t>
  </si>
  <si>
    <t>seg131</t>
  </si>
  <si>
    <t>seg132</t>
  </si>
  <si>
    <t>seg133</t>
  </si>
  <si>
    <t>seg134</t>
  </si>
  <si>
    <t>seg135</t>
  </si>
  <si>
    <t>seg136</t>
  </si>
  <si>
    <t>seg137</t>
  </si>
  <si>
    <t>seg138</t>
  </si>
  <si>
    <t>seg139</t>
  </si>
  <si>
    <t>seg140</t>
  </si>
  <si>
    <t>seg141</t>
  </si>
  <si>
    <t>seg142</t>
  </si>
  <si>
    <t>seg143</t>
  </si>
  <si>
    <t>seg144</t>
  </si>
  <si>
    <t>seg145</t>
  </si>
  <si>
    <t>seg146</t>
  </si>
  <si>
    <t>seg147</t>
  </si>
  <si>
    <t>seg148</t>
  </si>
  <si>
    <t>seg149</t>
  </si>
  <si>
    <t>seg150</t>
  </si>
  <si>
    <t>seg151</t>
  </si>
  <si>
    <t>seg152</t>
  </si>
  <si>
    <t>seg153</t>
  </si>
  <si>
    <t>seg154</t>
  </si>
  <si>
    <t>seg155</t>
  </si>
  <si>
    <t>seg156</t>
  </si>
  <si>
    <t>seg157</t>
  </si>
  <si>
    <t>seg158</t>
  </si>
  <si>
    <t>seg159</t>
  </si>
  <si>
    <t>seg160</t>
  </si>
  <si>
    <t>seg161</t>
  </si>
  <si>
    <t>seg162</t>
  </si>
  <si>
    <t>seg163</t>
  </si>
  <si>
    <t>seg164</t>
  </si>
  <si>
    <t>seg165</t>
  </si>
  <si>
    <t>seg166</t>
  </si>
  <si>
    <t>seg167</t>
  </si>
  <si>
    <t>seg168</t>
  </si>
  <si>
    <t>seg169</t>
  </si>
  <si>
    <t>seg170</t>
  </si>
  <si>
    <t>seg171</t>
  </si>
  <si>
    <t>seg172</t>
  </si>
  <si>
    <t>seg173</t>
  </si>
  <si>
    <t>seg174</t>
  </si>
  <si>
    <t>seg175</t>
  </si>
  <si>
    <t>seg176</t>
  </si>
  <si>
    <t>seg177</t>
  </si>
  <si>
    <t>seg178</t>
  </si>
  <si>
    <t>seg179</t>
  </si>
  <si>
    <t>seg180</t>
  </si>
  <si>
    <t>seg181</t>
  </si>
  <si>
    <t>seg182</t>
  </si>
  <si>
    <t>seg183</t>
  </si>
  <si>
    <t>seg184</t>
  </si>
  <si>
    <t>seg185</t>
  </si>
  <si>
    <t>seg186</t>
  </si>
  <si>
    <t>seg187</t>
  </si>
  <si>
    <t>seg188</t>
  </si>
  <si>
    <t>seg189</t>
  </si>
  <si>
    <t>seg190</t>
  </si>
  <si>
    <t>seg191</t>
  </si>
  <si>
    <t>seg192</t>
  </si>
  <si>
    <t>seg193</t>
  </si>
  <si>
    <t>seg194</t>
  </si>
  <si>
    <t>seg195</t>
  </si>
  <si>
    <t>seg196</t>
  </si>
  <si>
    <t>seg197</t>
  </si>
  <si>
    <t>seg198</t>
  </si>
  <si>
    <t>seg199</t>
  </si>
  <si>
    <t>seg200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</si>
</sst>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"/>
    <numFmt numFmtId="166" formatCode="0.000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theme="0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4" xfId="0" applyFont="1" applyFill="1" applyBorder="1"/>
    <xf numFmtId="164" fontId="1" fillId="4" borderId="4" xfId="0" applyNumberFormat="1" applyFont="1" applyFill="1" applyBorder="1"/>
    <xf numFmtId="0" fontId="1" fillId="0" borderId="0" xfId="0" applyFont="1"/>
    <xf numFmtId="0" fontId="1" fillId="5" borderId="4" xfId="0" applyFont="1" applyFill="1" applyBorder="1"/>
    <xf numFmtId="0" fontId="3" fillId="3" borderId="4" xfId="0" applyFont="1" applyFill="1" applyBorder="1" applyAlignment="1">
      <alignment vertical="center"/>
    </xf>
    <xf numFmtId="0" fontId="1" fillId="4" borderId="4" xfId="0" applyFont="1" applyFill="1" applyBorder="1"/>
    <xf numFmtId="0" fontId="3" fillId="6" borderId="4" xfId="0" applyFont="1" applyFill="1" applyBorder="1"/>
    <xf numFmtId="0" fontId="1" fillId="7" borderId="4" xfId="0" applyFont="1" applyFill="1" applyBorder="1"/>
    <xf numFmtId="0" fontId="3" fillId="7" borderId="4" xfId="0" applyFont="1" applyFill="1" applyBorder="1"/>
    <xf numFmtId="165" fontId="1" fillId="7" borderId="4" xfId="0" applyNumberFormat="1" applyFont="1" applyFill="1" applyBorder="1"/>
    <xf numFmtId="165" fontId="3" fillId="7" borderId="4" xfId="0" applyNumberFormat="1" applyFont="1" applyFill="1" applyBorder="1"/>
    <xf numFmtId="1" fontId="1" fillId="4" borderId="4" xfId="0" applyNumberFormat="1" applyFont="1" applyFill="1" applyBorder="1"/>
    <xf numFmtId="0" fontId="3" fillId="3" borderId="4" xfId="0" applyFont="1" applyFill="1" applyBorder="1"/>
    <xf numFmtId="165" fontId="1" fillId="4" borderId="4" xfId="0" applyNumberFormat="1" applyFont="1" applyFill="1" applyBorder="1"/>
    <xf numFmtId="165" fontId="1" fillId="8" borderId="4" xfId="0" applyNumberFormat="1" applyFont="1" applyFill="1" applyBorder="1"/>
    <xf numFmtId="0" fontId="3" fillId="9" borderId="4" xfId="0" applyFont="1" applyFill="1" applyBorder="1"/>
    <xf numFmtId="0" fontId="4" fillId="9" borderId="4" xfId="0" applyFont="1" applyFill="1" applyBorder="1"/>
    <xf numFmtId="0" fontId="1" fillId="10" borderId="4" xfId="0" applyFont="1" applyFill="1" applyBorder="1"/>
    <xf numFmtId="165" fontId="5" fillId="11" borderId="0" xfId="0" applyNumberFormat="1" applyFont="1" applyFill="1"/>
    <xf numFmtId="0" fontId="3" fillId="0" borderId="0" xfId="0" applyFont="1"/>
    <xf numFmtId="0" fontId="1" fillId="0" borderId="4" xfId="0" applyFont="1" applyBorder="1"/>
    <xf numFmtId="2" fontId="1" fillId="4" borderId="4" xfId="0" applyNumberFormat="1" applyFont="1" applyFill="1" applyBorder="1"/>
    <xf numFmtId="166" fontId="1" fillId="7" borderId="4" xfId="0" applyNumberFormat="1" applyFont="1" applyFill="1" applyBorder="1"/>
    <xf numFmtId="166" fontId="3" fillId="7" borderId="4" xfId="0" applyNumberFormat="1" applyFont="1" applyFill="1" applyBorder="1"/>
    <xf numFmtId="0" fontId="3" fillId="12" borderId="4" xfId="0" applyFont="1" applyFill="1" applyBorder="1"/>
    <xf numFmtId="166" fontId="3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1" fillId="13" borderId="0" xfId="0" applyFont="1" applyFill="1"/>
    <xf numFmtId="0" fontId="1" fillId="7" borderId="14" xfId="0" applyFont="1" applyFill="1" applyBorder="1"/>
    <xf numFmtId="165" fontId="1" fillId="7" borderId="14" xfId="0" applyNumberFormat="1" applyFont="1" applyFill="1" applyBorder="1"/>
    <xf numFmtId="165" fontId="1" fillId="13" borderId="0" xfId="0" applyNumberFormat="1" applyFont="1" applyFill="1"/>
    <xf numFmtId="165" fontId="1" fillId="7" borderId="8" xfId="0" applyNumberFormat="1" applyFont="1" applyFill="1" applyBorder="1"/>
    <xf numFmtId="0" fontId="1" fillId="7" borderId="13" xfId="0" applyFont="1" applyFill="1" applyBorder="1"/>
    <xf numFmtId="165" fontId="1" fillId="7" borderId="13" xfId="0" applyNumberFormat="1" applyFont="1" applyFill="1" applyBorder="1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7" borderId="8" xfId="0" applyFont="1" applyFill="1" applyBorder="1"/>
    <xf numFmtId="0" fontId="2" fillId="0" borderId="9" xfId="0" applyFont="1" applyBorder="1"/>
    <xf numFmtId="0" fontId="1" fillId="5" borderId="1" xfId="0" applyFont="1" applyFill="1" applyBorder="1"/>
    <xf numFmtId="0" fontId="1" fillId="8" borderId="13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vertical="top" wrapText="1"/>
    </xf>
    <xf numFmtId="0" fontId="1" fillId="5" borderId="8" xfId="0" applyFont="1" applyFill="1" applyBorder="1"/>
    <xf numFmtId="0" fontId="2" fillId="0" borderId="10" xfId="0" applyFont="1" applyBorder="1"/>
    <xf numFmtId="0" fontId="1" fillId="8" borderId="1" xfId="0" applyFont="1" applyFill="1" applyBorder="1" applyAlignment="1">
      <alignment vertical="top" wrapText="1"/>
    </xf>
    <xf numFmtId="0" fontId="2" fillId="0" borderId="11" xfId="0" applyFont="1" applyBorder="1"/>
    <xf numFmtId="0" fontId="0" fillId="0" borderId="0" xfId="0"/>
    <xf numFmtId="0" fontId="2" fillId="0" borderId="12" xfId="0" applyFont="1" applyBorder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'Variable 1'!$D$6:$D$20</c:f>
              <c:numCache>
                <c:formatCode>0.0000</c:formatCode>
                <c:ptCount val="15"/>
                <c:pt idx="0" formatCode="General">
                  <c:v>0</c:v>
                </c:pt>
                <c:pt idx="1">
                  <c:v>50005.621100000004</c:v>
                </c:pt>
                <c:pt idx="2">
                  <c:v>100011.24219999999</c:v>
                </c:pt>
                <c:pt idx="3">
                  <c:v>150016.8633</c:v>
                </c:pt>
                <c:pt idx="4">
                  <c:v>200022.48440000002</c:v>
                </c:pt>
                <c:pt idx="5">
                  <c:v>250028.10550000003</c:v>
                </c:pt>
                <c:pt idx="6">
                  <c:v>300033.72660000005</c:v>
                </c:pt>
                <c:pt idx="7">
                  <c:v>350039.34770000004</c:v>
                </c:pt>
                <c:pt idx="8">
                  <c:v>400044.96880000003</c:v>
                </c:pt>
                <c:pt idx="9">
                  <c:v>450050.58990000002</c:v>
                </c:pt>
                <c:pt idx="10">
                  <c:v>500056.21100000001</c:v>
                </c:pt>
                <c:pt idx="11">
                  <c:v>550061.8321</c:v>
                </c:pt>
                <c:pt idx="12">
                  <c:v>600067.45319999999</c:v>
                </c:pt>
                <c:pt idx="13">
                  <c:v>650073.07429999998</c:v>
                </c:pt>
                <c:pt idx="14">
                  <c:v>700078.69539999997</c:v>
                </c:pt>
              </c:numCache>
            </c:numRef>
          </c:cat>
          <c:val>
            <c:numRef>
              <c:f>'Variable 1'!$G$6:$G$20</c:f>
              <c:numCache>
                <c:formatCode>General</c:formatCode>
                <c:ptCount val="15"/>
                <c:pt idx="0">
                  <c:v>128</c:v>
                </c:pt>
                <c:pt idx="1">
                  <c:v>32</c:v>
                </c:pt>
                <c:pt idx="2">
                  <c:v>8</c:v>
                </c:pt>
                <c:pt idx="3">
                  <c:v>11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5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ACF-4300-8E00-8CE6E7D1B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6249520"/>
        <c:axId val="2006628964"/>
      </c:barChart>
      <c:catAx>
        <c:axId val="906249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2006628964"/>
        <c:crosses val="autoZero"/>
        <c:auto val="1"/>
        <c:lblAlgn val="ctr"/>
        <c:lblOffset val="100"/>
        <c:noMultiLvlLbl val="1"/>
      </c:catAx>
      <c:valAx>
        <c:axId val="20066289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9062495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'Variable 2'!$D$6:$D$20</c:f>
              <c:numCache>
                <c:formatCode>0.000</c:formatCode>
                <c:ptCount val="15"/>
                <c:pt idx="0" formatCode="General">
                  <c:v>1.03</c:v>
                </c:pt>
                <c:pt idx="1">
                  <c:v>1.2419000000000002</c:v>
                </c:pt>
                <c:pt idx="2">
                  <c:v>1.4538000000000004</c:v>
                </c:pt>
                <c:pt idx="3">
                  <c:v>1.6657000000000006</c:v>
                </c:pt>
                <c:pt idx="4">
                  <c:v>1.8776000000000008</c:v>
                </c:pt>
                <c:pt idx="5">
                  <c:v>2.089500000000001</c:v>
                </c:pt>
                <c:pt idx="6">
                  <c:v>2.301400000000001</c:v>
                </c:pt>
                <c:pt idx="7">
                  <c:v>2.513300000000001</c:v>
                </c:pt>
                <c:pt idx="8">
                  <c:v>2.725200000000001</c:v>
                </c:pt>
                <c:pt idx="9">
                  <c:v>2.9371000000000009</c:v>
                </c:pt>
                <c:pt idx="10">
                  <c:v>3.1490000000000009</c:v>
                </c:pt>
                <c:pt idx="11">
                  <c:v>3.3609000000000009</c:v>
                </c:pt>
                <c:pt idx="12">
                  <c:v>3.5728000000000009</c:v>
                </c:pt>
                <c:pt idx="13">
                  <c:v>3.7847000000000008</c:v>
                </c:pt>
              </c:numCache>
            </c:numRef>
          </c:cat>
          <c:val>
            <c:numRef>
              <c:f>'Variable 2'!$G$6:$G$21</c:f>
              <c:numCache>
                <c:formatCode>General</c:formatCode>
                <c:ptCount val="16"/>
                <c:pt idx="0">
                  <c:v>17</c:v>
                </c:pt>
                <c:pt idx="1">
                  <c:v>28</c:v>
                </c:pt>
                <c:pt idx="2">
                  <c:v>31</c:v>
                </c:pt>
                <c:pt idx="3">
                  <c:v>21</c:v>
                </c:pt>
                <c:pt idx="4">
                  <c:v>41</c:v>
                </c:pt>
                <c:pt idx="5">
                  <c:v>21</c:v>
                </c:pt>
                <c:pt idx="6">
                  <c:v>19</c:v>
                </c:pt>
                <c:pt idx="7">
                  <c:v>8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963-41FA-A57E-34E80B582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744157"/>
        <c:axId val="252748660"/>
      </c:barChart>
      <c:catAx>
        <c:axId val="3917441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252748660"/>
        <c:crosses val="autoZero"/>
        <c:auto val="1"/>
        <c:lblAlgn val="ctr"/>
        <c:lblOffset val="100"/>
        <c:noMultiLvlLbl val="1"/>
      </c:catAx>
      <c:valAx>
        <c:axId val="2527486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39174415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22</xdr:row>
      <xdr:rowOff>0</xdr:rowOff>
    </xdr:from>
    <xdr:ext cx="6696075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21</xdr:row>
      <xdr:rowOff>171450</xdr:rowOff>
    </xdr:from>
    <xdr:ext cx="5715000" cy="3533775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7"/>
  <sheetViews>
    <sheetView tabSelected="1" topLeftCell="A7" workbookViewId="0">
      <selection activeCell="J22" sqref="J22"/>
    </sheetView>
  </sheetViews>
  <sheetFormatPr baseColWidth="10" defaultColWidth="12.5703125" defaultRowHeight="15.75" customHeight="1" x14ac:dyDescent="0.2"/>
  <cols>
    <col min="1" max="1" width="13.42578125" customWidth="1"/>
    <col min="2" max="2" width="19.28515625" customWidth="1"/>
    <col min="4" max="4" width="12.42578125" customWidth="1"/>
    <col min="12" max="12" width="13.5703125" customWidth="1"/>
  </cols>
  <sheetData>
    <row r="1" spans="1:16" x14ac:dyDescent="0.2">
      <c r="A1" s="36" t="s">
        <v>0</v>
      </c>
      <c r="B1" s="37"/>
      <c r="C1" s="37"/>
      <c r="D1" s="38"/>
      <c r="F1" s="1" t="s">
        <v>1</v>
      </c>
      <c r="G1" s="2">
        <f>1/AVERAGE(B10)</f>
        <v>1.354922653177659E-5</v>
      </c>
    </row>
    <row r="2" spans="1:16" x14ac:dyDescent="0.2">
      <c r="A2" s="39"/>
      <c r="B2" s="40"/>
      <c r="C2" s="40"/>
      <c r="D2" s="41"/>
      <c r="K2" s="3" t="s">
        <v>2</v>
      </c>
    </row>
    <row r="3" spans="1:16" x14ac:dyDescent="0.2">
      <c r="K3" s="4" t="s">
        <v>3</v>
      </c>
      <c r="L3" s="4"/>
    </row>
    <row r="4" spans="1:16" x14ac:dyDescent="0.2">
      <c r="A4" s="5" t="s">
        <v>4</v>
      </c>
      <c r="B4" s="6">
        <f>COUNT(muestra)</f>
        <v>204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234</v>
      </c>
      <c r="I4" s="7" t="s">
        <v>9</v>
      </c>
      <c r="K4" s="7" t="s">
        <v>5</v>
      </c>
      <c r="L4" s="7" t="s">
        <v>6</v>
      </c>
      <c r="M4" s="7" t="s">
        <v>10</v>
      </c>
      <c r="N4" s="7" t="s">
        <v>9</v>
      </c>
      <c r="O4" s="7" t="s">
        <v>11</v>
      </c>
      <c r="P4" s="7" t="s">
        <v>12</v>
      </c>
    </row>
    <row r="5" spans="1:16" x14ac:dyDescent="0.2">
      <c r="A5" s="5" t="s">
        <v>13</v>
      </c>
      <c r="B5" s="6">
        <f>MAX(muestra)</f>
        <v>714223</v>
      </c>
      <c r="D5" s="8"/>
      <c r="E5" s="8"/>
      <c r="F5" s="8"/>
      <c r="G5" s="8"/>
      <c r="H5" s="8"/>
      <c r="I5" s="8"/>
      <c r="K5" s="8"/>
      <c r="L5" s="8"/>
      <c r="M5" s="8"/>
      <c r="N5" s="8"/>
      <c r="O5" s="8"/>
      <c r="P5" s="8"/>
    </row>
    <row r="6" spans="1:16" x14ac:dyDescent="0.2">
      <c r="A6" s="5" t="s">
        <v>14</v>
      </c>
      <c r="B6" s="6">
        <f>0</f>
        <v>0</v>
      </c>
      <c r="D6" s="9">
        <f>0</f>
        <v>0</v>
      </c>
      <c r="E6" s="10">
        <f t="shared" ref="E6:E20" si="0">(D6+$B$9)-($B$11/10)</f>
        <v>50005.621100000004</v>
      </c>
      <c r="F6" s="10">
        <f t="shared" ref="F6:F20" si="1">(D6+E6)/2</f>
        <v>25002.810550000002</v>
      </c>
      <c r="G6" s="8">
        <f t="array" ref="G6:G20">FREQUENCY(B14:B217,E6:E19)</f>
        <v>128</v>
      </c>
      <c r="H6" s="10">
        <f>_xlfn.EXPON.DIST(E6,lambda,1)-_xlfn.EXPON.DIST(D6,lambda,1)</f>
        <v>0.49213391996992822</v>
      </c>
      <c r="I6" s="10">
        <f t="shared" ref="I6:I20" si="2">H6*$B$4</f>
        <v>100.39531967386536</v>
      </c>
      <c r="K6" s="8">
        <f t="shared" ref="K6:L6" si="3">D6</f>
        <v>0</v>
      </c>
      <c r="L6" s="10">
        <f t="shared" si="3"/>
        <v>50005.621100000004</v>
      </c>
      <c r="M6" s="8">
        <f t="shared" ref="M6:M10" si="4">G6</f>
        <v>128</v>
      </c>
      <c r="N6" s="10">
        <f t="shared" ref="N6:N10" si="5">I6</f>
        <v>100.39531967386536</v>
      </c>
      <c r="O6" s="10">
        <f t="shared" ref="O6:O11" si="6">((M6-N6)^2)/N6</f>
        <v>7.5901782910150084</v>
      </c>
      <c r="P6" s="10">
        <f t="shared" ref="P6:P11" si="7">O6+P5</f>
        <v>7.5901782910150084</v>
      </c>
    </row>
    <row r="7" spans="1:16" x14ac:dyDescent="0.2">
      <c r="A7" s="5" t="s">
        <v>15</v>
      </c>
      <c r="B7" s="6">
        <f>B5-B6</f>
        <v>714223</v>
      </c>
      <c r="D7" s="11">
        <f t="shared" ref="D7:D20" si="8">E6</f>
        <v>50005.621100000004</v>
      </c>
      <c r="E7" s="10">
        <f t="shared" si="0"/>
        <v>100011.24219999999</v>
      </c>
      <c r="F7" s="10">
        <f t="shared" si="1"/>
        <v>75008.431649999999</v>
      </c>
      <c r="G7" s="8">
        <v>32</v>
      </c>
      <c r="H7" s="10">
        <f>_xlfn.EXPON.DIST(E7,lambda,1)-_xlfn.EXPON.DIST(D7,lambda,1)</f>
        <v>0.24993812478496052</v>
      </c>
      <c r="I7" s="10">
        <f t="shared" si="2"/>
        <v>50.987377456131945</v>
      </c>
      <c r="K7" s="10">
        <f t="shared" ref="K7:L7" si="9">D7</f>
        <v>50005.621100000004</v>
      </c>
      <c r="L7" s="10">
        <f t="shared" si="9"/>
        <v>100011.24219999999</v>
      </c>
      <c r="M7" s="8">
        <f t="shared" si="4"/>
        <v>32</v>
      </c>
      <c r="N7" s="10">
        <f t="shared" si="5"/>
        <v>50.987377456131945</v>
      </c>
      <c r="O7" s="10">
        <f t="shared" si="6"/>
        <v>7.07077948795874</v>
      </c>
      <c r="P7" s="10">
        <f t="shared" si="7"/>
        <v>14.660957778973749</v>
      </c>
    </row>
    <row r="8" spans="1:16" x14ac:dyDescent="0.2">
      <c r="A8" s="5" t="s">
        <v>16</v>
      </c>
      <c r="B8" s="12">
        <f>SQRT(B4)</f>
        <v>14.282856857085701</v>
      </c>
      <c r="D8" s="11">
        <f t="shared" ref="D8:D20" si="10">E7</f>
        <v>100011.24219999999</v>
      </c>
      <c r="E8" s="10">
        <f t="shared" ref="E8:E20" si="11">(D8+$B$9)-($B$11/10)</f>
        <v>150016.8633</v>
      </c>
      <c r="F8" s="10">
        <f t="shared" si="1"/>
        <v>125014.05275</v>
      </c>
      <c r="G8" s="8">
        <v>8</v>
      </c>
      <c r="H8" s="10">
        <f>_xlfn.EXPON.DIST(E8,lambda,1)-_xlfn.EXPON.DIST(D8,lambda,1)</f>
        <v>0.12693509568460482</v>
      </c>
      <c r="I8" s="10">
        <f t="shared" si="2"/>
        <v>25.894759519659381</v>
      </c>
      <c r="K8" s="10">
        <f t="shared" ref="K8:L8" si="12">D8</f>
        <v>100011.24219999999</v>
      </c>
      <c r="L8" s="10">
        <f t="shared" si="12"/>
        <v>150016.8633</v>
      </c>
      <c r="M8" s="8">
        <f t="shared" si="4"/>
        <v>8</v>
      </c>
      <c r="N8" s="10">
        <f t="shared" si="5"/>
        <v>25.894759519659381</v>
      </c>
      <c r="O8" s="10">
        <f t="shared" si="6"/>
        <v>12.3663020706304</v>
      </c>
      <c r="P8" s="10">
        <f t="shared" si="7"/>
        <v>27.02725984960415</v>
      </c>
    </row>
    <row r="9" spans="1:16" x14ac:dyDescent="0.2">
      <c r="A9" s="13" t="s">
        <v>17</v>
      </c>
      <c r="B9" s="6">
        <f>TRUNC((B7/B8)+B11,4)</f>
        <v>50005.622100000001</v>
      </c>
      <c r="D9" s="11">
        <f t="shared" si="10"/>
        <v>150016.8633</v>
      </c>
      <c r="E9" s="10">
        <f t="shared" si="11"/>
        <v>200022.48440000002</v>
      </c>
      <c r="F9" s="10">
        <f t="shared" si="1"/>
        <v>175019.67385000002</v>
      </c>
      <c r="G9" s="8">
        <v>11</v>
      </c>
      <c r="H9" s="10">
        <f>_xlfn.EXPON.DIST(E9,lambda,1)-_xlfn.EXPON.DIST(D9,lambda,1)</f>
        <v>6.4466029463582264E-2</v>
      </c>
      <c r="I9" s="10">
        <f t="shared" si="2"/>
        <v>13.151070010570782</v>
      </c>
      <c r="K9" s="10">
        <f t="shared" ref="K9:L9" si="13">D9</f>
        <v>150016.8633</v>
      </c>
      <c r="L9" s="10">
        <f t="shared" si="13"/>
        <v>200022.48440000002</v>
      </c>
      <c r="M9" s="8">
        <f t="shared" si="4"/>
        <v>11</v>
      </c>
      <c r="N9" s="10">
        <f t="shared" si="5"/>
        <v>13.151070010570782</v>
      </c>
      <c r="O9" s="10">
        <f t="shared" si="6"/>
        <v>0.35184225972926442</v>
      </c>
      <c r="P9" s="10">
        <f t="shared" si="7"/>
        <v>27.379102109333413</v>
      </c>
    </row>
    <row r="10" spans="1:16" x14ac:dyDescent="0.2">
      <c r="A10" s="5" t="s">
        <v>18</v>
      </c>
      <c r="B10" s="14">
        <f>AVERAGE(muestra)</f>
        <v>73804.950980392154</v>
      </c>
      <c r="D10" s="11">
        <f t="shared" si="10"/>
        <v>200022.48440000002</v>
      </c>
      <c r="E10" s="10">
        <f t="shared" si="11"/>
        <v>250028.10550000003</v>
      </c>
      <c r="F10" s="10">
        <f t="shared" si="1"/>
        <v>225025.29495000001</v>
      </c>
      <c r="G10" s="8">
        <v>6</v>
      </c>
      <c r="H10" s="10">
        <f>_xlfn.EXPON.DIST(E10,lambda,1)-_xlfn.EXPON.DIST(D10,lambda,1)</f>
        <v>3.2740109678772722E-2</v>
      </c>
      <c r="I10" s="10">
        <f t="shared" si="2"/>
        <v>6.6789823744696353</v>
      </c>
      <c r="K10" s="10">
        <f t="shared" ref="K10:L10" si="14">D10</f>
        <v>200022.48440000002</v>
      </c>
      <c r="L10" s="10">
        <f t="shared" si="14"/>
        <v>250028.10550000003</v>
      </c>
      <c r="M10" s="8">
        <f t="shared" si="4"/>
        <v>6</v>
      </c>
      <c r="N10" s="10">
        <f t="shared" si="5"/>
        <v>6.6789823744696353</v>
      </c>
      <c r="O10" s="10">
        <f t="shared" si="6"/>
        <v>6.9025045881638894E-2</v>
      </c>
      <c r="P10" s="10">
        <f t="shared" si="7"/>
        <v>27.448127155215051</v>
      </c>
    </row>
    <row r="11" spans="1:16" x14ac:dyDescent="0.2">
      <c r="A11" s="13" t="s">
        <v>19</v>
      </c>
      <c r="B11" s="6">
        <v>0.01</v>
      </c>
      <c r="D11" s="11">
        <f t="shared" si="10"/>
        <v>250028.10550000003</v>
      </c>
      <c r="E11" s="10">
        <f t="shared" si="11"/>
        <v>300033.72660000005</v>
      </c>
      <c r="F11" s="10">
        <f t="shared" si="1"/>
        <v>275030.91605000006</v>
      </c>
      <c r="G11" s="8">
        <v>7</v>
      </c>
      <c r="H11" s="10">
        <f>_xlfn.EXPON.DIST(E11,lambda,1)-_xlfn.EXPON.DIST(D11,lambda,1)</f>
        <v>1.6627591162312938E-2</v>
      </c>
      <c r="I11" s="10">
        <f t="shared" si="2"/>
        <v>3.3920285971118393</v>
      </c>
      <c r="K11" s="10">
        <f>D11</f>
        <v>250028.10550000003</v>
      </c>
      <c r="L11" s="10">
        <f>E20</f>
        <v>750084.31649999996</v>
      </c>
      <c r="M11" s="8">
        <f>SUM(G11:G20)</f>
        <v>19</v>
      </c>
      <c r="N11" s="10">
        <f>SUM(I11:I20)</f>
        <v>6.8846228940963279</v>
      </c>
      <c r="O11" s="10">
        <f t="shared" si="6"/>
        <v>21.320319889143533</v>
      </c>
      <c r="P11" s="15">
        <f t="shared" si="7"/>
        <v>48.768447044358581</v>
      </c>
    </row>
    <row r="12" spans="1:16" x14ac:dyDescent="0.2">
      <c r="D12" s="11">
        <f t="shared" si="10"/>
        <v>300033.72660000005</v>
      </c>
      <c r="E12" s="10">
        <f t="shared" si="11"/>
        <v>350039.34770000004</v>
      </c>
      <c r="F12" s="10">
        <f t="shared" si="1"/>
        <v>325036.53715000005</v>
      </c>
      <c r="G12" s="8">
        <v>2</v>
      </c>
      <c r="H12" s="10">
        <f>_xlfn.EXPON.DIST(E12,lambda,1)-_xlfn.EXPON.DIST(D12,lambda,1)</f>
        <v>8.4445895439464458E-3</v>
      </c>
      <c r="I12" s="10">
        <f t="shared" si="2"/>
        <v>1.7226962669650749</v>
      </c>
    </row>
    <row r="13" spans="1:16" x14ac:dyDescent="0.2">
      <c r="A13" s="16" t="s">
        <v>20</v>
      </c>
      <c r="B13" s="17" t="s">
        <v>21</v>
      </c>
      <c r="D13" s="11">
        <f t="shared" si="10"/>
        <v>350039.34770000004</v>
      </c>
      <c r="E13" s="10">
        <f t="shared" si="11"/>
        <v>400044.96880000003</v>
      </c>
      <c r="F13" s="10">
        <f t="shared" si="1"/>
        <v>375042.15825000004</v>
      </c>
      <c r="G13" s="8">
        <v>5</v>
      </c>
      <c r="H13" s="10">
        <f>_xlfn.EXPON.DIST(E13,lambda,1)-_xlfn.EXPON.DIST(D13,lambda,1)</f>
        <v>4.2887205891470881E-3</v>
      </c>
      <c r="I13" s="10">
        <f t="shared" si="2"/>
        <v>0.87489900018600597</v>
      </c>
      <c r="K13" s="42" t="s">
        <v>22</v>
      </c>
      <c r="L13" s="43"/>
    </row>
    <row r="14" spans="1:16" x14ac:dyDescent="0.2">
      <c r="A14" s="18" t="s">
        <v>23</v>
      </c>
      <c r="B14" s="18">
        <v>7092</v>
      </c>
      <c r="D14" s="11">
        <f t="shared" si="10"/>
        <v>400044.96880000003</v>
      </c>
      <c r="E14" s="10">
        <f t="shared" si="11"/>
        <v>450050.58990000002</v>
      </c>
      <c r="F14" s="10">
        <f t="shared" si="1"/>
        <v>425047.77935000003</v>
      </c>
      <c r="G14" s="8">
        <v>0</v>
      </c>
      <c r="H14" s="10">
        <f>_xlfn.EXPON.DIST(E14,lambda,1)-_xlfn.EXPON.DIST(D14,lambda,1)</f>
        <v>2.1780957139543311E-3</v>
      </c>
      <c r="I14" s="10">
        <f t="shared" si="2"/>
        <v>0.44433152564668355</v>
      </c>
      <c r="K14" s="44" t="s">
        <v>24</v>
      </c>
      <c r="L14" s="37"/>
      <c r="M14" s="38"/>
    </row>
    <row r="15" spans="1:16" x14ac:dyDescent="0.2">
      <c r="A15" s="18" t="s">
        <v>25</v>
      </c>
      <c r="B15" s="18">
        <v>58336</v>
      </c>
      <c r="D15" s="11">
        <f t="shared" si="10"/>
        <v>450050.58990000002</v>
      </c>
      <c r="E15" s="10">
        <f t="shared" si="11"/>
        <v>500056.21100000001</v>
      </c>
      <c r="F15" s="10">
        <f t="shared" si="1"/>
        <v>475053.40045000002</v>
      </c>
      <c r="G15" s="8">
        <v>2</v>
      </c>
      <c r="H15" s="10">
        <f>_xlfn.EXPON.DIST(E15,lambda,1)-_xlfn.EXPON.DIST(D15,lambda,1)</f>
        <v>1.1061809321762928E-3</v>
      </c>
      <c r="I15" s="10">
        <f t="shared" si="2"/>
        <v>0.22566091016396372</v>
      </c>
      <c r="K15" s="45" t="s">
        <v>26</v>
      </c>
      <c r="L15" s="45"/>
      <c r="M15" s="45"/>
      <c r="N15" s="45"/>
    </row>
    <row r="16" spans="1:16" x14ac:dyDescent="0.2">
      <c r="A16" s="18" t="s">
        <v>27</v>
      </c>
      <c r="B16" s="18">
        <v>2468</v>
      </c>
      <c r="D16" s="11">
        <f t="shared" si="10"/>
        <v>500056.21100000001</v>
      </c>
      <c r="E16" s="10">
        <f t="shared" si="11"/>
        <v>550061.8321</v>
      </c>
      <c r="F16" s="10">
        <f t="shared" si="1"/>
        <v>525059.02154999995</v>
      </c>
      <c r="G16" s="8">
        <v>1</v>
      </c>
      <c r="H16" s="10">
        <f>_xlfn.EXPON.DIST(E16,lambda,1)-_xlfn.EXPON.DIST(D16,lambda,1)</f>
        <v>5.6179177382842393E-4</v>
      </c>
      <c r="I16" s="10">
        <f t="shared" si="2"/>
        <v>0.11460552186099848</v>
      </c>
      <c r="K16" s="45"/>
      <c r="L16" s="45"/>
      <c r="M16" s="45"/>
      <c r="N16" s="45"/>
    </row>
    <row r="17" spans="1:14" x14ac:dyDescent="0.2">
      <c r="A17" s="18" t="s">
        <v>28</v>
      </c>
      <c r="B17" s="18">
        <v>108796</v>
      </c>
      <c r="D17" s="11">
        <f t="shared" si="10"/>
        <v>550061.8321</v>
      </c>
      <c r="E17" s="10">
        <f t="shared" si="11"/>
        <v>600067.45319999999</v>
      </c>
      <c r="F17" s="10">
        <f t="shared" si="1"/>
        <v>575064.64265000005</v>
      </c>
      <c r="G17" s="8">
        <v>1</v>
      </c>
      <c r="H17" s="10">
        <f>_xlfn.EXPON.DIST(E17,lambda,1)-_xlfn.EXPON.DIST(D17,lambda,1)</f>
        <v>2.8531498596739979E-4</v>
      </c>
      <c r="I17" s="10">
        <f t="shared" si="2"/>
        <v>5.8204257137349558E-2</v>
      </c>
      <c r="K17" s="45"/>
      <c r="L17" s="45"/>
      <c r="M17" s="45"/>
      <c r="N17" s="45"/>
    </row>
    <row r="18" spans="1:14" x14ac:dyDescent="0.2">
      <c r="A18" s="18" t="s">
        <v>29</v>
      </c>
      <c r="B18" s="18">
        <v>1796</v>
      </c>
      <c r="D18" s="11">
        <f t="shared" si="10"/>
        <v>600067.45319999999</v>
      </c>
      <c r="E18" s="10">
        <f t="shared" si="11"/>
        <v>650073.07429999998</v>
      </c>
      <c r="F18" s="10">
        <f t="shared" si="1"/>
        <v>625070.26374999993</v>
      </c>
      <c r="G18" s="8">
        <v>0</v>
      </c>
      <c r="H18" s="10">
        <f>_xlfn.EXPON.DIST(E18,lambda,1)-_xlfn.EXPON.DIST(D18,lambda,1)</f>
        <v>1.4490180349702175E-4</v>
      </c>
      <c r="I18" s="10">
        <f t="shared" si="2"/>
        <v>2.9559967913392438E-2</v>
      </c>
      <c r="K18" s="45"/>
      <c r="L18" s="45"/>
      <c r="M18" s="45"/>
      <c r="N18" s="45"/>
    </row>
    <row r="19" spans="1:14" x14ac:dyDescent="0.2">
      <c r="A19" s="18" t="s">
        <v>30</v>
      </c>
      <c r="B19" s="18">
        <v>18024</v>
      </c>
      <c r="D19" s="11">
        <f t="shared" si="10"/>
        <v>650073.07429999998</v>
      </c>
      <c r="E19" s="10">
        <f t="shared" si="11"/>
        <v>700078.69539999997</v>
      </c>
      <c r="F19" s="10">
        <f t="shared" si="1"/>
        <v>675075.88485000003</v>
      </c>
      <c r="G19" s="8">
        <v>0</v>
      </c>
      <c r="H19" s="10">
        <f>_xlfn.EXPON.DIST(E19,lambda,1)-_xlfn.EXPON.DIST(D19,lambda,1)</f>
        <v>7.3590710931381587E-5</v>
      </c>
      <c r="I19" s="10">
        <f t="shared" si="2"/>
        <v>1.5012505030001844E-2</v>
      </c>
    </row>
    <row r="20" spans="1:14" x14ac:dyDescent="0.2">
      <c r="A20" s="18" t="s">
        <v>31</v>
      </c>
      <c r="B20" s="18">
        <v>390860</v>
      </c>
      <c r="D20" s="11">
        <f t="shared" si="10"/>
        <v>700078.69539999997</v>
      </c>
      <c r="E20" s="10">
        <f t="shared" si="11"/>
        <v>750084.31649999996</v>
      </c>
      <c r="F20" s="10">
        <f t="shared" si="1"/>
        <v>725081.5059499999</v>
      </c>
      <c r="G20" s="8">
        <v>1</v>
      </c>
      <c r="H20" s="10">
        <f>_xlfn.EXPON.DIST(E20,lambda,1)-_xlfn.EXPON.DIST(D20,lambda,1)</f>
        <v>3.7374225887343293E-5</v>
      </c>
      <c r="I20" s="10">
        <f t="shared" si="2"/>
        <v>7.6243420810180318E-3</v>
      </c>
    </row>
    <row r="21" spans="1:14" x14ac:dyDescent="0.2">
      <c r="A21" s="18" t="s">
        <v>32</v>
      </c>
      <c r="B21" s="18">
        <v>255752</v>
      </c>
      <c r="D21" s="19"/>
      <c r="G21" s="20">
        <f t="shared" ref="G21:H21" si="15">SUM(G6:G20)</f>
        <v>204</v>
      </c>
      <c r="H21" s="10">
        <f t="shared" si="15"/>
        <v>0.99996143102349722</v>
      </c>
    </row>
    <row r="22" spans="1:14" x14ac:dyDescent="0.2">
      <c r="A22" s="18" t="s">
        <v>33</v>
      </c>
      <c r="B22" s="18">
        <v>462588</v>
      </c>
    </row>
    <row r="23" spans="1:14" x14ac:dyDescent="0.2">
      <c r="A23" s="18" t="s">
        <v>34</v>
      </c>
      <c r="B23" s="18">
        <v>237964</v>
      </c>
    </row>
    <row r="24" spans="1:14" x14ac:dyDescent="0.2">
      <c r="A24" s="18" t="s">
        <v>35</v>
      </c>
      <c r="B24" s="18">
        <v>99896</v>
      </c>
    </row>
    <row r="25" spans="1:14" x14ac:dyDescent="0.2">
      <c r="A25" s="18" t="s">
        <v>36</v>
      </c>
      <c r="B25" s="18">
        <v>43828</v>
      </c>
    </row>
    <row r="26" spans="1:14" x14ac:dyDescent="0.2">
      <c r="A26" s="18" t="s">
        <v>37</v>
      </c>
      <c r="B26" s="18">
        <v>40628</v>
      </c>
    </row>
    <row r="27" spans="1:14" x14ac:dyDescent="0.2">
      <c r="A27" s="18" t="s">
        <v>38</v>
      </c>
      <c r="B27" s="18">
        <v>20480</v>
      </c>
    </row>
    <row r="28" spans="1:14" x14ac:dyDescent="0.2">
      <c r="A28" s="18" t="s">
        <v>39</v>
      </c>
      <c r="B28" s="18">
        <v>20700</v>
      </c>
    </row>
    <row r="29" spans="1:14" x14ac:dyDescent="0.2">
      <c r="A29" s="18" t="s">
        <v>40</v>
      </c>
      <c r="B29" s="18">
        <v>21696</v>
      </c>
    </row>
    <row r="30" spans="1:14" x14ac:dyDescent="0.2">
      <c r="A30" s="18" t="s">
        <v>41</v>
      </c>
      <c r="B30" s="18">
        <v>14569</v>
      </c>
    </row>
    <row r="31" spans="1:14" x14ac:dyDescent="0.2">
      <c r="A31" s="18" t="s">
        <v>42</v>
      </c>
      <c r="B31" s="18">
        <v>16024</v>
      </c>
    </row>
    <row r="32" spans="1:14" x14ac:dyDescent="0.2">
      <c r="A32" s="18" t="s">
        <v>43</v>
      </c>
      <c r="B32" s="18">
        <v>54060</v>
      </c>
    </row>
    <row r="33" spans="1:12" x14ac:dyDescent="0.2">
      <c r="A33" s="18" t="s">
        <v>44</v>
      </c>
      <c r="B33" s="18">
        <v>8028</v>
      </c>
    </row>
    <row r="34" spans="1:12" x14ac:dyDescent="0.2">
      <c r="A34" s="18" t="s">
        <v>45</v>
      </c>
      <c r="B34" s="18">
        <v>7520</v>
      </c>
    </row>
    <row r="35" spans="1:12" x14ac:dyDescent="0.2">
      <c r="A35" s="18" t="s">
        <v>46</v>
      </c>
      <c r="B35" s="18">
        <v>2332</v>
      </c>
    </row>
    <row r="36" spans="1:12" x14ac:dyDescent="0.2">
      <c r="A36" s="18" t="s">
        <v>47</v>
      </c>
      <c r="B36" s="18">
        <v>1752</v>
      </c>
    </row>
    <row r="37" spans="1:12" x14ac:dyDescent="0.2">
      <c r="A37" s="18" t="s">
        <v>48</v>
      </c>
      <c r="B37" s="18">
        <v>1768</v>
      </c>
    </row>
    <row r="38" spans="1:12" x14ac:dyDescent="0.2">
      <c r="A38" s="18" t="s">
        <v>49</v>
      </c>
      <c r="B38" s="18">
        <v>3212</v>
      </c>
    </row>
    <row r="39" spans="1:12" x14ac:dyDescent="0.2">
      <c r="A39" s="18" t="s">
        <v>50</v>
      </c>
      <c r="B39" s="18">
        <v>21020</v>
      </c>
      <c r="L39" s="21"/>
    </row>
    <row r="40" spans="1:12" x14ac:dyDescent="0.2">
      <c r="A40" s="18" t="s">
        <v>51</v>
      </c>
      <c r="B40" s="18">
        <v>597264</v>
      </c>
    </row>
    <row r="41" spans="1:12" x14ac:dyDescent="0.2">
      <c r="A41" s="18" t="s">
        <v>52</v>
      </c>
      <c r="B41" s="18">
        <v>276092</v>
      </c>
      <c r="D41" s="46" t="s">
        <v>53</v>
      </c>
      <c r="E41" s="46"/>
      <c r="F41" s="46"/>
      <c r="G41" s="46"/>
    </row>
    <row r="42" spans="1:12" x14ac:dyDescent="0.2">
      <c r="A42" s="18" t="s">
        <v>54</v>
      </c>
      <c r="B42" s="18">
        <v>160200</v>
      </c>
      <c r="D42" s="46"/>
      <c r="E42" s="46"/>
      <c r="F42" s="46"/>
      <c r="G42" s="46"/>
    </row>
    <row r="43" spans="1:12" x14ac:dyDescent="0.2">
      <c r="A43" s="18" t="s">
        <v>55</v>
      </c>
      <c r="B43" s="18">
        <v>16672</v>
      </c>
      <c r="D43" s="46"/>
      <c r="E43" s="46"/>
      <c r="F43" s="46"/>
      <c r="G43" s="46"/>
    </row>
    <row r="44" spans="1:12" x14ac:dyDescent="0.2">
      <c r="A44" s="18" t="s">
        <v>56</v>
      </c>
      <c r="B44" s="18">
        <v>12396</v>
      </c>
      <c r="D44" s="46"/>
      <c r="E44" s="46"/>
      <c r="F44" s="46"/>
      <c r="G44" s="46"/>
    </row>
    <row r="45" spans="1:12" x14ac:dyDescent="0.2">
      <c r="A45" s="18" t="s">
        <v>57</v>
      </c>
      <c r="B45" s="18">
        <v>11464</v>
      </c>
    </row>
    <row r="46" spans="1:12" x14ac:dyDescent="0.2">
      <c r="A46" s="18" t="s">
        <v>58</v>
      </c>
      <c r="B46" s="18">
        <v>5160</v>
      </c>
    </row>
    <row r="47" spans="1:12" x14ac:dyDescent="0.2">
      <c r="A47" s="18" t="s">
        <v>59</v>
      </c>
      <c r="B47" s="18">
        <v>12396</v>
      </c>
    </row>
    <row r="48" spans="1:12" x14ac:dyDescent="0.2">
      <c r="A48" s="18" t="s">
        <v>60</v>
      </c>
      <c r="B48" s="18">
        <v>376352</v>
      </c>
    </row>
    <row r="49" spans="1:2" x14ac:dyDescent="0.2">
      <c r="A49" s="18" t="s">
        <v>61</v>
      </c>
      <c r="B49" s="18">
        <v>55200</v>
      </c>
    </row>
    <row r="50" spans="1:2" x14ac:dyDescent="0.2">
      <c r="A50" s="18" t="s">
        <v>62</v>
      </c>
      <c r="B50" s="18">
        <v>292800</v>
      </c>
    </row>
    <row r="51" spans="1:2" x14ac:dyDescent="0.2">
      <c r="A51" s="18" t="s">
        <v>63</v>
      </c>
      <c r="B51" s="18">
        <v>77284</v>
      </c>
    </row>
    <row r="52" spans="1:2" x14ac:dyDescent="0.2">
      <c r="A52" s="18" t="s">
        <v>64</v>
      </c>
      <c r="B52" s="18">
        <v>36836</v>
      </c>
    </row>
    <row r="53" spans="1:2" x14ac:dyDescent="0.2">
      <c r="A53" s="18" t="s">
        <v>65</v>
      </c>
      <c r="B53" s="18">
        <v>227396</v>
      </c>
    </row>
    <row r="54" spans="1:2" x14ac:dyDescent="0.2">
      <c r="A54" s="18" t="s">
        <v>66</v>
      </c>
      <c r="B54" s="18">
        <v>195880</v>
      </c>
    </row>
    <row r="55" spans="1:2" x14ac:dyDescent="0.2">
      <c r="A55" s="18" t="s">
        <v>67</v>
      </c>
      <c r="B55" s="18">
        <v>272332</v>
      </c>
    </row>
    <row r="56" spans="1:2" x14ac:dyDescent="0.2">
      <c r="A56" s="18" t="s">
        <v>68</v>
      </c>
      <c r="B56" s="18">
        <v>4780</v>
      </c>
    </row>
    <row r="57" spans="1:2" x14ac:dyDescent="0.2">
      <c r="A57" s="18" t="s">
        <v>69</v>
      </c>
      <c r="B57" s="18">
        <v>1608</v>
      </c>
    </row>
    <row r="58" spans="1:2" x14ac:dyDescent="0.2">
      <c r="A58" s="18" t="s">
        <v>70</v>
      </c>
      <c r="B58" s="18">
        <v>11176</v>
      </c>
    </row>
    <row r="59" spans="1:2" x14ac:dyDescent="0.2">
      <c r="A59" s="18" t="s">
        <v>71</v>
      </c>
      <c r="B59" s="18">
        <v>4856</v>
      </c>
    </row>
    <row r="60" spans="1:2" x14ac:dyDescent="0.2">
      <c r="A60" s="18" t="s">
        <v>72</v>
      </c>
      <c r="B60" s="18">
        <v>200864</v>
      </c>
    </row>
    <row r="61" spans="1:2" x14ac:dyDescent="0.2">
      <c r="A61" s="18" t="s">
        <v>73</v>
      </c>
      <c r="B61" s="18">
        <v>125692</v>
      </c>
    </row>
    <row r="62" spans="1:2" x14ac:dyDescent="0.2">
      <c r="A62" s="18" t="s">
        <v>74</v>
      </c>
      <c r="B62" s="18">
        <v>1560</v>
      </c>
    </row>
    <row r="63" spans="1:2" x14ac:dyDescent="0.2">
      <c r="A63" s="18" t="s">
        <v>75</v>
      </c>
      <c r="B63" s="18">
        <v>4176</v>
      </c>
    </row>
    <row r="64" spans="1:2" x14ac:dyDescent="0.2">
      <c r="A64" s="18" t="s">
        <v>76</v>
      </c>
      <c r="B64" s="18">
        <v>1236</v>
      </c>
    </row>
    <row r="65" spans="1:2" x14ac:dyDescent="0.2">
      <c r="A65" s="18" t="s">
        <v>77</v>
      </c>
      <c r="B65" s="18">
        <v>11684</v>
      </c>
    </row>
    <row r="66" spans="1:2" x14ac:dyDescent="0.2">
      <c r="A66" s="18" t="s">
        <v>78</v>
      </c>
      <c r="B66" s="18">
        <v>284</v>
      </c>
    </row>
    <row r="67" spans="1:2" x14ac:dyDescent="0.2">
      <c r="A67" s="18" t="s">
        <v>79</v>
      </c>
      <c r="B67" s="18">
        <v>11636</v>
      </c>
    </row>
    <row r="68" spans="1:2" x14ac:dyDescent="0.2">
      <c r="A68" s="18" t="s">
        <v>80</v>
      </c>
      <c r="B68" s="18">
        <v>83244</v>
      </c>
    </row>
    <row r="69" spans="1:2" x14ac:dyDescent="0.2">
      <c r="A69" s="18" t="s">
        <v>81</v>
      </c>
      <c r="B69" s="18">
        <v>290636</v>
      </c>
    </row>
    <row r="70" spans="1:2" x14ac:dyDescent="0.2">
      <c r="A70" s="18" t="s">
        <v>82</v>
      </c>
      <c r="B70" s="18">
        <v>4120</v>
      </c>
    </row>
    <row r="71" spans="1:2" x14ac:dyDescent="0.2">
      <c r="A71" s="18" t="s">
        <v>83</v>
      </c>
      <c r="B71" s="18">
        <v>89500</v>
      </c>
    </row>
    <row r="72" spans="1:2" x14ac:dyDescent="0.2">
      <c r="A72" s="18" t="s">
        <v>84</v>
      </c>
      <c r="B72" s="18">
        <v>26328</v>
      </c>
    </row>
    <row r="73" spans="1:2" x14ac:dyDescent="0.2">
      <c r="A73" s="18" t="s">
        <v>85</v>
      </c>
      <c r="B73" s="18">
        <v>13644</v>
      </c>
    </row>
    <row r="74" spans="1:2" x14ac:dyDescent="0.2">
      <c r="A74" s="18" t="s">
        <v>86</v>
      </c>
      <c r="B74" s="18">
        <v>62728</v>
      </c>
    </row>
    <row r="75" spans="1:2" x14ac:dyDescent="0.2">
      <c r="A75" s="18" t="s">
        <v>87</v>
      </c>
      <c r="B75" s="18">
        <v>25736</v>
      </c>
    </row>
    <row r="76" spans="1:2" x14ac:dyDescent="0.2">
      <c r="A76" s="18" t="s">
        <v>88</v>
      </c>
      <c r="B76" s="18">
        <v>46196</v>
      </c>
    </row>
    <row r="77" spans="1:2" x14ac:dyDescent="0.2">
      <c r="A77" s="18" t="s">
        <v>89</v>
      </c>
      <c r="B77" s="18">
        <v>168304</v>
      </c>
    </row>
    <row r="78" spans="1:2" x14ac:dyDescent="0.2">
      <c r="A78" s="18" t="s">
        <v>90</v>
      </c>
      <c r="B78" s="18">
        <v>64304</v>
      </c>
    </row>
    <row r="79" spans="1:2" x14ac:dyDescent="0.2">
      <c r="A79" s="18" t="s">
        <v>91</v>
      </c>
      <c r="B79" s="18">
        <v>9728</v>
      </c>
    </row>
    <row r="80" spans="1:2" x14ac:dyDescent="0.2">
      <c r="A80" s="18" t="s">
        <v>92</v>
      </c>
      <c r="B80" s="18">
        <v>8716</v>
      </c>
    </row>
    <row r="81" spans="1:2" x14ac:dyDescent="0.2">
      <c r="A81" s="18" t="s">
        <v>93</v>
      </c>
      <c r="B81" s="18">
        <v>56300</v>
      </c>
    </row>
    <row r="82" spans="1:2" x14ac:dyDescent="0.2">
      <c r="A82" s="18" t="s">
        <v>94</v>
      </c>
      <c r="B82" s="18">
        <v>38464</v>
      </c>
    </row>
    <row r="83" spans="1:2" x14ac:dyDescent="0.2">
      <c r="A83" s="18" t="s">
        <v>95</v>
      </c>
      <c r="B83" s="18">
        <v>101116</v>
      </c>
    </row>
    <row r="84" spans="1:2" x14ac:dyDescent="0.2">
      <c r="A84" s="18" t="s">
        <v>96</v>
      </c>
      <c r="B84" s="18">
        <v>89056</v>
      </c>
    </row>
    <row r="85" spans="1:2" x14ac:dyDescent="0.2">
      <c r="A85" s="18" t="s">
        <v>97</v>
      </c>
      <c r="B85" s="18">
        <v>11496</v>
      </c>
    </row>
    <row r="86" spans="1:2" x14ac:dyDescent="0.2">
      <c r="A86" s="18" t="s">
        <v>98</v>
      </c>
      <c r="B86" s="18">
        <v>4184</v>
      </c>
    </row>
    <row r="87" spans="1:2" x14ac:dyDescent="0.2">
      <c r="A87" s="18" t="s">
        <v>99</v>
      </c>
      <c r="B87" s="18">
        <v>50152</v>
      </c>
    </row>
    <row r="88" spans="1:2" x14ac:dyDescent="0.2">
      <c r="A88" s="18" t="s">
        <v>100</v>
      </c>
      <c r="B88" s="18">
        <v>66276</v>
      </c>
    </row>
    <row r="89" spans="1:2" x14ac:dyDescent="0.2">
      <c r="A89" s="18" t="s">
        <v>101</v>
      </c>
      <c r="B89" s="18">
        <v>60920</v>
      </c>
    </row>
    <row r="90" spans="1:2" x14ac:dyDescent="0.2">
      <c r="A90" s="18" t="s">
        <v>102</v>
      </c>
      <c r="B90" s="18">
        <v>17828</v>
      </c>
    </row>
    <row r="91" spans="1:2" x14ac:dyDescent="0.2">
      <c r="A91" s="18" t="s">
        <v>103</v>
      </c>
      <c r="B91" s="18">
        <v>6048</v>
      </c>
    </row>
    <row r="92" spans="1:2" x14ac:dyDescent="0.2">
      <c r="A92" s="18" t="s">
        <v>104</v>
      </c>
      <c r="B92" s="18">
        <v>6736</v>
      </c>
    </row>
    <row r="93" spans="1:2" x14ac:dyDescent="0.2">
      <c r="A93" s="18" t="s">
        <v>105</v>
      </c>
      <c r="B93" s="18">
        <v>5316</v>
      </c>
    </row>
    <row r="94" spans="1:2" x14ac:dyDescent="0.2">
      <c r="A94" s="18" t="s">
        <v>106</v>
      </c>
      <c r="B94" s="18">
        <v>197416</v>
      </c>
    </row>
    <row r="95" spans="1:2" x14ac:dyDescent="0.2">
      <c r="A95" s="18" t="s">
        <v>107</v>
      </c>
      <c r="B95" s="18">
        <v>22272</v>
      </c>
    </row>
    <row r="96" spans="1:2" x14ac:dyDescent="0.2">
      <c r="A96" s="18" t="s">
        <v>108</v>
      </c>
      <c r="B96" s="18">
        <v>172</v>
      </c>
    </row>
    <row r="97" spans="1:2" x14ac:dyDescent="0.2">
      <c r="A97" s="18" t="s">
        <v>109</v>
      </c>
      <c r="B97" s="18">
        <v>7532</v>
      </c>
    </row>
    <row r="98" spans="1:2" x14ac:dyDescent="0.2">
      <c r="A98" s="18" t="s">
        <v>110</v>
      </c>
      <c r="B98" s="18">
        <v>56188</v>
      </c>
    </row>
    <row r="99" spans="1:2" x14ac:dyDescent="0.2">
      <c r="A99" s="18" t="s">
        <v>111</v>
      </c>
      <c r="B99" s="18">
        <v>6080</v>
      </c>
    </row>
    <row r="100" spans="1:2" x14ac:dyDescent="0.2">
      <c r="A100" s="18" t="s">
        <v>112</v>
      </c>
      <c r="B100" s="18">
        <v>63812</v>
      </c>
    </row>
    <row r="101" spans="1:2" x14ac:dyDescent="0.2">
      <c r="A101" s="18" t="s">
        <v>113</v>
      </c>
      <c r="B101" s="18">
        <v>1160</v>
      </c>
    </row>
    <row r="102" spans="1:2" x14ac:dyDescent="0.2">
      <c r="A102" s="18" t="s">
        <v>114</v>
      </c>
      <c r="B102" s="18">
        <v>6856</v>
      </c>
    </row>
    <row r="103" spans="1:2" x14ac:dyDescent="0.2">
      <c r="A103" s="18" t="s">
        <v>115</v>
      </c>
      <c r="B103" s="18">
        <v>7020</v>
      </c>
    </row>
    <row r="104" spans="1:2" x14ac:dyDescent="0.2">
      <c r="A104" s="18" t="s">
        <v>116</v>
      </c>
      <c r="B104" s="18">
        <v>38840</v>
      </c>
    </row>
    <row r="105" spans="1:2" x14ac:dyDescent="0.2">
      <c r="A105" s="18" t="s">
        <v>117</v>
      </c>
      <c r="B105" s="18">
        <v>99036</v>
      </c>
    </row>
    <row r="106" spans="1:2" x14ac:dyDescent="0.2">
      <c r="A106" s="18" t="s">
        <v>118</v>
      </c>
      <c r="B106" s="18">
        <v>61908</v>
      </c>
    </row>
    <row r="107" spans="1:2" x14ac:dyDescent="0.2">
      <c r="A107" s="18" t="s">
        <v>119</v>
      </c>
      <c r="B107" s="18">
        <v>87180</v>
      </c>
    </row>
    <row r="108" spans="1:2" x14ac:dyDescent="0.2">
      <c r="A108" s="18" t="s">
        <v>120</v>
      </c>
      <c r="B108" s="18">
        <v>115620</v>
      </c>
    </row>
    <row r="109" spans="1:2" x14ac:dyDescent="0.2">
      <c r="A109" s="18" t="s">
        <v>121</v>
      </c>
      <c r="B109" s="18">
        <v>337965</v>
      </c>
    </row>
    <row r="110" spans="1:2" x14ac:dyDescent="0.2">
      <c r="A110" s="18" t="s">
        <v>122</v>
      </c>
      <c r="B110" s="18">
        <v>191868</v>
      </c>
    </row>
    <row r="111" spans="1:2" x14ac:dyDescent="0.2">
      <c r="A111" s="18" t="s">
        <v>123</v>
      </c>
      <c r="B111" s="18">
        <v>8200</v>
      </c>
    </row>
    <row r="112" spans="1:2" x14ac:dyDescent="0.2">
      <c r="A112" s="18" t="s">
        <v>124</v>
      </c>
      <c r="B112" s="18">
        <v>1272</v>
      </c>
    </row>
    <row r="113" spans="1:2" x14ac:dyDescent="0.2">
      <c r="A113" s="18" t="s">
        <v>125</v>
      </c>
      <c r="B113" s="18">
        <v>14648</v>
      </c>
    </row>
    <row r="114" spans="1:2" x14ac:dyDescent="0.2">
      <c r="A114" s="18" t="s">
        <v>126</v>
      </c>
      <c r="B114" s="18">
        <v>4384</v>
      </c>
    </row>
    <row r="115" spans="1:2" x14ac:dyDescent="0.2">
      <c r="A115" s="18" t="s">
        <v>127</v>
      </c>
      <c r="B115" s="18">
        <v>2072</v>
      </c>
    </row>
    <row r="116" spans="1:2" x14ac:dyDescent="0.2">
      <c r="A116" s="18" t="s">
        <v>128</v>
      </c>
      <c r="B116" s="18">
        <v>398508</v>
      </c>
    </row>
    <row r="117" spans="1:2" x14ac:dyDescent="0.2">
      <c r="A117" s="18" t="s">
        <v>129</v>
      </c>
      <c r="B117" s="18">
        <v>248116</v>
      </c>
    </row>
    <row r="118" spans="1:2" x14ac:dyDescent="0.2">
      <c r="A118" s="18" t="s">
        <v>130</v>
      </c>
      <c r="B118" s="18">
        <v>247132</v>
      </c>
    </row>
    <row r="119" spans="1:2" x14ac:dyDescent="0.2">
      <c r="A119" s="18" t="s">
        <v>131</v>
      </c>
      <c r="B119" s="18">
        <v>109616</v>
      </c>
    </row>
    <row r="120" spans="1:2" x14ac:dyDescent="0.2">
      <c r="A120" s="18" t="s">
        <v>132</v>
      </c>
      <c r="B120" s="18">
        <v>99400</v>
      </c>
    </row>
    <row r="121" spans="1:2" x14ac:dyDescent="0.2">
      <c r="A121" s="18" t="s">
        <v>133</v>
      </c>
      <c r="B121" s="18">
        <v>117252</v>
      </c>
    </row>
    <row r="122" spans="1:2" x14ac:dyDescent="0.2">
      <c r="A122" s="18" t="s">
        <v>134</v>
      </c>
      <c r="B122" s="18">
        <v>168056</v>
      </c>
    </row>
    <row r="123" spans="1:2" x14ac:dyDescent="0.2">
      <c r="A123" s="18" t="s">
        <v>135</v>
      </c>
      <c r="B123" s="18">
        <v>150948</v>
      </c>
    </row>
    <row r="124" spans="1:2" x14ac:dyDescent="0.2">
      <c r="A124" s="18" t="s">
        <v>136</v>
      </c>
      <c r="B124" s="18">
        <v>54028</v>
      </c>
    </row>
    <row r="125" spans="1:2" x14ac:dyDescent="0.2">
      <c r="A125" s="18" t="s">
        <v>137</v>
      </c>
      <c r="B125" s="18">
        <v>49879</v>
      </c>
    </row>
    <row r="126" spans="1:2" x14ac:dyDescent="0.2">
      <c r="A126" s="18" t="s">
        <v>138</v>
      </c>
      <c r="B126" s="18">
        <v>22464</v>
      </c>
    </row>
    <row r="127" spans="1:2" x14ac:dyDescent="0.2">
      <c r="A127" s="18" t="s">
        <v>139</v>
      </c>
      <c r="B127" s="18">
        <v>22636</v>
      </c>
    </row>
    <row r="128" spans="1:2" x14ac:dyDescent="0.2">
      <c r="A128" s="18" t="s">
        <v>140</v>
      </c>
      <c r="B128" s="18">
        <v>18900</v>
      </c>
    </row>
    <row r="129" spans="1:2" x14ac:dyDescent="0.2">
      <c r="A129" s="18" t="s">
        <v>141</v>
      </c>
      <c r="B129" s="18">
        <v>53696</v>
      </c>
    </row>
    <row r="130" spans="1:2" x14ac:dyDescent="0.2">
      <c r="A130" s="18" t="s">
        <v>142</v>
      </c>
      <c r="B130" s="18">
        <v>18684</v>
      </c>
    </row>
    <row r="131" spans="1:2" x14ac:dyDescent="0.2">
      <c r="A131" s="18" t="s">
        <v>143</v>
      </c>
      <c r="B131" s="18">
        <v>21108</v>
      </c>
    </row>
    <row r="132" spans="1:2" x14ac:dyDescent="0.2">
      <c r="A132" s="18" t="s">
        <v>144</v>
      </c>
      <c r="B132" s="18">
        <v>20700</v>
      </c>
    </row>
    <row r="133" spans="1:2" x14ac:dyDescent="0.2">
      <c r="A133" s="18" t="s">
        <v>145</v>
      </c>
      <c r="B133" s="18">
        <v>103376</v>
      </c>
    </row>
    <row r="134" spans="1:2" x14ac:dyDescent="0.2">
      <c r="A134" s="18" t="s">
        <v>146</v>
      </c>
      <c r="B134" s="18">
        <v>9468</v>
      </c>
    </row>
    <row r="135" spans="1:2" x14ac:dyDescent="0.2">
      <c r="A135" s="18" t="s">
        <v>147</v>
      </c>
      <c r="B135" s="18">
        <v>15172</v>
      </c>
    </row>
    <row r="136" spans="1:2" x14ac:dyDescent="0.2">
      <c r="A136" s="18" t="s">
        <v>148</v>
      </c>
      <c r="B136" s="18">
        <v>9484</v>
      </c>
    </row>
    <row r="137" spans="1:2" x14ac:dyDescent="0.2">
      <c r="A137" s="18" t="s">
        <v>149</v>
      </c>
      <c r="B137" s="18">
        <v>25496</v>
      </c>
    </row>
    <row r="138" spans="1:2" x14ac:dyDescent="0.2">
      <c r="A138" s="18" t="s">
        <v>150</v>
      </c>
      <c r="B138" s="18">
        <v>9268</v>
      </c>
    </row>
    <row r="139" spans="1:2" x14ac:dyDescent="0.2">
      <c r="A139" s="18" t="s">
        <v>151</v>
      </c>
      <c r="B139" s="18">
        <v>23348</v>
      </c>
    </row>
    <row r="140" spans="1:2" x14ac:dyDescent="0.2">
      <c r="A140" s="18" t="s">
        <v>152</v>
      </c>
      <c r="B140" s="18">
        <v>7769</v>
      </c>
    </row>
    <row r="141" spans="1:2" x14ac:dyDescent="0.2">
      <c r="A141" s="18" t="s">
        <v>153</v>
      </c>
      <c r="B141" s="18">
        <v>21044</v>
      </c>
    </row>
    <row r="142" spans="1:2" x14ac:dyDescent="0.2">
      <c r="A142" s="18" t="s">
        <v>154</v>
      </c>
      <c r="B142" s="18">
        <v>17600</v>
      </c>
    </row>
    <row r="143" spans="1:2" x14ac:dyDescent="0.2">
      <c r="A143" s="18" t="s">
        <v>155</v>
      </c>
      <c r="B143" s="18">
        <v>9048</v>
      </c>
    </row>
    <row r="144" spans="1:2" x14ac:dyDescent="0.2">
      <c r="A144" s="18" t="s">
        <v>156</v>
      </c>
      <c r="B144" s="18">
        <v>5216</v>
      </c>
    </row>
    <row r="145" spans="1:2" x14ac:dyDescent="0.2">
      <c r="A145" s="18" t="s">
        <v>157</v>
      </c>
      <c r="B145" s="18">
        <v>5608</v>
      </c>
    </row>
    <row r="146" spans="1:2" x14ac:dyDescent="0.2">
      <c r="A146" s="18" t="s">
        <v>158</v>
      </c>
      <c r="B146" s="18">
        <v>7312</v>
      </c>
    </row>
    <row r="147" spans="1:2" x14ac:dyDescent="0.2">
      <c r="A147" s="18" t="s">
        <v>159</v>
      </c>
      <c r="B147" s="18">
        <v>12117</v>
      </c>
    </row>
    <row r="148" spans="1:2" x14ac:dyDescent="0.2">
      <c r="A148" s="18" t="s">
        <v>160</v>
      </c>
      <c r="B148" s="18">
        <v>7100</v>
      </c>
    </row>
    <row r="149" spans="1:2" x14ac:dyDescent="0.2">
      <c r="A149" s="18" t="s">
        <v>161</v>
      </c>
      <c r="B149" s="18">
        <v>4612</v>
      </c>
    </row>
    <row r="150" spans="1:2" x14ac:dyDescent="0.2">
      <c r="A150" s="18" t="s">
        <v>162</v>
      </c>
      <c r="B150" s="18">
        <v>171136</v>
      </c>
    </row>
    <row r="151" spans="1:2" x14ac:dyDescent="0.2">
      <c r="A151" s="18" t="s">
        <v>163</v>
      </c>
      <c r="B151" s="18">
        <v>4292</v>
      </c>
    </row>
    <row r="152" spans="1:2" x14ac:dyDescent="0.2">
      <c r="A152" s="18" t="s">
        <v>164</v>
      </c>
      <c r="B152" s="18">
        <v>3260</v>
      </c>
    </row>
    <row r="153" spans="1:2" x14ac:dyDescent="0.2">
      <c r="A153" s="18" t="s">
        <v>165</v>
      </c>
      <c r="B153" s="18">
        <v>2740</v>
      </c>
    </row>
    <row r="154" spans="1:2" x14ac:dyDescent="0.2">
      <c r="A154" s="18" t="s">
        <v>166</v>
      </c>
      <c r="B154" s="18">
        <v>3060</v>
      </c>
    </row>
    <row r="155" spans="1:2" x14ac:dyDescent="0.2">
      <c r="A155" s="18" t="s">
        <v>167</v>
      </c>
      <c r="B155" s="18">
        <v>4100</v>
      </c>
    </row>
    <row r="156" spans="1:2" x14ac:dyDescent="0.2">
      <c r="A156" s="18" t="s">
        <v>168</v>
      </c>
      <c r="B156" s="18">
        <v>2700</v>
      </c>
    </row>
    <row r="157" spans="1:2" x14ac:dyDescent="0.2">
      <c r="A157" s="18" t="s">
        <v>169</v>
      </c>
      <c r="B157" s="18">
        <v>1869</v>
      </c>
    </row>
    <row r="158" spans="1:2" x14ac:dyDescent="0.2">
      <c r="A158" s="18" t="s">
        <v>170</v>
      </c>
      <c r="B158" s="18">
        <v>2136</v>
      </c>
    </row>
    <row r="159" spans="1:2" x14ac:dyDescent="0.2">
      <c r="A159" s="18" t="s">
        <v>171</v>
      </c>
      <c r="B159" s="18">
        <v>1668</v>
      </c>
    </row>
    <row r="160" spans="1:2" x14ac:dyDescent="0.2">
      <c r="A160" s="18" t="s">
        <v>172</v>
      </c>
      <c r="B160" s="18">
        <v>1584</v>
      </c>
    </row>
    <row r="161" spans="1:2" x14ac:dyDescent="0.2">
      <c r="A161" s="18" t="s">
        <v>173</v>
      </c>
      <c r="B161" s="18">
        <v>1600</v>
      </c>
    </row>
    <row r="162" spans="1:2" x14ac:dyDescent="0.2">
      <c r="A162" s="18" t="s">
        <v>174</v>
      </c>
      <c r="B162" s="18">
        <v>1332</v>
      </c>
    </row>
    <row r="163" spans="1:2" x14ac:dyDescent="0.2">
      <c r="A163" s="18" t="s">
        <v>175</v>
      </c>
      <c r="B163" s="18">
        <v>856</v>
      </c>
    </row>
    <row r="164" spans="1:2" x14ac:dyDescent="0.2">
      <c r="A164" s="18" t="s">
        <v>176</v>
      </c>
      <c r="B164" s="18">
        <v>828</v>
      </c>
    </row>
    <row r="165" spans="1:2" x14ac:dyDescent="0.2">
      <c r="A165" s="18" t="s">
        <v>177</v>
      </c>
      <c r="B165" s="18">
        <v>712</v>
      </c>
    </row>
    <row r="166" spans="1:2" x14ac:dyDescent="0.2">
      <c r="A166" s="18" t="s">
        <v>178</v>
      </c>
      <c r="B166" s="18">
        <v>40</v>
      </c>
    </row>
    <row r="167" spans="1:2" x14ac:dyDescent="0.2">
      <c r="A167" s="18" t="s">
        <v>179</v>
      </c>
      <c r="B167" s="18">
        <v>228</v>
      </c>
    </row>
    <row r="168" spans="1:2" x14ac:dyDescent="0.2">
      <c r="A168" s="18" t="s">
        <v>180</v>
      </c>
      <c r="B168" s="18">
        <v>7562</v>
      </c>
    </row>
    <row r="169" spans="1:2" x14ac:dyDescent="0.2">
      <c r="A169" s="18" t="s">
        <v>181</v>
      </c>
      <c r="B169" s="18">
        <v>11636</v>
      </c>
    </row>
    <row r="170" spans="1:2" x14ac:dyDescent="0.2">
      <c r="A170" s="18" t="s">
        <v>182</v>
      </c>
      <c r="B170" s="18">
        <v>33879</v>
      </c>
    </row>
    <row r="171" spans="1:2" x14ac:dyDescent="0.2">
      <c r="A171" s="18" t="s">
        <v>183</v>
      </c>
      <c r="B171" s="18">
        <v>296343</v>
      </c>
    </row>
    <row r="172" spans="1:2" x14ac:dyDescent="0.2">
      <c r="A172" s="18" t="s">
        <v>184</v>
      </c>
      <c r="B172" s="18">
        <v>453014</v>
      </c>
    </row>
    <row r="173" spans="1:2" x14ac:dyDescent="0.2">
      <c r="A173" s="18" t="s">
        <v>185</v>
      </c>
      <c r="B173" s="18">
        <v>386000</v>
      </c>
    </row>
    <row r="174" spans="1:2" x14ac:dyDescent="0.2">
      <c r="A174" s="18" t="s">
        <v>186</v>
      </c>
      <c r="B174" s="18">
        <v>141</v>
      </c>
    </row>
    <row r="175" spans="1:2" x14ac:dyDescent="0.2">
      <c r="A175" s="18" t="s">
        <v>187</v>
      </c>
      <c r="B175" s="18">
        <v>5746</v>
      </c>
    </row>
    <row r="176" spans="1:2" x14ac:dyDescent="0.2">
      <c r="A176" s="18" t="s">
        <v>188</v>
      </c>
      <c r="B176" s="18">
        <v>268982</v>
      </c>
    </row>
    <row r="177" spans="1:2" x14ac:dyDescent="0.2">
      <c r="A177" s="18" t="s">
        <v>189</v>
      </c>
      <c r="B177" s="18">
        <v>11475</v>
      </c>
    </row>
    <row r="178" spans="1:2" x14ac:dyDescent="0.2">
      <c r="A178" s="18" t="s">
        <v>190</v>
      </c>
      <c r="B178" s="18">
        <v>68227</v>
      </c>
    </row>
    <row r="179" spans="1:2" x14ac:dyDescent="0.2">
      <c r="A179" s="18" t="s">
        <v>191</v>
      </c>
      <c r="B179" s="18">
        <v>90</v>
      </c>
    </row>
    <row r="180" spans="1:2" x14ac:dyDescent="0.2">
      <c r="A180" s="18" t="s">
        <v>192</v>
      </c>
      <c r="B180" s="18">
        <v>373784</v>
      </c>
    </row>
    <row r="181" spans="1:2" x14ac:dyDescent="0.2">
      <c r="A181" s="18" t="s">
        <v>193</v>
      </c>
      <c r="B181" s="18">
        <v>319188</v>
      </c>
    </row>
    <row r="182" spans="1:2" x14ac:dyDescent="0.2">
      <c r="A182" s="18" t="s">
        <v>194</v>
      </c>
      <c r="B182" s="18">
        <v>140640</v>
      </c>
    </row>
    <row r="183" spans="1:2" x14ac:dyDescent="0.2">
      <c r="A183" s="18" t="s">
        <v>195</v>
      </c>
      <c r="B183" s="18">
        <v>160108</v>
      </c>
    </row>
    <row r="184" spans="1:2" x14ac:dyDescent="0.2">
      <c r="A184" s="18" t="s">
        <v>196</v>
      </c>
      <c r="B184" s="18">
        <v>150496</v>
      </c>
    </row>
    <row r="185" spans="1:2" x14ac:dyDescent="0.2">
      <c r="A185" s="18" t="s">
        <v>197</v>
      </c>
      <c r="B185" s="18">
        <v>180464</v>
      </c>
    </row>
    <row r="186" spans="1:2" x14ac:dyDescent="0.2">
      <c r="A186" s="18" t="s">
        <v>198</v>
      </c>
      <c r="B186" s="18">
        <v>74131</v>
      </c>
    </row>
    <row r="187" spans="1:2" x14ac:dyDescent="0.2">
      <c r="A187" s="18" t="s">
        <v>199</v>
      </c>
      <c r="B187" s="18">
        <v>45476</v>
      </c>
    </row>
    <row r="188" spans="1:2" x14ac:dyDescent="0.2">
      <c r="A188" s="18" t="s">
        <v>200</v>
      </c>
      <c r="B188" s="18">
        <v>51365</v>
      </c>
    </row>
    <row r="189" spans="1:2" x14ac:dyDescent="0.2">
      <c r="A189" s="18" t="s">
        <v>201</v>
      </c>
      <c r="B189" s="18">
        <v>3776</v>
      </c>
    </row>
    <row r="190" spans="1:2" x14ac:dyDescent="0.2">
      <c r="A190" s="18" t="s">
        <v>202</v>
      </c>
      <c r="B190" s="18">
        <v>30236</v>
      </c>
    </row>
    <row r="191" spans="1:2" x14ac:dyDescent="0.2">
      <c r="A191" s="18" t="s">
        <v>203</v>
      </c>
      <c r="B191" s="18">
        <v>24186</v>
      </c>
    </row>
    <row r="192" spans="1:2" x14ac:dyDescent="0.2">
      <c r="A192" s="18" t="s">
        <v>204</v>
      </c>
      <c r="B192" s="18">
        <v>55828</v>
      </c>
    </row>
    <row r="193" spans="1:2" x14ac:dyDescent="0.2">
      <c r="A193" s="18" t="s">
        <v>205</v>
      </c>
      <c r="B193" s="18">
        <v>16236</v>
      </c>
    </row>
    <row r="194" spans="1:2" x14ac:dyDescent="0.2">
      <c r="A194" s="18" t="s">
        <v>206</v>
      </c>
      <c r="B194" s="18">
        <v>60</v>
      </c>
    </row>
    <row r="195" spans="1:2" x14ac:dyDescent="0.2">
      <c r="A195" s="18" t="s">
        <v>207</v>
      </c>
      <c r="B195" s="18">
        <v>964</v>
      </c>
    </row>
    <row r="196" spans="1:2" x14ac:dyDescent="0.2">
      <c r="A196" s="18" t="s">
        <v>208</v>
      </c>
      <c r="B196" s="18">
        <v>52</v>
      </c>
    </row>
    <row r="197" spans="1:2" x14ac:dyDescent="0.2">
      <c r="A197" s="18" t="s">
        <v>209</v>
      </c>
      <c r="B197" s="18">
        <v>80762</v>
      </c>
    </row>
    <row r="198" spans="1:2" x14ac:dyDescent="0.2">
      <c r="A198" s="18" t="s">
        <v>210</v>
      </c>
      <c r="B198" s="18">
        <v>2824</v>
      </c>
    </row>
    <row r="199" spans="1:2" x14ac:dyDescent="0.2">
      <c r="A199" s="18" t="s">
        <v>211</v>
      </c>
      <c r="B199" s="18">
        <v>9144</v>
      </c>
    </row>
    <row r="200" spans="1:2" x14ac:dyDescent="0.2">
      <c r="A200" s="18" t="s">
        <v>212</v>
      </c>
      <c r="B200" s="18">
        <v>66210</v>
      </c>
    </row>
    <row r="201" spans="1:2" x14ac:dyDescent="0.2">
      <c r="A201" s="18" t="s">
        <v>213</v>
      </c>
      <c r="B201" s="18">
        <v>12000</v>
      </c>
    </row>
    <row r="202" spans="1:2" x14ac:dyDescent="0.2">
      <c r="A202" s="18" t="s">
        <v>214</v>
      </c>
      <c r="B202" s="18">
        <v>8168</v>
      </c>
    </row>
    <row r="203" spans="1:2" x14ac:dyDescent="0.2">
      <c r="A203" s="18" t="s">
        <v>215</v>
      </c>
      <c r="B203" s="18">
        <v>54100</v>
      </c>
    </row>
    <row r="204" spans="1:2" x14ac:dyDescent="0.2">
      <c r="A204" s="18" t="s">
        <v>216</v>
      </c>
      <c r="B204" s="18">
        <v>14862</v>
      </c>
    </row>
    <row r="205" spans="1:2" x14ac:dyDescent="0.2">
      <c r="A205" s="18" t="s">
        <v>217</v>
      </c>
      <c r="B205" s="18">
        <v>201</v>
      </c>
    </row>
    <row r="206" spans="1:2" x14ac:dyDescent="0.2">
      <c r="A206" s="18" t="s">
        <v>218</v>
      </c>
      <c r="B206" s="18">
        <v>56</v>
      </c>
    </row>
    <row r="207" spans="1:2" x14ac:dyDescent="0.2">
      <c r="A207" s="18" t="s">
        <v>219</v>
      </c>
      <c r="B207" s="18">
        <v>74</v>
      </c>
    </row>
    <row r="208" spans="1:2" x14ac:dyDescent="0.2">
      <c r="A208" s="18" t="s">
        <v>220</v>
      </c>
      <c r="B208" s="18">
        <v>54810</v>
      </c>
    </row>
    <row r="209" spans="1:2" x14ac:dyDescent="0.2">
      <c r="A209" s="18" t="s">
        <v>221</v>
      </c>
      <c r="B209" s="18">
        <v>11567</v>
      </c>
    </row>
    <row r="210" spans="1:2" x14ac:dyDescent="0.2">
      <c r="A210" s="18" t="s">
        <v>222</v>
      </c>
      <c r="B210" s="18">
        <v>211686</v>
      </c>
    </row>
    <row r="211" spans="1:2" x14ac:dyDescent="0.2">
      <c r="A211" s="18" t="s">
        <v>223</v>
      </c>
      <c r="B211" s="18">
        <v>8156</v>
      </c>
    </row>
    <row r="212" spans="1:2" x14ac:dyDescent="0.2">
      <c r="A212" s="18" t="s">
        <v>224</v>
      </c>
      <c r="B212" s="18">
        <v>3343</v>
      </c>
    </row>
    <row r="213" spans="1:2" x14ac:dyDescent="0.2">
      <c r="A213" s="18" t="s">
        <v>225</v>
      </c>
      <c r="B213" s="18">
        <v>72516</v>
      </c>
    </row>
    <row r="214" spans="1:2" x14ac:dyDescent="0.2">
      <c r="A214" s="18" t="s">
        <v>226</v>
      </c>
      <c r="B214" s="18">
        <v>714223</v>
      </c>
    </row>
    <row r="215" spans="1:2" x14ac:dyDescent="0.2">
      <c r="A215" s="18" t="s">
        <v>227</v>
      </c>
      <c r="B215" s="18">
        <v>500368</v>
      </c>
    </row>
    <row r="216" spans="1:2" x14ac:dyDescent="0.2">
      <c r="A216" s="18" t="s">
        <v>228</v>
      </c>
      <c r="B216" s="18">
        <v>74510</v>
      </c>
    </row>
    <row r="217" spans="1:2" x14ac:dyDescent="0.2">
      <c r="A217" s="18" t="s">
        <v>229</v>
      </c>
      <c r="B217" s="18">
        <v>3201</v>
      </c>
    </row>
  </sheetData>
  <mergeCells count="5">
    <mergeCell ref="A1:D2"/>
    <mergeCell ref="K13:L13"/>
    <mergeCell ref="K14:M14"/>
    <mergeCell ref="K15:N18"/>
    <mergeCell ref="D41:G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16"/>
  <sheetViews>
    <sheetView workbookViewId="0">
      <selection activeCell="B9" sqref="B9"/>
    </sheetView>
  </sheetViews>
  <sheetFormatPr baseColWidth="10" defaultColWidth="12.5703125" defaultRowHeight="15.75" customHeight="1" x14ac:dyDescent="0.2"/>
  <cols>
    <col min="1" max="1" width="13.5703125" customWidth="1"/>
    <col min="2" max="2" width="17.7109375" customWidth="1"/>
  </cols>
  <sheetData>
    <row r="1" spans="1:16" x14ac:dyDescent="0.2">
      <c r="A1" s="36" t="s">
        <v>230</v>
      </c>
      <c r="B1" s="37"/>
      <c r="C1" s="37"/>
      <c r="D1" s="38"/>
      <c r="F1" s="13" t="s">
        <v>18</v>
      </c>
      <c r="G1" s="22">
        <f>SUM(B15:B214)/(B4)</f>
        <v>1.9099999999999997</v>
      </c>
      <c r="K1" s="20" t="s">
        <v>231</v>
      </c>
    </row>
    <row r="2" spans="1:16" x14ac:dyDescent="0.2">
      <c r="A2" s="39"/>
      <c r="B2" s="40"/>
      <c r="C2" s="40"/>
      <c r="D2" s="41"/>
      <c r="F2" s="13" t="s">
        <v>232</v>
      </c>
      <c r="G2" s="14">
        <f>STDEV(B15:B214)</f>
        <v>0.55635930691591962</v>
      </c>
      <c r="K2" s="3" t="s">
        <v>233</v>
      </c>
    </row>
    <row r="3" spans="1:16" x14ac:dyDescent="0.2">
      <c r="K3" s="4" t="s">
        <v>3</v>
      </c>
      <c r="L3" s="4"/>
    </row>
    <row r="4" spans="1:16" x14ac:dyDescent="0.2">
      <c r="A4" s="5" t="s">
        <v>4</v>
      </c>
      <c r="B4" s="6">
        <f>COUNT(B15:B214)</f>
        <v>200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234</v>
      </c>
      <c r="I4" s="7" t="s">
        <v>9</v>
      </c>
      <c r="K4" s="7" t="s">
        <v>5</v>
      </c>
      <c r="L4" s="7" t="s">
        <v>6</v>
      </c>
      <c r="M4" s="7" t="s">
        <v>10</v>
      </c>
      <c r="N4" s="7" t="s">
        <v>9</v>
      </c>
      <c r="O4" s="7" t="s">
        <v>11</v>
      </c>
      <c r="P4" s="7" t="s">
        <v>12</v>
      </c>
    </row>
    <row r="5" spans="1:16" x14ac:dyDescent="0.2">
      <c r="A5" s="5" t="s">
        <v>13</v>
      </c>
      <c r="B5" s="6">
        <f>MAX(B15:B215)</f>
        <v>3.9</v>
      </c>
      <c r="D5" s="8"/>
      <c r="E5" s="8"/>
      <c r="F5" s="8"/>
      <c r="G5" s="8"/>
      <c r="H5" s="8"/>
      <c r="I5" s="8"/>
      <c r="K5" s="8"/>
      <c r="L5" s="8"/>
      <c r="M5" s="8"/>
      <c r="N5" s="8"/>
      <c r="O5" s="8"/>
      <c r="P5" s="8"/>
    </row>
    <row r="6" spans="1:16" x14ac:dyDescent="0.2">
      <c r="A6" s="5" t="s">
        <v>14</v>
      </c>
      <c r="B6" s="6">
        <f>MIN(B15:B215)</f>
        <v>1.03</v>
      </c>
      <c r="D6" s="9">
        <f>B6</f>
        <v>1.03</v>
      </c>
      <c r="E6" s="23">
        <f t="shared" ref="E6:E19" si="0">(D6+$B$9)-($B$11/10)</f>
        <v>1.2419000000000002</v>
      </c>
      <c r="F6" s="10">
        <f t="shared" ref="F6:F19" si="1">(D6+E6)/2</f>
        <v>1.1359500000000002</v>
      </c>
      <c r="G6" s="8">
        <f t="array" ref="G6:G19">(FREQUENCY(B15:B214,E6:E18))</f>
        <v>17</v>
      </c>
      <c r="H6" s="10">
        <f t="shared" ref="H6:H19" si="2">NORMDIST(E6,$G$1,$G$2,1) - NORMDIST(D6,$G$1,$G$2,1)</f>
        <v>5.8048411221435628E-2</v>
      </c>
      <c r="I6" s="10">
        <f t="shared" ref="I6:I19" si="3">H6*$B$4</f>
        <v>11.609682244287125</v>
      </c>
      <c r="K6" s="8">
        <f t="shared" ref="K6:L6" si="4">D6</f>
        <v>1.03</v>
      </c>
      <c r="L6" s="23">
        <f t="shared" si="4"/>
        <v>1.2419000000000002</v>
      </c>
      <c r="M6" s="8">
        <f t="shared" ref="M6:M14" si="5">G6</f>
        <v>17</v>
      </c>
      <c r="N6" s="10">
        <f t="shared" ref="N6:N14" si="6">I6</f>
        <v>11.609682244287125</v>
      </c>
      <c r="O6" s="10">
        <f t="shared" ref="O6:O15" si="7">((N6-M6)^2)/N6</f>
        <v>2.5026977393675942</v>
      </c>
      <c r="P6" s="10">
        <f>O6</f>
        <v>2.5026977393675942</v>
      </c>
    </row>
    <row r="7" spans="1:16" x14ac:dyDescent="0.2">
      <c r="A7" s="5" t="s">
        <v>15</v>
      </c>
      <c r="B7" s="6">
        <f>B5-B6</f>
        <v>2.87</v>
      </c>
      <c r="D7" s="24">
        <f t="shared" ref="D7:D19" si="8">E6</f>
        <v>1.2419000000000002</v>
      </c>
      <c r="E7" s="23">
        <f t="shared" si="0"/>
        <v>1.4538000000000004</v>
      </c>
      <c r="F7" s="10">
        <f t="shared" si="1"/>
        <v>1.3478500000000002</v>
      </c>
      <c r="G7" s="8">
        <v>28</v>
      </c>
      <c r="H7" s="10">
        <f t="shared" si="2"/>
        <v>9.1209433177569924E-2</v>
      </c>
      <c r="I7" s="10">
        <f t="shared" si="3"/>
        <v>18.241886635513985</v>
      </c>
      <c r="K7" s="23">
        <f t="shared" ref="K7:L7" si="9">D7</f>
        <v>1.2419000000000002</v>
      </c>
      <c r="L7" s="23">
        <f t="shared" si="9"/>
        <v>1.4538000000000004</v>
      </c>
      <c r="M7" s="8">
        <f t="shared" si="5"/>
        <v>28</v>
      </c>
      <c r="N7" s="10">
        <f t="shared" si="6"/>
        <v>18.241886635513985</v>
      </c>
      <c r="O7" s="10">
        <f t="shared" si="7"/>
        <v>5.2198973898226741</v>
      </c>
      <c r="P7" s="10">
        <f t="shared" ref="P7:P15" si="10">O7+P6</f>
        <v>7.7225951291902684</v>
      </c>
    </row>
    <row r="8" spans="1:16" x14ac:dyDescent="0.2">
      <c r="A8" s="5" t="s">
        <v>16</v>
      </c>
      <c r="B8" s="12">
        <f>SQRT(B4)</f>
        <v>14.142135623730951</v>
      </c>
      <c r="D8" s="24">
        <f t="shared" si="8"/>
        <v>1.4538000000000004</v>
      </c>
      <c r="E8" s="23">
        <f t="shared" si="0"/>
        <v>1.6657000000000006</v>
      </c>
      <c r="F8" s="10">
        <f t="shared" si="1"/>
        <v>1.5597500000000006</v>
      </c>
      <c r="G8" s="8">
        <v>31</v>
      </c>
      <c r="H8" s="10">
        <f t="shared" si="2"/>
        <v>0.12417727826522151</v>
      </c>
      <c r="I8" s="10">
        <f t="shared" si="3"/>
        <v>24.835455653044303</v>
      </c>
      <c r="K8" s="23">
        <f t="shared" ref="K8:L8" si="11">D8</f>
        <v>1.4538000000000004</v>
      </c>
      <c r="L8" s="23">
        <f t="shared" si="11"/>
        <v>1.6657000000000006</v>
      </c>
      <c r="M8" s="8">
        <f t="shared" si="5"/>
        <v>31</v>
      </c>
      <c r="N8" s="10">
        <f t="shared" si="6"/>
        <v>24.835455653044303</v>
      </c>
      <c r="O8" s="10">
        <f t="shared" si="7"/>
        <v>1.5301352846701344</v>
      </c>
      <c r="P8" s="10">
        <f t="shared" si="10"/>
        <v>9.2527304138604034</v>
      </c>
    </row>
    <row r="9" spans="1:16" x14ac:dyDescent="0.2">
      <c r="A9" s="5" t="s">
        <v>17</v>
      </c>
      <c r="B9" s="6">
        <f>TRUNC((B7/B8)+B11,4)</f>
        <v>0.21290000000000001</v>
      </c>
      <c r="D9" s="24">
        <f t="shared" si="8"/>
        <v>1.6657000000000006</v>
      </c>
      <c r="E9" s="23">
        <f t="shared" si="0"/>
        <v>1.8776000000000008</v>
      </c>
      <c r="F9" s="10">
        <f t="shared" si="1"/>
        <v>1.7716500000000006</v>
      </c>
      <c r="G9" s="8">
        <v>21</v>
      </c>
      <c r="H9" s="10">
        <f t="shared" si="2"/>
        <v>0.1464875953122583</v>
      </c>
      <c r="I9" s="10">
        <f t="shared" si="3"/>
        <v>29.297519062451659</v>
      </c>
      <c r="K9" s="23">
        <f t="shared" ref="K9:L9" si="12">D9</f>
        <v>1.6657000000000006</v>
      </c>
      <c r="L9" s="23">
        <f t="shared" si="12"/>
        <v>1.8776000000000008</v>
      </c>
      <c r="M9" s="8">
        <f t="shared" si="5"/>
        <v>21</v>
      </c>
      <c r="N9" s="10">
        <f t="shared" si="6"/>
        <v>29.297519062451659</v>
      </c>
      <c r="O9" s="10">
        <f t="shared" si="7"/>
        <v>2.3499881489960974</v>
      </c>
      <c r="P9" s="10">
        <f t="shared" si="10"/>
        <v>11.6027185628565</v>
      </c>
    </row>
    <row r="10" spans="1:16" x14ac:dyDescent="0.2">
      <c r="A10" s="5" t="s">
        <v>18</v>
      </c>
      <c r="B10" s="22">
        <f>AVERAGE(B15:B214)</f>
        <v>1.9099999999999997</v>
      </c>
      <c r="D10" s="24">
        <f t="shared" si="8"/>
        <v>1.8776000000000008</v>
      </c>
      <c r="E10" s="23">
        <f t="shared" si="0"/>
        <v>2.089500000000001</v>
      </c>
      <c r="F10" s="10">
        <f t="shared" si="1"/>
        <v>1.983550000000001</v>
      </c>
      <c r="G10" s="8">
        <v>41</v>
      </c>
      <c r="H10" s="10">
        <f t="shared" si="2"/>
        <v>0.14973306417452403</v>
      </c>
      <c r="I10" s="10">
        <f t="shared" si="3"/>
        <v>29.946612834904805</v>
      </c>
      <c r="K10" s="23">
        <f t="shared" ref="K10:L10" si="13">D10</f>
        <v>1.8776000000000008</v>
      </c>
      <c r="L10" s="23">
        <f t="shared" si="13"/>
        <v>2.089500000000001</v>
      </c>
      <c r="M10" s="8">
        <f t="shared" si="5"/>
        <v>41</v>
      </c>
      <c r="N10" s="10">
        <f t="shared" si="6"/>
        <v>29.946612834904805</v>
      </c>
      <c r="O10" s="10">
        <f t="shared" si="7"/>
        <v>4.0798392958513556</v>
      </c>
      <c r="P10" s="10">
        <f t="shared" si="10"/>
        <v>15.682557858707856</v>
      </c>
    </row>
    <row r="11" spans="1:16" x14ac:dyDescent="0.2">
      <c r="A11" s="13" t="s">
        <v>19</v>
      </c>
      <c r="B11" s="6">
        <v>0.01</v>
      </c>
      <c r="D11" s="24">
        <f t="shared" si="8"/>
        <v>2.089500000000001</v>
      </c>
      <c r="E11" s="23">
        <f t="shared" si="0"/>
        <v>2.301400000000001</v>
      </c>
      <c r="F11" s="10">
        <f t="shared" si="1"/>
        <v>2.195450000000001</v>
      </c>
      <c r="G11" s="8">
        <v>21</v>
      </c>
      <c r="H11" s="10">
        <f t="shared" si="2"/>
        <v>0.13261509632724933</v>
      </c>
      <c r="I11" s="10">
        <f t="shared" si="3"/>
        <v>26.523019265449864</v>
      </c>
      <c r="K11" s="23">
        <f t="shared" ref="K11:L11" si="14">D11</f>
        <v>2.089500000000001</v>
      </c>
      <c r="L11" s="23">
        <f t="shared" si="14"/>
        <v>2.301400000000001</v>
      </c>
      <c r="M11" s="8">
        <f t="shared" si="5"/>
        <v>21</v>
      </c>
      <c r="N11" s="10">
        <f t="shared" si="6"/>
        <v>26.523019265449864</v>
      </c>
      <c r="O11" s="10">
        <f t="shared" si="7"/>
        <v>1.1500855728844557</v>
      </c>
      <c r="P11" s="10">
        <f t="shared" si="10"/>
        <v>16.832643431592313</v>
      </c>
    </row>
    <row r="12" spans="1:16" x14ac:dyDescent="0.2">
      <c r="A12" s="13"/>
      <c r="B12" s="6"/>
      <c r="D12" s="24">
        <f t="shared" si="8"/>
        <v>2.301400000000001</v>
      </c>
      <c r="E12" s="23">
        <f t="shared" si="0"/>
        <v>2.513300000000001</v>
      </c>
      <c r="F12" s="10">
        <f t="shared" si="1"/>
        <v>2.407350000000001</v>
      </c>
      <c r="G12" s="8">
        <v>19</v>
      </c>
      <c r="H12" s="10">
        <f t="shared" si="2"/>
        <v>0.10177128847219452</v>
      </c>
      <c r="I12" s="10">
        <f t="shared" si="3"/>
        <v>20.354257694438903</v>
      </c>
      <c r="K12" s="23">
        <f t="shared" ref="K12:L12" si="15">D12</f>
        <v>2.301400000000001</v>
      </c>
      <c r="L12" s="23">
        <f t="shared" si="15"/>
        <v>2.513300000000001</v>
      </c>
      <c r="M12" s="8">
        <f t="shared" si="5"/>
        <v>19</v>
      </c>
      <c r="N12" s="10">
        <f t="shared" si="6"/>
        <v>20.354257694438903</v>
      </c>
      <c r="O12" s="10">
        <f t="shared" si="7"/>
        <v>9.0104681314320534E-2</v>
      </c>
      <c r="P12" s="10">
        <f t="shared" si="10"/>
        <v>16.922748112906632</v>
      </c>
    </row>
    <row r="13" spans="1:16" x14ac:dyDescent="0.2">
      <c r="D13" s="24">
        <f t="shared" si="8"/>
        <v>2.513300000000001</v>
      </c>
      <c r="E13" s="23">
        <f t="shared" si="0"/>
        <v>2.725200000000001</v>
      </c>
      <c r="F13" s="10">
        <f t="shared" si="1"/>
        <v>2.619250000000001</v>
      </c>
      <c r="G13" s="8">
        <v>8</v>
      </c>
      <c r="H13" s="10">
        <f t="shared" si="2"/>
        <v>6.7672424520170527E-2</v>
      </c>
      <c r="I13" s="10">
        <f t="shared" si="3"/>
        <v>13.534484904034105</v>
      </c>
      <c r="K13" s="23">
        <f t="shared" ref="K13:L13" si="16">D13</f>
        <v>2.513300000000001</v>
      </c>
      <c r="L13" s="23">
        <f t="shared" si="16"/>
        <v>2.725200000000001</v>
      </c>
      <c r="M13" s="8">
        <f t="shared" si="5"/>
        <v>8</v>
      </c>
      <c r="N13" s="10">
        <f t="shared" si="6"/>
        <v>13.534484904034105</v>
      </c>
      <c r="O13" s="10">
        <f t="shared" si="7"/>
        <v>2.2631465748542547</v>
      </c>
      <c r="P13" s="10">
        <f t="shared" si="10"/>
        <v>19.185894687760886</v>
      </c>
    </row>
    <row r="14" spans="1:16" x14ac:dyDescent="0.2">
      <c r="A14" s="25" t="s">
        <v>235</v>
      </c>
      <c r="B14" s="25" t="s">
        <v>236</v>
      </c>
      <c r="D14" s="24">
        <f t="shared" si="8"/>
        <v>2.725200000000001</v>
      </c>
      <c r="E14" s="23">
        <f t="shared" si="0"/>
        <v>2.9371000000000009</v>
      </c>
      <c r="F14" s="10">
        <f t="shared" si="1"/>
        <v>2.8311500000000009</v>
      </c>
      <c r="G14" s="8">
        <v>5</v>
      </c>
      <c r="H14" s="10">
        <f t="shared" si="2"/>
        <v>3.8989522891514805E-2</v>
      </c>
      <c r="I14" s="10">
        <f t="shared" si="3"/>
        <v>7.797904578302961</v>
      </c>
      <c r="K14" s="23">
        <f t="shared" ref="K14:L14" si="17">D14</f>
        <v>2.725200000000001</v>
      </c>
      <c r="L14" s="23">
        <f t="shared" si="17"/>
        <v>2.9371000000000009</v>
      </c>
      <c r="M14" s="8">
        <f t="shared" si="5"/>
        <v>5</v>
      </c>
      <c r="N14" s="10">
        <f t="shared" si="6"/>
        <v>7.797904578302961</v>
      </c>
      <c r="O14" s="10">
        <f t="shared" si="7"/>
        <v>1.0038940526497591</v>
      </c>
      <c r="P14" s="10">
        <f t="shared" si="10"/>
        <v>20.189788740410645</v>
      </c>
    </row>
    <row r="15" spans="1:16" x14ac:dyDescent="0.2">
      <c r="A15" s="18" t="s">
        <v>237</v>
      </c>
      <c r="B15" s="18">
        <v>2.62</v>
      </c>
      <c r="D15" s="24">
        <f t="shared" si="8"/>
        <v>2.9371000000000009</v>
      </c>
      <c r="E15" s="23">
        <f t="shared" si="0"/>
        <v>3.1490000000000009</v>
      </c>
      <c r="F15" s="10">
        <f t="shared" si="1"/>
        <v>3.0430500000000009</v>
      </c>
      <c r="G15" s="8">
        <v>2</v>
      </c>
      <c r="H15" s="10">
        <f t="shared" si="2"/>
        <v>1.9463811940592768E-2</v>
      </c>
      <c r="I15" s="10">
        <f t="shared" si="3"/>
        <v>3.8927623881185536</v>
      </c>
      <c r="K15" s="23">
        <f>D15</f>
        <v>2.9371000000000009</v>
      </c>
      <c r="L15" s="23">
        <f>E19</f>
        <v>3.9966000000000008</v>
      </c>
      <c r="M15" s="8">
        <f>SUM(G15:G19)</f>
        <v>9</v>
      </c>
      <c r="N15" s="10">
        <f>SUM(I15:I19)</f>
        <v>6.4699845750173957</v>
      </c>
      <c r="O15" s="10">
        <f t="shared" si="7"/>
        <v>0.98933436029601318</v>
      </c>
      <c r="P15" s="15">
        <f t="shared" si="10"/>
        <v>21.179123100706658</v>
      </c>
    </row>
    <row r="16" spans="1:16" x14ac:dyDescent="0.2">
      <c r="A16" s="18" t="s">
        <v>238</v>
      </c>
      <c r="B16" s="18">
        <v>1.52</v>
      </c>
      <c r="D16" s="24">
        <f t="shared" si="8"/>
        <v>3.1490000000000009</v>
      </c>
      <c r="E16" s="23">
        <f t="shared" si="0"/>
        <v>3.3609000000000009</v>
      </c>
      <c r="F16" s="10">
        <f t="shared" si="1"/>
        <v>3.2549500000000009</v>
      </c>
      <c r="G16" s="8">
        <v>2</v>
      </c>
      <c r="H16" s="10">
        <f t="shared" si="2"/>
        <v>8.4186860042418932E-3</v>
      </c>
      <c r="I16" s="10">
        <f t="shared" si="3"/>
        <v>1.6837372008483786</v>
      </c>
    </row>
    <row r="17" spans="1:14" x14ac:dyDescent="0.2">
      <c r="A17" s="18" t="s">
        <v>239</v>
      </c>
      <c r="B17" s="18">
        <v>2.1800000000000002</v>
      </c>
      <c r="D17" s="24">
        <f t="shared" si="8"/>
        <v>3.3609000000000009</v>
      </c>
      <c r="E17" s="23">
        <f t="shared" si="0"/>
        <v>3.5728000000000009</v>
      </c>
      <c r="F17" s="10">
        <f t="shared" si="1"/>
        <v>3.4668500000000009</v>
      </c>
      <c r="G17" s="8">
        <v>1</v>
      </c>
      <c r="H17" s="10">
        <f t="shared" si="2"/>
        <v>3.1549205707941397E-3</v>
      </c>
      <c r="I17" s="10">
        <f t="shared" si="3"/>
        <v>0.63098411415882794</v>
      </c>
      <c r="K17" s="42" t="s">
        <v>240</v>
      </c>
      <c r="L17" s="43"/>
    </row>
    <row r="18" spans="1:14" x14ac:dyDescent="0.2">
      <c r="A18" s="18" t="s">
        <v>241</v>
      </c>
      <c r="B18" s="18">
        <v>1.21</v>
      </c>
      <c r="D18" s="24">
        <f t="shared" si="8"/>
        <v>3.5728000000000009</v>
      </c>
      <c r="E18" s="23">
        <f t="shared" si="0"/>
        <v>3.7847000000000008</v>
      </c>
      <c r="F18" s="10">
        <f t="shared" si="1"/>
        <v>3.6787500000000009</v>
      </c>
      <c r="G18" s="30">
        <v>1</v>
      </c>
      <c r="H18" s="31">
        <f t="shared" si="2"/>
        <v>1.0243544124054482E-3</v>
      </c>
      <c r="I18" s="31">
        <f t="shared" si="3"/>
        <v>0.20487088248108964</v>
      </c>
      <c r="K18" s="47" t="s">
        <v>242</v>
      </c>
      <c r="L18" s="48"/>
      <c r="M18" s="43"/>
    </row>
    <row r="19" spans="1:14" x14ac:dyDescent="0.2">
      <c r="A19" s="18" t="s">
        <v>243</v>
      </c>
      <c r="B19" s="18">
        <v>2.3199999999999998</v>
      </c>
      <c r="D19" s="24">
        <f t="shared" si="8"/>
        <v>3.7847000000000008</v>
      </c>
      <c r="E19" s="23">
        <f t="shared" si="0"/>
        <v>3.9966000000000008</v>
      </c>
      <c r="F19" s="33">
        <f t="shared" si="1"/>
        <v>3.8906500000000008</v>
      </c>
      <c r="G19" s="34">
        <v>3</v>
      </c>
      <c r="H19" s="35">
        <f t="shared" si="2"/>
        <v>2.8814994705272934E-4</v>
      </c>
      <c r="I19" s="35">
        <f t="shared" si="3"/>
        <v>5.7629989410545868E-2</v>
      </c>
      <c r="K19" s="49" t="s">
        <v>244</v>
      </c>
      <c r="L19" s="37"/>
      <c r="M19" s="37"/>
      <c r="N19" s="38"/>
    </row>
    <row r="20" spans="1:14" x14ac:dyDescent="0.2">
      <c r="A20" s="18" t="s">
        <v>245</v>
      </c>
      <c r="B20" s="18">
        <v>1.51</v>
      </c>
      <c r="D20" s="26"/>
      <c r="E20" s="27"/>
      <c r="F20" s="28"/>
      <c r="H20" s="32"/>
      <c r="I20" s="28"/>
      <c r="K20" s="50"/>
      <c r="L20" s="51"/>
      <c r="M20" s="51"/>
      <c r="N20" s="52"/>
    </row>
    <row r="21" spans="1:14" x14ac:dyDescent="0.2">
      <c r="A21" s="18" t="s">
        <v>246</v>
      </c>
      <c r="B21" s="18">
        <v>1.34</v>
      </c>
      <c r="K21" s="50"/>
      <c r="L21" s="51"/>
      <c r="M21" s="51"/>
      <c r="N21" s="52"/>
    </row>
    <row r="22" spans="1:14" x14ac:dyDescent="0.2">
      <c r="A22" s="18" t="s">
        <v>247</v>
      </c>
      <c r="B22" s="18">
        <v>2.09</v>
      </c>
      <c r="K22" s="39"/>
      <c r="L22" s="40"/>
      <c r="M22" s="40"/>
      <c r="N22" s="41"/>
    </row>
    <row r="23" spans="1:14" x14ac:dyDescent="0.2">
      <c r="A23" s="18" t="s">
        <v>248</v>
      </c>
      <c r="B23" s="18">
        <v>2.34</v>
      </c>
    </row>
    <row r="24" spans="1:14" x14ac:dyDescent="0.2">
      <c r="A24" s="18" t="s">
        <v>249</v>
      </c>
      <c r="B24" s="18">
        <v>1.32</v>
      </c>
    </row>
    <row r="25" spans="1:14" x14ac:dyDescent="0.2">
      <c r="A25" s="18" t="s">
        <v>250</v>
      </c>
      <c r="B25" s="18">
        <v>1.67</v>
      </c>
    </row>
    <row r="26" spans="1:14" x14ac:dyDescent="0.2">
      <c r="A26" s="18" t="s">
        <v>251</v>
      </c>
      <c r="B26" s="18">
        <v>1.48</v>
      </c>
    </row>
    <row r="27" spans="1:14" x14ac:dyDescent="0.2">
      <c r="A27" s="18" t="s">
        <v>252</v>
      </c>
      <c r="B27" s="18">
        <v>3.12</v>
      </c>
    </row>
    <row r="28" spans="1:14" x14ac:dyDescent="0.2">
      <c r="A28" s="18" t="s">
        <v>253</v>
      </c>
      <c r="B28" s="18">
        <v>1.33</v>
      </c>
    </row>
    <row r="29" spans="1:14" x14ac:dyDescent="0.2">
      <c r="A29" s="18" t="s">
        <v>254</v>
      </c>
      <c r="B29" s="18">
        <v>2.5499999999999998</v>
      </c>
    </row>
    <row r="30" spans="1:14" x14ac:dyDescent="0.2">
      <c r="A30" s="18" t="s">
        <v>255</v>
      </c>
      <c r="B30" s="18">
        <v>2.2200000000000002</v>
      </c>
    </row>
    <row r="31" spans="1:14" x14ac:dyDescent="0.2">
      <c r="A31" s="18" t="s">
        <v>256</v>
      </c>
      <c r="B31" s="18">
        <v>2.0099999999999998</v>
      </c>
    </row>
    <row r="32" spans="1:14" x14ac:dyDescent="0.2">
      <c r="A32" s="18" t="s">
        <v>257</v>
      </c>
      <c r="B32" s="18">
        <v>2.0699999999999998</v>
      </c>
    </row>
    <row r="33" spans="1:7" x14ac:dyDescent="0.2">
      <c r="A33" s="18" t="s">
        <v>258</v>
      </c>
      <c r="B33" s="18">
        <v>1.6</v>
      </c>
    </row>
    <row r="34" spans="1:7" x14ac:dyDescent="0.2">
      <c r="A34" s="18" t="s">
        <v>259</v>
      </c>
      <c r="B34" s="18">
        <v>1.96</v>
      </c>
    </row>
    <row r="35" spans="1:7" x14ac:dyDescent="0.2">
      <c r="A35" s="18" t="s">
        <v>260</v>
      </c>
      <c r="B35" s="18">
        <v>1.36</v>
      </c>
    </row>
    <row r="36" spans="1:7" x14ac:dyDescent="0.2">
      <c r="A36" s="18" t="s">
        <v>261</v>
      </c>
      <c r="B36" s="18">
        <v>1.84</v>
      </c>
    </row>
    <row r="37" spans="1:7" x14ac:dyDescent="0.2">
      <c r="A37" s="18" t="s">
        <v>262</v>
      </c>
      <c r="B37" s="18">
        <v>1.71</v>
      </c>
    </row>
    <row r="38" spans="1:7" x14ac:dyDescent="0.2">
      <c r="A38" s="18" t="s">
        <v>263</v>
      </c>
      <c r="B38" s="18">
        <v>2.02</v>
      </c>
    </row>
    <row r="39" spans="1:7" x14ac:dyDescent="0.2">
      <c r="A39" s="18" t="s">
        <v>264</v>
      </c>
      <c r="B39" s="18">
        <v>2.0299999999999998</v>
      </c>
    </row>
    <row r="40" spans="1:7" x14ac:dyDescent="0.2">
      <c r="A40" s="18" t="s">
        <v>265</v>
      </c>
      <c r="B40" s="18">
        <v>1.53</v>
      </c>
    </row>
    <row r="41" spans="1:7" x14ac:dyDescent="0.2">
      <c r="A41" s="18" t="s">
        <v>266</v>
      </c>
      <c r="B41" s="18">
        <v>1.76</v>
      </c>
      <c r="D41" s="53" t="s">
        <v>267</v>
      </c>
      <c r="E41" s="37"/>
      <c r="F41" s="37"/>
      <c r="G41" s="38"/>
    </row>
    <row r="42" spans="1:7" x14ac:dyDescent="0.2">
      <c r="A42" s="18" t="s">
        <v>268</v>
      </c>
      <c r="B42" s="18">
        <v>2.2000000000000002</v>
      </c>
      <c r="D42" s="50"/>
      <c r="E42" s="51"/>
      <c r="F42" s="51"/>
      <c r="G42" s="52"/>
    </row>
    <row r="43" spans="1:7" x14ac:dyDescent="0.2">
      <c r="A43" s="18" t="s">
        <v>269</v>
      </c>
      <c r="B43" s="18">
        <v>2.54</v>
      </c>
      <c r="D43" s="39"/>
      <c r="E43" s="40"/>
      <c r="F43" s="40"/>
      <c r="G43" s="41"/>
    </row>
    <row r="44" spans="1:7" x14ac:dyDescent="0.2">
      <c r="A44" s="18" t="s">
        <v>270</v>
      </c>
      <c r="B44" s="18">
        <v>1.48</v>
      </c>
    </row>
    <row r="45" spans="1:7" x14ac:dyDescent="0.2">
      <c r="A45" s="18" t="s">
        <v>271</v>
      </c>
      <c r="B45" s="18">
        <v>2.11</v>
      </c>
    </row>
    <row r="46" spans="1:7" x14ac:dyDescent="0.2">
      <c r="A46" s="18" t="s">
        <v>272</v>
      </c>
      <c r="B46" s="18">
        <v>1.49</v>
      </c>
    </row>
    <row r="47" spans="1:7" x14ac:dyDescent="0.2">
      <c r="A47" s="18" t="s">
        <v>273</v>
      </c>
      <c r="B47" s="18">
        <v>1.35</v>
      </c>
    </row>
    <row r="48" spans="1:7" x14ac:dyDescent="0.2">
      <c r="A48" s="18" t="s">
        <v>274</v>
      </c>
      <c r="B48" s="18">
        <v>1.48</v>
      </c>
    </row>
    <row r="49" spans="1:2" x14ac:dyDescent="0.2">
      <c r="A49" s="18" t="s">
        <v>275</v>
      </c>
      <c r="B49" s="18">
        <v>1.96</v>
      </c>
    </row>
    <row r="50" spans="1:2" x14ac:dyDescent="0.2">
      <c r="A50" s="18" t="s">
        <v>276</v>
      </c>
      <c r="B50" s="18">
        <v>1.24</v>
      </c>
    </row>
    <row r="51" spans="1:2" x14ac:dyDescent="0.2">
      <c r="A51" s="18" t="s">
        <v>277</v>
      </c>
      <c r="B51" s="18">
        <v>2.1</v>
      </c>
    </row>
    <row r="52" spans="1:2" x14ac:dyDescent="0.2">
      <c r="A52" s="18" t="s">
        <v>278</v>
      </c>
      <c r="B52" s="18">
        <v>2.16</v>
      </c>
    </row>
    <row r="53" spans="1:2" x14ac:dyDescent="0.2">
      <c r="A53" s="18" t="s">
        <v>279</v>
      </c>
      <c r="B53" s="18">
        <v>2.2200000000000002</v>
      </c>
    </row>
    <row r="54" spans="1:2" x14ac:dyDescent="0.2">
      <c r="A54" s="18" t="s">
        <v>280</v>
      </c>
      <c r="B54" s="18">
        <v>1.25</v>
      </c>
    </row>
    <row r="55" spans="1:2" x14ac:dyDescent="0.2">
      <c r="A55" s="18" t="s">
        <v>281</v>
      </c>
      <c r="B55" s="18">
        <v>1.66</v>
      </c>
    </row>
    <row r="56" spans="1:2" x14ac:dyDescent="0.2">
      <c r="A56" s="18" t="s">
        <v>282</v>
      </c>
      <c r="B56" s="18">
        <v>3.86</v>
      </c>
    </row>
    <row r="57" spans="1:2" x14ac:dyDescent="0.2">
      <c r="A57" s="18" t="s">
        <v>283</v>
      </c>
      <c r="B57" s="18">
        <v>2.15</v>
      </c>
    </row>
    <row r="58" spans="1:2" x14ac:dyDescent="0.2">
      <c r="A58" s="18" t="s">
        <v>284</v>
      </c>
      <c r="B58" s="18">
        <v>1.4</v>
      </c>
    </row>
    <row r="59" spans="1:2" x14ac:dyDescent="0.2">
      <c r="A59" s="18" t="s">
        <v>285</v>
      </c>
      <c r="B59" s="18">
        <v>1.17</v>
      </c>
    </row>
    <row r="60" spans="1:2" x14ac:dyDescent="0.2">
      <c r="A60" s="18" t="s">
        <v>286</v>
      </c>
      <c r="B60" s="18">
        <v>2.81</v>
      </c>
    </row>
    <row r="61" spans="1:2" x14ac:dyDescent="0.2">
      <c r="A61" s="18" t="s">
        <v>287</v>
      </c>
      <c r="B61" s="18">
        <v>1.96</v>
      </c>
    </row>
    <row r="62" spans="1:2" x14ac:dyDescent="0.2">
      <c r="A62" s="18" t="s">
        <v>288</v>
      </c>
      <c r="B62" s="18">
        <v>1.28</v>
      </c>
    </row>
    <row r="63" spans="1:2" x14ac:dyDescent="0.2">
      <c r="A63" s="18" t="s">
        <v>289</v>
      </c>
      <c r="B63" s="18">
        <v>2.54</v>
      </c>
    </row>
    <row r="64" spans="1:2" x14ac:dyDescent="0.2">
      <c r="A64" s="18" t="s">
        <v>290</v>
      </c>
      <c r="B64" s="18">
        <v>1.77</v>
      </c>
    </row>
    <row r="65" spans="1:2" x14ac:dyDescent="0.2">
      <c r="A65" s="18" t="s">
        <v>291</v>
      </c>
      <c r="B65" s="18">
        <v>2.2200000000000002</v>
      </c>
    </row>
    <row r="66" spans="1:2" x14ac:dyDescent="0.2">
      <c r="A66" s="18" t="s">
        <v>292</v>
      </c>
      <c r="B66" s="18">
        <v>2.0099999999999998</v>
      </c>
    </row>
    <row r="67" spans="1:2" x14ac:dyDescent="0.2">
      <c r="A67" s="18" t="s">
        <v>293</v>
      </c>
      <c r="B67" s="18">
        <v>1.9</v>
      </c>
    </row>
    <row r="68" spans="1:2" x14ac:dyDescent="0.2">
      <c r="A68" s="18" t="s">
        <v>294</v>
      </c>
      <c r="B68" s="18">
        <v>1.32</v>
      </c>
    </row>
    <row r="69" spans="1:2" x14ac:dyDescent="0.2">
      <c r="A69" s="18" t="s">
        <v>295</v>
      </c>
      <c r="B69" s="18">
        <v>1.44</v>
      </c>
    </row>
    <row r="70" spans="1:2" x14ac:dyDescent="0.2">
      <c r="A70" s="18" t="s">
        <v>296</v>
      </c>
      <c r="B70" s="18">
        <v>2.5</v>
      </c>
    </row>
    <row r="71" spans="1:2" x14ac:dyDescent="0.2">
      <c r="A71" s="18" t="s">
        <v>297</v>
      </c>
      <c r="B71" s="18">
        <v>1.1399999999999999</v>
      </c>
    </row>
    <row r="72" spans="1:2" x14ac:dyDescent="0.2">
      <c r="A72" s="18" t="s">
        <v>298</v>
      </c>
      <c r="B72" s="18">
        <v>2.04</v>
      </c>
    </row>
    <row r="73" spans="1:2" x14ac:dyDescent="0.2">
      <c r="A73" s="18" t="s">
        <v>299</v>
      </c>
      <c r="B73" s="18">
        <v>1.93</v>
      </c>
    </row>
    <row r="74" spans="1:2" x14ac:dyDescent="0.2">
      <c r="A74" s="18" t="s">
        <v>300</v>
      </c>
      <c r="B74" s="18">
        <v>1.24</v>
      </c>
    </row>
    <row r="75" spans="1:2" x14ac:dyDescent="0.2">
      <c r="A75" s="18" t="s">
        <v>301</v>
      </c>
      <c r="B75" s="18">
        <v>2</v>
      </c>
    </row>
    <row r="76" spans="1:2" x14ac:dyDescent="0.2">
      <c r="A76" s="18" t="s">
        <v>302</v>
      </c>
      <c r="B76" s="18">
        <v>1.96</v>
      </c>
    </row>
    <row r="77" spans="1:2" x14ac:dyDescent="0.2">
      <c r="A77" s="18" t="s">
        <v>303</v>
      </c>
      <c r="B77" s="18">
        <v>1.5</v>
      </c>
    </row>
    <row r="78" spans="1:2" x14ac:dyDescent="0.2">
      <c r="A78" s="18" t="s">
        <v>304</v>
      </c>
      <c r="B78" s="18">
        <v>2.84</v>
      </c>
    </row>
    <row r="79" spans="1:2" x14ac:dyDescent="0.2">
      <c r="A79" s="18" t="s">
        <v>305</v>
      </c>
      <c r="B79" s="18">
        <v>1.51</v>
      </c>
    </row>
    <row r="80" spans="1:2" x14ac:dyDescent="0.2">
      <c r="A80" s="18" t="s">
        <v>306</v>
      </c>
      <c r="B80" s="18">
        <v>2.4</v>
      </c>
    </row>
    <row r="81" spans="1:2" x14ac:dyDescent="0.2">
      <c r="A81" s="18" t="s">
        <v>307</v>
      </c>
      <c r="B81" s="18">
        <v>2.7</v>
      </c>
    </row>
    <row r="82" spans="1:2" x14ac:dyDescent="0.2">
      <c r="A82" s="18" t="s">
        <v>308</v>
      </c>
      <c r="B82" s="18">
        <v>2.41</v>
      </c>
    </row>
    <row r="83" spans="1:2" x14ac:dyDescent="0.2">
      <c r="A83" s="18" t="s">
        <v>309</v>
      </c>
      <c r="B83" s="18">
        <v>1.28</v>
      </c>
    </row>
    <row r="84" spans="1:2" x14ac:dyDescent="0.2">
      <c r="A84" s="18" t="s">
        <v>310</v>
      </c>
      <c r="B84" s="18">
        <v>1.5</v>
      </c>
    </row>
    <row r="85" spans="1:2" x14ac:dyDescent="0.2">
      <c r="A85" s="18" t="s">
        <v>311</v>
      </c>
      <c r="B85" s="18">
        <v>1.35</v>
      </c>
    </row>
    <row r="86" spans="1:2" x14ac:dyDescent="0.2">
      <c r="A86" s="18" t="s">
        <v>312</v>
      </c>
      <c r="B86" s="18">
        <v>2.0099999999999998</v>
      </c>
    </row>
    <row r="87" spans="1:2" x14ac:dyDescent="0.2">
      <c r="A87" s="18" t="s">
        <v>313</v>
      </c>
      <c r="B87" s="18">
        <v>2.04</v>
      </c>
    </row>
    <row r="88" spans="1:2" x14ac:dyDescent="0.2">
      <c r="A88" s="18" t="s">
        <v>314</v>
      </c>
      <c r="B88" s="18">
        <v>1.17</v>
      </c>
    </row>
    <row r="89" spans="1:2" x14ac:dyDescent="0.2">
      <c r="A89" s="18" t="s">
        <v>315</v>
      </c>
      <c r="B89" s="18">
        <v>1.03</v>
      </c>
    </row>
    <row r="90" spans="1:2" x14ac:dyDescent="0.2">
      <c r="A90" s="18" t="s">
        <v>316</v>
      </c>
      <c r="B90" s="18">
        <v>2.2000000000000002</v>
      </c>
    </row>
    <row r="91" spans="1:2" x14ac:dyDescent="0.2">
      <c r="A91" s="18" t="s">
        <v>317</v>
      </c>
      <c r="B91" s="18">
        <v>2.02</v>
      </c>
    </row>
    <row r="92" spans="1:2" x14ac:dyDescent="0.2">
      <c r="A92" s="18" t="s">
        <v>318</v>
      </c>
      <c r="B92" s="18">
        <v>2.34</v>
      </c>
    </row>
    <row r="93" spans="1:2" x14ac:dyDescent="0.2">
      <c r="A93" s="18" t="s">
        <v>319</v>
      </c>
      <c r="B93" s="18">
        <v>3.47</v>
      </c>
    </row>
    <row r="94" spans="1:2" x14ac:dyDescent="0.2">
      <c r="A94" s="18" t="s">
        <v>320</v>
      </c>
      <c r="B94" s="18">
        <v>1.98</v>
      </c>
    </row>
    <row r="95" spans="1:2" x14ac:dyDescent="0.2">
      <c r="A95" s="18" t="s">
        <v>321</v>
      </c>
      <c r="B95" s="18">
        <v>1.35</v>
      </c>
    </row>
    <row r="96" spans="1:2" x14ac:dyDescent="0.2">
      <c r="A96" s="18" t="s">
        <v>322</v>
      </c>
      <c r="B96" s="18">
        <v>2.33</v>
      </c>
    </row>
    <row r="97" spans="1:2" x14ac:dyDescent="0.2">
      <c r="A97" s="18" t="s">
        <v>323</v>
      </c>
      <c r="B97" s="18">
        <v>2.75</v>
      </c>
    </row>
    <row r="98" spans="1:2" x14ac:dyDescent="0.2">
      <c r="A98" s="18" t="s">
        <v>324</v>
      </c>
      <c r="B98" s="18">
        <v>1.1499999999999999</v>
      </c>
    </row>
    <row r="99" spans="1:2" x14ac:dyDescent="0.2">
      <c r="A99" s="18" t="s">
        <v>325</v>
      </c>
      <c r="B99" s="18">
        <v>1.3</v>
      </c>
    </row>
    <row r="100" spans="1:2" x14ac:dyDescent="0.2">
      <c r="A100" s="18" t="s">
        <v>326</v>
      </c>
      <c r="B100" s="18">
        <v>1.69</v>
      </c>
    </row>
    <row r="101" spans="1:2" x14ac:dyDescent="0.2">
      <c r="A101" s="18" t="s">
        <v>327</v>
      </c>
      <c r="B101" s="18">
        <v>1.94</v>
      </c>
    </row>
    <row r="102" spans="1:2" x14ac:dyDescent="0.2">
      <c r="A102" s="18" t="s">
        <v>328</v>
      </c>
      <c r="B102" s="18">
        <v>1.34</v>
      </c>
    </row>
    <row r="103" spans="1:2" x14ac:dyDescent="0.2">
      <c r="A103" s="18" t="s">
        <v>329</v>
      </c>
      <c r="B103" s="18">
        <v>1.1000000000000001</v>
      </c>
    </row>
    <row r="104" spans="1:2" x14ac:dyDescent="0.2">
      <c r="A104" s="18" t="s">
        <v>330</v>
      </c>
      <c r="B104" s="18">
        <v>1.38</v>
      </c>
    </row>
    <row r="105" spans="1:2" x14ac:dyDescent="0.2">
      <c r="A105" s="18" t="s">
        <v>331</v>
      </c>
      <c r="B105" s="18">
        <v>2.0499999999999998</v>
      </c>
    </row>
    <row r="106" spans="1:2" x14ac:dyDescent="0.2">
      <c r="A106" s="18" t="s">
        <v>332</v>
      </c>
      <c r="B106" s="18">
        <v>1.61</v>
      </c>
    </row>
    <row r="107" spans="1:2" x14ac:dyDescent="0.2">
      <c r="A107" s="18" t="s">
        <v>333</v>
      </c>
      <c r="B107" s="18">
        <v>1.43</v>
      </c>
    </row>
    <row r="108" spans="1:2" x14ac:dyDescent="0.2">
      <c r="A108" s="18" t="s">
        <v>334</v>
      </c>
      <c r="B108" s="18">
        <v>2.0099999999999998</v>
      </c>
    </row>
    <row r="109" spans="1:2" x14ac:dyDescent="0.2">
      <c r="A109" s="18" t="s">
        <v>335</v>
      </c>
      <c r="B109" s="18">
        <v>1.94</v>
      </c>
    </row>
    <row r="110" spans="1:2" x14ac:dyDescent="0.2">
      <c r="A110" s="18" t="s">
        <v>336</v>
      </c>
      <c r="B110" s="18">
        <v>1.22</v>
      </c>
    </row>
    <row r="111" spans="1:2" x14ac:dyDescent="0.2">
      <c r="A111" s="18" t="s">
        <v>337</v>
      </c>
      <c r="B111" s="18">
        <v>1.1599999999999999</v>
      </c>
    </row>
    <row r="112" spans="1:2" x14ac:dyDescent="0.2">
      <c r="A112" s="18" t="s">
        <v>338</v>
      </c>
      <c r="B112" s="18">
        <v>1.74</v>
      </c>
    </row>
    <row r="113" spans="1:2" x14ac:dyDescent="0.2">
      <c r="A113" s="18" t="s">
        <v>339</v>
      </c>
      <c r="B113" s="18">
        <v>2.38</v>
      </c>
    </row>
    <row r="114" spans="1:2" x14ac:dyDescent="0.2">
      <c r="A114" s="18" t="s">
        <v>340</v>
      </c>
      <c r="B114" s="18">
        <v>1.49</v>
      </c>
    </row>
    <row r="115" spans="1:2" x14ac:dyDescent="0.2">
      <c r="A115" s="18" t="s">
        <v>341</v>
      </c>
      <c r="B115" s="18">
        <v>2.4700000000000002</v>
      </c>
    </row>
    <row r="116" spans="1:2" x14ac:dyDescent="0.2">
      <c r="A116" s="18" t="s">
        <v>342</v>
      </c>
      <c r="B116" s="18">
        <v>1.17</v>
      </c>
    </row>
    <row r="117" spans="1:2" x14ac:dyDescent="0.2">
      <c r="A117" s="18" t="s">
        <v>343</v>
      </c>
      <c r="B117" s="18">
        <v>2.0099999999999998</v>
      </c>
    </row>
    <row r="118" spans="1:2" x14ac:dyDescent="0.2">
      <c r="A118" s="18" t="s">
        <v>344</v>
      </c>
      <c r="B118" s="18">
        <v>1.63</v>
      </c>
    </row>
    <row r="119" spans="1:2" x14ac:dyDescent="0.2">
      <c r="A119" s="18" t="s">
        <v>345</v>
      </c>
      <c r="B119" s="18">
        <v>1.6</v>
      </c>
    </row>
    <row r="120" spans="1:2" x14ac:dyDescent="0.2">
      <c r="A120" s="18" t="s">
        <v>346</v>
      </c>
      <c r="B120" s="18">
        <v>2.0099999999999998</v>
      </c>
    </row>
    <row r="121" spans="1:2" x14ac:dyDescent="0.2">
      <c r="A121" s="18" t="s">
        <v>347</v>
      </c>
      <c r="B121" s="18">
        <v>1.81</v>
      </c>
    </row>
    <row r="122" spans="1:2" x14ac:dyDescent="0.2">
      <c r="A122" s="18" t="s">
        <v>348</v>
      </c>
      <c r="B122" s="18">
        <v>2.3199999999999998</v>
      </c>
    </row>
    <row r="123" spans="1:2" x14ac:dyDescent="0.2">
      <c r="A123" s="18" t="s">
        <v>349</v>
      </c>
      <c r="B123" s="18">
        <v>2.44</v>
      </c>
    </row>
    <row r="124" spans="1:2" x14ac:dyDescent="0.2">
      <c r="A124" s="18" t="s">
        <v>350</v>
      </c>
      <c r="B124" s="18">
        <v>1.76</v>
      </c>
    </row>
    <row r="125" spans="1:2" x14ac:dyDescent="0.2">
      <c r="A125" s="18" t="s">
        <v>351</v>
      </c>
      <c r="B125" s="18">
        <v>1.25</v>
      </c>
    </row>
    <row r="126" spans="1:2" x14ac:dyDescent="0.2">
      <c r="A126" s="18" t="s">
        <v>352</v>
      </c>
      <c r="B126" s="18">
        <v>1.37</v>
      </c>
    </row>
    <row r="127" spans="1:2" x14ac:dyDescent="0.2">
      <c r="A127" s="18" t="s">
        <v>353</v>
      </c>
      <c r="B127" s="18">
        <v>2.06</v>
      </c>
    </row>
    <row r="128" spans="1:2" x14ac:dyDescent="0.2">
      <c r="A128" s="18" t="s">
        <v>354</v>
      </c>
      <c r="B128" s="18">
        <v>2</v>
      </c>
    </row>
    <row r="129" spans="1:2" x14ac:dyDescent="0.2">
      <c r="A129" s="18" t="s">
        <v>355</v>
      </c>
      <c r="B129" s="18">
        <v>2.4900000000000002</v>
      </c>
    </row>
    <row r="130" spans="1:2" x14ac:dyDescent="0.2">
      <c r="A130" s="18" t="s">
        <v>356</v>
      </c>
      <c r="B130" s="18">
        <v>1.58</v>
      </c>
    </row>
    <row r="131" spans="1:2" x14ac:dyDescent="0.2">
      <c r="A131" s="18" t="s">
        <v>357</v>
      </c>
      <c r="B131" s="18">
        <v>1.39</v>
      </c>
    </row>
    <row r="132" spans="1:2" x14ac:dyDescent="0.2">
      <c r="A132" s="18" t="s">
        <v>358</v>
      </c>
      <c r="B132" s="18">
        <v>1.46</v>
      </c>
    </row>
    <row r="133" spans="1:2" x14ac:dyDescent="0.2">
      <c r="A133" s="18" t="s">
        <v>359</v>
      </c>
      <c r="B133" s="18">
        <v>2.19</v>
      </c>
    </row>
    <row r="134" spans="1:2" x14ac:dyDescent="0.2">
      <c r="A134" s="18" t="s">
        <v>360</v>
      </c>
      <c r="B134" s="18">
        <v>2.5</v>
      </c>
    </row>
    <row r="135" spans="1:2" x14ac:dyDescent="0.2">
      <c r="A135" s="18" t="s">
        <v>361</v>
      </c>
      <c r="B135" s="18">
        <v>2.25</v>
      </c>
    </row>
    <row r="136" spans="1:2" x14ac:dyDescent="0.2">
      <c r="A136" s="18" t="s">
        <v>362</v>
      </c>
      <c r="B136" s="18">
        <v>2.0699999999999998</v>
      </c>
    </row>
    <row r="137" spans="1:2" x14ac:dyDescent="0.2">
      <c r="A137" s="18" t="s">
        <v>363</v>
      </c>
      <c r="B137" s="18">
        <v>3.06</v>
      </c>
    </row>
    <row r="138" spans="1:2" x14ac:dyDescent="0.2">
      <c r="A138" s="18" t="s">
        <v>364</v>
      </c>
      <c r="B138" s="18">
        <v>2.5299999999999998</v>
      </c>
    </row>
    <row r="139" spans="1:2" x14ac:dyDescent="0.2">
      <c r="A139" s="18" t="s">
        <v>365</v>
      </c>
      <c r="B139" s="18">
        <v>2.06</v>
      </c>
    </row>
    <row r="140" spans="1:2" x14ac:dyDescent="0.2">
      <c r="A140" s="18" t="s">
        <v>366</v>
      </c>
      <c r="B140" s="18">
        <v>1.5</v>
      </c>
    </row>
    <row r="141" spans="1:2" x14ac:dyDescent="0.2">
      <c r="A141" s="18" t="s">
        <v>367</v>
      </c>
      <c r="B141" s="18">
        <v>1.74</v>
      </c>
    </row>
    <row r="142" spans="1:2" x14ac:dyDescent="0.2">
      <c r="A142" s="18" t="s">
        <v>368</v>
      </c>
      <c r="B142" s="18">
        <v>1.56</v>
      </c>
    </row>
    <row r="143" spans="1:2" x14ac:dyDescent="0.2">
      <c r="A143" s="18" t="s">
        <v>369</v>
      </c>
      <c r="B143" s="18">
        <v>1.54</v>
      </c>
    </row>
    <row r="144" spans="1:2" x14ac:dyDescent="0.2">
      <c r="A144" s="18" t="s">
        <v>370</v>
      </c>
      <c r="B144" s="18">
        <v>2.2799999999999998</v>
      </c>
    </row>
    <row r="145" spans="1:2" x14ac:dyDescent="0.2">
      <c r="A145" s="18" t="s">
        <v>371</v>
      </c>
      <c r="B145" s="18">
        <v>2.08</v>
      </c>
    </row>
    <row r="146" spans="1:2" x14ac:dyDescent="0.2">
      <c r="A146" s="18" t="s">
        <v>372</v>
      </c>
      <c r="B146" s="18">
        <v>1.43</v>
      </c>
    </row>
    <row r="147" spans="1:2" x14ac:dyDescent="0.2">
      <c r="A147" s="18" t="s">
        <v>373</v>
      </c>
      <c r="B147" s="18">
        <v>2.66</v>
      </c>
    </row>
    <row r="148" spans="1:2" x14ac:dyDescent="0.2">
      <c r="A148" s="18" t="s">
        <v>374</v>
      </c>
      <c r="B148" s="18">
        <v>1.81</v>
      </c>
    </row>
    <row r="149" spans="1:2" x14ac:dyDescent="0.2">
      <c r="A149" s="18" t="s">
        <v>375</v>
      </c>
      <c r="B149" s="18">
        <v>1.2</v>
      </c>
    </row>
    <row r="150" spans="1:2" x14ac:dyDescent="0.2">
      <c r="A150" s="18" t="s">
        <v>376</v>
      </c>
      <c r="B150" s="18">
        <v>2.81</v>
      </c>
    </row>
    <row r="151" spans="1:2" x14ac:dyDescent="0.2">
      <c r="A151" s="18" t="s">
        <v>377</v>
      </c>
      <c r="B151" s="18">
        <v>1.6</v>
      </c>
    </row>
    <row r="152" spans="1:2" x14ac:dyDescent="0.2">
      <c r="A152" s="18" t="s">
        <v>378</v>
      </c>
      <c r="B152" s="18">
        <v>1.61</v>
      </c>
    </row>
    <row r="153" spans="1:2" x14ac:dyDescent="0.2">
      <c r="A153" s="18" t="s">
        <v>379</v>
      </c>
      <c r="B153" s="18">
        <v>3.23</v>
      </c>
    </row>
    <row r="154" spans="1:2" x14ac:dyDescent="0.2">
      <c r="A154" s="18" t="s">
        <v>380</v>
      </c>
      <c r="B154" s="18">
        <v>3.9</v>
      </c>
    </row>
    <row r="155" spans="1:2" x14ac:dyDescent="0.2">
      <c r="A155" s="18" t="s">
        <v>381</v>
      </c>
      <c r="B155" s="18">
        <v>1.3</v>
      </c>
    </row>
    <row r="156" spans="1:2" x14ac:dyDescent="0.2">
      <c r="A156" s="18" t="s">
        <v>382</v>
      </c>
      <c r="B156" s="18">
        <v>1.99</v>
      </c>
    </row>
    <row r="157" spans="1:2" x14ac:dyDescent="0.2">
      <c r="A157" s="18" t="s">
        <v>383</v>
      </c>
      <c r="B157" s="18">
        <v>1.21</v>
      </c>
    </row>
    <row r="158" spans="1:2" x14ac:dyDescent="0.2">
      <c r="A158" s="18" t="s">
        <v>384</v>
      </c>
      <c r="B158" s="18">
        <v>1.8</v>
      </c>
    </row>
    <row r="159" spans="1:2" x14ac:dyDescent="0.2">
      <c r="A159" s="18" t="s">
        <v>385</v>
      </c>
      <c r="B159" s="18">
        <v>2.16</v>
      </c>
    </row>
    <row r="160" spans="1:2" x14ac:dyDescent="0.2">
      <c r="A160" s="18" t="s">
        <v>386</v>
      </c>
      <c r="B160" s="18">
        <v>1.2</v>
      </c>
    </row>
    <row r="161" spans="1:2" x14ac:dyDescent="0.2">
      <c r="A161" s="18" t="s">
        <v>387</v>
      </c>
      <c r="B161" s="18">
        <v>1.41</v>
      </c>
    </row>
    <row r="162" spans="1:2" x14ac:dyDescent="0.2">
      <c r="A162" s="18" t="s">
        <v>388</v>
      </c>
      <c r="B162" s="18">
        <v>1.46</v>
      </c>
    </row>
    <row r="163" spans="1:2" x14ac:dyDescent="0.2">
      <c r="A163" s="18" t="s">
        <v>389</v>
      </c>
      <c r="B163" s="18">
        <v>1.65</v>
      </c>
    </row>
    <row r="164" spans="1:2" x14ac:dyDescent="0.2">
      <c r="A164" s="18" t="s">
        <v>390</v>
      </c>
      <c r="B164" s="18">
        <v>1.81</v>
      </c>
    </row>
    <row r="165" spans="1:2" x14ac:dyDescent="0.2">
      <c r="A165" s="18" t="s">
        <v>391</v>
      </c>
      <c r="B165" s="18">
        <v>1.96</v>
      </c>
    </row>
    <row r="166" spans="1:2" x14ac:dyDescent="0.2">
      <c r="A166" s="18" t="s">
        <v>392</v>
      </c>
      <c r="B166" s="18">
        <v>1.51</v>
      </c>
    </row>
    <row r="167" spans="1:2" x14ac:dyDescent="0.2">
      <c r="A167" s="18" t="s">
        <v>393</v>
      </c>
      <c r="B167" s="18">
        <v>2.2200000000000002</v>
      </c>
    </row>
    <row r="168" spans="1:2" x14ac:dyDescent="0.2">
      <c r="A168" s="18" t="s">
        <v>394</v>
      </c>
      <c r="B168" s="18">
        <v>1.56</v>
      </c>
    </row>
    <row r="169" spans="1:2" x14ac:dyDescent="0.2">
      <c r="A169" s="18" t="s">
        <v>395</v>
      </c>
      <c r="B169" s="18">
        <v>3.78</v>
      </c>
    </row>
    <row r="170" spans="1:2" x14ac:dyDescent="0.2">
      <c r="A170" s="18" t="s">
        <v>396</v>
      </c>
      <c r="B170" s="18">
        <v>2.04</v>
      </c>
    </row>
    <row r="171" spans="1:2" x14ac:dyDescent="0.2">
      <c r="A171" s="18" t="s">
        <v>397</v>
      </c>
      <c r="B171" s="18">
        <v>2.14</v>
      </c>
    </row>
    <row r="172" spans="1:2" x14ac:dyDescent="0.2">
      <c r="A172" s="18" t="s">
        <v>398</v>
      </c>
      <c r="B172" s="18">
        <v>2.08</v>
      </c>
    </row>
    <row r="173" spans="1:2" x14ac:dyDescent="0.2">
      <c r="A173" s="18" t="s">
        <v>399</v>
      </c>
      <c r="B173" s="18">
        <v>1.5</v>
      </c>
    </row>
    <row r="174" spans="1:2" x14ac:dyDescent="0.2">
      <c r="A174" s="18" t="s">
        <v>400</v>
      </c>
      <c r="B174" s="18">
        <v>1.05</v>
      </c>
    </row>
    <row r="175" spans="1:2" x14ac:dyDescent="0.2">
      <c r="A175" s="18" t="s">
        <v>401</v>
      </c>
      <c r="B175" s="18">
        <v>2.77</v>
      </c>
    </row>
    <row r="176" spans="1:2" x14ac:dyDescent="0.2">
      <c r="A176" s="18" t="s">
        <v>402</v>
      </c>
      <c r="B176" s="18">
        <v>3.17</v>
      </c>
    </row>
    <row r="177" spans="1:2" x14ac:dyDescent="0.2">
      <c r="A177" s="18" t="s">
        <v>403</v>
      </c>
      <c r="B177" s="18">
        <v>2.06</v>
      </c>
    </row>
    <row r="178" spans="1:2" x14ac:dyDescent="0.2">
      <c r="A178" s="18" t="s">
        <v>404</v>
      </c>
      <c r="B178" s="18">
        <v>1.7</v>
      </c>
    </row>
    <row r="179" spans="1:2" x14ac:dyDescent="0.2">
      <c r="A179" s="18" t="s">
        <v>405</v>
      </c>
      <c r="B179" s="18">
        <v>1.86</v>
      </c>
    </row>
    <row r="180" spans="1:2" x14ac:dyDescent="0.2">
      <c r="A180" s="18" t="s">
        <v>406</v>
      </c>
      <c r="B180" s="18">
        <v>1.74</v>
      </c>
    </row>
    <row r="181" spans="1:2" x14ac:dyDescent="0.2">
      <c r="A181" s="18" t="s">
        <v>407</v>
      </c>
      <c r="B181" s="18">
        <v>2</v>
      </c>
    </row>
    <row r="182" spans="1:2" x14ac:dyDescent="0.2">
      <c r="A182" s="18" t="s">
        <v>408</v>
      </c>
      <c r="B182" s="18">
        <v>1.26</v>
      </c>
    </row>
    <row r="183" spans="1:2" x14ac:dyDescent="0.2">
      <c r="A183" s="18" t="s">
        <v>409</v>
      </c>
      <c r="B183" s="18">
        <v>2.3199999999999998</v>
      </c>
    </row>
    <row r="184" spans="1:2" x14ac:dyDescent="0.2">
      <c r="A184" s="18" t="s">
        <v>410</v>
      </c>
      <c r="B184" s="18">
        <v>2.66</v>
      </c>
    </row>
    <row r="185" spans="1:2" x14ac:dyDescent="0.2">
      <c r="A185" s="18" t="s">
        <v>411</v>
      </c>
      <c r="B185" s="18">
        <v>1.32</v>
      </c>
    </row>
    <row r="186" spans="1:2" x14ac:dyDescent="0.2">
      <c r="A186" s="18" t="s">
        <v>412</v>
      </c>
      <c r="B186" s="18">
        <v>1.62</v>
      </c>
    </row>
    <row r="187" spans="1:2" x14ac:dyDescent="0.2">
      <c r="A187" s="18" t="s">
        <v>413</v>
      </c>
      <c r="B187" s="18">
        <v>1.42</v>
      </c>
    </row>
    <row r="188" spans="1:2" x14ac:dyDescent="0.2">
      <c r="A188" s="18" t="s">
        <v>414</v>
      </c>
      <c r="B188" s="18">
        <v>3.89</v>
      </c>
    </row>
    <row r="189" spans="1:2" x14ac:dyDescent="0.2">
      <c r="A189" s="18" t="s">
        <v>415</v>
      </c>
      <c r="B189" s="18">
        <v>1.7</v>
      </c>
    </row>
    <row r="190" spans="1:2" x14ac:dyDescent="0.2">
      <c r="A190" s="18" t="s">
        <v>416</v>
      </c>
      <c r="B190" s="18">
        <v>1.25</v>
      </c>
    </row>
    <row r="191" spans="1:2" x14ac:dyDescent="0.2">
      <c r="A191" s="18" t="s">
        <v>417</v>
      </c>
      <c r="B191" s="18">
        <v>1.91</v>
      </c>
    </row>
    <row r="192" spans="1:2" x14ac:dyDescent="0.2">
      <c r="A192" s="18" t="s">
        <v>418</v>
      </c>
      <c r="B192" s="18">
        <v>2.4500000000000002</v>
      </c>
    </row>
    <row r="193" spans="1:2" x14ac:dyDescent="0.2">
      <c r="A193" s="18" t="s">
        <v>419</v>
      </c>
      <c r="B193" s="18">
        <v>2.2799999999999998</v>
      </c>
    </row>
    <row r="194" spans="1:2" x14ac:dyDescent="0.2">
      <c r="A194" s="18" t="s">
        <v>420</v>
      </c>
      <c r="B194" s="18">
        <v>1.6</v>
      </c>
    </row>
    <row r="195" spans="1:2" x14ac:dyDescent="0.2">
      <c r="A195" s="18" t="s">
        <v>421</v>
      </c>
      <c r="B195" s="18">
        <v>2.44</v>
      </c>
    </row>
    <row r="196" spans="1:2" x14ac:dyDescent="0.2">
      <c r="A196" s="18" t="s">
        <v>422</v>
      </c>
      <c r="B196" s="18">
        <v>1.67</v>
      </c>
    </row>
    <row r="197" spans="1:2" x14ac:dyDescent="0.2">
      <c r="A197" s="18" t="s">
        <v>423</v>
      </c>
      <c r="B197" s="18">
        <v>1.1000000000000001</v>
      </c>
    </row>
    <row r="198" spans="1:2" x14ac:dyDescent="0.2">
      <c r="A198" s="18" t="s">
        <v>424</v>
      </c>
      <c r="B198" s="18">
        <v>2.0299999999999998</v>
      </c>
    </row>
    <row r="199" spans="1:2" x14ac:dyDescent="0.2">
      <c r="A199" s="18" t="s">
        <v>425</v>
      </c>
      <c r="B199" s="18">
        <v>1.78</v>
      </c>
    </row>
    <row r="200" spans="1:2" x14ac:dyDescent="0.2">
      <c r="A200" s="18" t="s">
        <v>426</v>
      </c>
      <c r="B200" s="18">
        <v>1.44</v>
      </c>
    </row>
    <row r="201" spans="1:2" x14ac:dyDescent="0.2">
      <c r="A201" s="18" t="s">
        <v>427</v>
      </c>
      <c r="B201" s="18">
        <v>1.64</v>
      </c>
    </row>
    <row r="202" spans="1:2" x14ac:dyDescent="0.2">
      <c r="A202" s="18" t="s">
        <v>428</v>
      </c>
      <c r="B202" s="18">
        <v>2.48</v>
      </c>
    </row>
    <row r="203" spans="1:2" x14ac:dyDescent="0.2">
      <c r="A203" s="18" t="s">
        <v>429</v>
      </c>
      <c r="B203" s="18">
        <v>2.13</v>
      </c>
    </row>
    <row r="204" spans="1:2" x14ac:dyDescent="0.2">
      <c r="A204" s="18" t="s">
        <v>430</v>
      </c>
      <c r="B204" s="18">
        <v>1.98</v>
      </c>
    </row>
    <row r="205" spans="1:2" x14ac:dyDescent="0.2">
      <c r="A205" s="18" t="s">
        <v>431</v>
      </c>
      <c r="B205" s="18">
        <v>2.09</v>
      </c>
    </row>
    <row r="206" spans="1:2" x14ac:dyDescent="0.2">
      <c r="A206" s="18" t="s">
        <v>432</v>
      </c>
      <c r="B206" s="18">
        <v>1.93</v>
      </c>
    </row>
    <row r="207" spans="1:2" x14ac:dyDescent="0.2">
      <c r="A207" s="18" t="s">
        <v>433</v>
      </c>
      <c r="B207" s="18">
        <v>1.83</v>
      </c>
    </row>
    <row r="208" spans="1:2" x14ac:dyDescent="0.2">
      <c r="A208" s="18" t="s">
        <v>434</v>
      </c>
      <c r="B208" s="18">
        <v>2.5</v>
      </c>
    </row>
    <row r="209" spans="1:2" x14ac:dyDescent="0.2">
      <c r="A209" s="18" t="s">
        <v>435</v>
      </c>
      <c r="B209" s="18">
        <v>1.99</v>
      </c>
    </row>
    <row r="210" spans="1:2" x14ac:dyDescent="0.2">
      <c r="A210" s="18" t="s">
        <v>436</v>
      </c>
      <c r="B210" s="18">
        <v>1.79</v>
      </c>
    </row>
    <row r="211" spans="1:2" x14ac:dyDescent="0.2">
      <c r="A211" s="18" t="s">
        <v>437</v>
      </c>
      <c r="B211" s="18">
        <v>2.09</v>
      </c>
    </row>
    <row r="212" spans="1:2" x14ac:dyDescent="0.2">
      <c r="A212" s="18" t="s">
        <v>438</v>
      </c>
      <c r="B212" s="18">
        <v>1.9</v>
      </c>
    </row>
    <row r="213" spans="1:2" x14ac:dyDescent="0.2">
      <c r="A213" s="18" t="s">
        <v>439</v>
      </c>
      <c r="B213" s="18">
        <v>1.92</v>
      </c>
    </row>
    <row r="214" spans="1:2" x14ac:dyDescent="0.2">
      <c r="A214" s="18" t="s">
        <v>440</v>
      </c>
      <c r="B214" s="18">
        <v>2.33</v>
      </c>
    </row>
    <row r="215" spans="1:2" x14ac:dyDescent="0.2">
      <c r="A215" s="29"/>
      <c r="B215" s="29"/>
    </row>
    <row r="216" spans="1:2" x14ac:dyDescent="0.2">
      <c r="A216" s="3">
        <f>(1/($G$2*SQRT(2*PI())))*(EXP((-0.5)*((F6-$G$1)/($G$2))^2))</f>
        <v>0.27241635884291954</v>
      </c>
    </row>
  </sheetData>
  <mergeCells count="5">
    <mergeCell ref="A1:D2"/>
    <mergeCell ref="K17:L17"/>
    <mergeCell ref="K18:M18"/>
    <mergeCell ref="K19:N22"/>
    <mergeCell ref="D41:G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Variable 1</vt:lpstr>
      <vt:lpstr>Variable 2</vt:lpstr>
      <vt:lpstr>lambda</vt:lpstr>
      <vt:lpstr>muestra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Joaquín Emiliano Molla</cp:lastModifiedBy>
  <dcterms:modified xsi:type="dcterms:W3CDTF">2025-04-11T21:37:41Z</dcterms:modified>
</cp:coreProperties>
</file>