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8A3CA850-3BF5-40E8-8A6E-E6B0CA5A920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1" l="1"/>
  <c r="Q17" i="1"/>
  <c r="N17" i="1"/>
  <c r="A320" i="3"/>
  <c r="B320" i="3"/>
  <c r="C320" i="3"/>
  <c r="D320" i="3"/>
  <c r="A318" i="3"/>
  <c r="B318" i="3"/>
  <c r="C318" i="3"/>
  <c r="D318" i="3"/>
  <c r="A319" i="3"/>
  <c r="B319" i="3"/>
  <c r="C319" i="3"/>
  <c r="D319" i="3"/>
  <c r="A300" i="3"/>
  <c r="B300" i="3"/>
  <c r="C300" i="3"/>
  <c r="D300" i="3"/>
  <c r="A301" i="3"/>
  <c r="B301" i="3"/>
  <c r="C301" i="3"/>
  <c r="D301" i="3"/>
  <c r="A302" i="3"/>
  <c r="B302" i="3"/>
  <c r="C302" i="3"/>
  <c r="D302" i="3"/>
  <c r="A303" i="3"/>
  <c r="B303" i="3"/>
  <c r="C303" i="3"/>
  <c r="D303" i="3"/>
  <c r="A304" i="3"/>
  <c r="B304" i="3"/>
  <c r="C304" i="3"/>
  <c r="D304" i="3"/>
  <c r="A305" i="3"/>
  <c r="B305" i="3"/>
  <c r="C305" i="3"/>
  <c r="D305" i="3"/>
  <c r="A306" i="3"/>
  <c r="B306" i="3"/>
  <c r="C306" i="3"/>
  <c r="D306" i="3"/>
  <c r="A307" i="3"/>
  <c r="B307" i="3"/>
  <c r="C307" i="3"/>
  <c r="D307" i="3"/>
  <c r="A308" i="3"/>
  <c r="B308" i="3"/>
  <c r="C308" i="3"/>
  <c r="D308" i="3"/>
  <c r="A309" i="3"/>
  <c r="B309" i="3"/>
  <c r="C309" i="3"/>
  <c r="D309" i="3"/>
  <c r="A310" i="3"/>
  <c r="B310" i="3"/>
  <c r="C310" i="3"/>
  <c r="D310" i="3"/>
  <c r="A311" i="3"/>
  <c r="B311" i="3"/>
  <c r="C311" i="3"/>
  <c r="D311" i="3"/>
  <c r="A312" i="3"/>
  <c r="B312" i="3"/>
  <c r="C312" i="3"/>
  <c r="D312" i="3"/>
  <c r="A313" i="3"/>
  <c r="B313" i="3"/>
  <c r="C313" i="3"/>
  <c r="D313" i="3"/>
  <c r="A314" i="3"/>
  <c r="B314" i="3"/>
  <c r="C314" i="3"/>
  <c r="D314" i="3"/>
  <c r="A315" i="3"/>
  <c r="B315" i="3"/>
  <c r="C315" i="3"/>
  <c r="D315" i="3"/>
  <c r="A316" i="3"/>
  <c r="B316" i="3"/>
  <c r="C316" i="3"/>
  <c r="D316" i="3"/>
  <c r="A317" i="3"/>
  <c r="B317" i="3"/>
  <c r="C317" i="3"/>
  <c r="D317" i="3"/>
  <c r="A291" i="3"/>
  <c r="B291" i="3"/>
  <c r="C291" i="3"/>
  <c r="D291" i="3"/>
  <c r="A292" i="3"/>
  <c r="B292" i="3"/>
  <c r="C292" i="3"/>
  <c r="D292" i="3"/>
  <c r="A293" i="3"/>
  <c r="B293" i="3"/>
  <c r="C293" i="3"/>
  <c r="D293" i="3"/>
  <c r="A294" i="3"/>
  <c r="B294" i="3"/>
  <c r="C294" i="3"/>
  <c r="D294" i="3"/>
  <c r="A295" i="3"/>
  <c r="B295" i="3"/>
  <c r="C295" i="3"/>
  <c r="D295" i="3"/>
  <c r="A296" i="3"/>
  <c r="B296" i="3"/>
  <c r="C296" i="3"/>
  <c r="D296" i="3"/>
  <c r="A297" i="3"/>
  <c r="B297" i="3"/>
  <c r="C297" i="3"/>
  <c r="D297" i="3"/>
  <c r="A298" i="3"/>
  <c r="B298" i="3"/>
  <c r="C298" i="3"/>
  <c r="D298" i="3"/>
  <c r="A299" i="3"/>
  <c r="B299" i="3"/>
  <c r="C299" i="3"/>
  <c r="D299" i="3"/>
  <c r="A285" i="3"/>
  <c r="B285" i="3"/>
  <c r="C285" i="3"/>
  <c r="D285" i="3"/>
  <c r="A286" i="3"/>
  <c r="B286" i="3"/>
  <c r="C286" i="3"/>
  <c r="D286" i="3"/>
  <c r="A287" i="3"/>
  <c r="B287" i="3"/>
  <c r="C287" i="3"/>
  <c r="D287" i="3"/>
  <c r="A288" i="3"/>
  <c r="B288" i="3"/>
  <c r="C288" i="3"/>
  <c r="D288" i="3"/>
  <c r="A289" i="3"/>
  <c r="B289" i="3"/>
  <c r="C289" i="3"/>
  <c r="D289" i="3"/>
  <c r="A290" i="3"/>
  <c r="B290" i="3"/>
  <c r="C290" i="3"/>
  <c r="D290" i="3"/>
  <c r="A280" i="3"/>
  <c r="B280" i="3"/>
  <c r="C280" i="3"/>
  <c r="D280" i="3"/>
  <c r="A281" i="3"/>
  <c r="B281" i="3"/>
  <c r="C281" i="3"/>
  <c r="D281" i="3"/>
  <c r="A282" i="3"/>
  <c r="B282" i="3"/>
  <c r="C282" i="3"/>
  <c r="D282" i="3"/>
  <c r="A283" i="3"/>
  <c r="B283" i="3"/>
  <c r="C283" i="3"/>
  <c r="D283" i="3"/>
  <c r="A284" i="3"/>
  <c r="B284" i="3"/>
  <c r="C284" i="3"/>
  <c r="D284" i="3"/>
  <c r="D279" i="3"/>
  <c r="C279" i="3"/>
  <c r="A279" i="3"/>
  <c r="D278" i="3"/>
  <c r="C278" i="3"/>
  <c r="B279" i="3"/>
  <c r="L17" i="1"/>
  <c r="AL16" i="1"/>
  <c r="R16" i="1"/>
  <c r="H16" i="1"/>
  <c r="G16" i="1"/>
  <c r="AI15" i="1"/>
  <c r="H15" i="1"/>
  <c r="G15" i="1"/>
  <c r="Q14" i="1"/>
  <c r="N14" i="1"/>
  <c r="A265" i="3"/>
  <c r="B265" i="3"/>
  <c r="C265" i="3"/>
  <c r="D265" i="3"/>
  <c r="A266" i="3"/>
  <c r="B266" i="3"/>
  <c r="C266" i="3"/>
  <c r="D266" i="3"/>
  <c r="A263" i="3"/>
  <c r="B263" i="3"/>
  <c r="C263" i="3"/>
  <c r="D263" i="3"/>
  <c r="A264" i="3"/>
  <c r="B264" i="3"/>
  <c r="C264" i="3"/>
  <c r="D264" i="3"/>
  <c r="A261" i="3"/>
  <c r="B261" i="3"/>
  <c r="C261" i="3"/>
  <c r="D261" i="3"/>
  <c r="A262" i="3"/>
  <c r="B262" i="3"/>
  <c r="C262" i="3"/>
  <c r="D262" i="3"/>
  <c r="A255" i="3"/>
  <c r="B255" i="3"/>
  <c r="C255" i="3"/>
  <c r="D255" i="3"/>
  <c r="A256" i="3"/>
  <c r="B256" i="3"/>
  <c r="C256" i="3"/>
  <c r="D256" i="3"/>
  <c r="A257" i="3"/>
  <c r="B257" i="3"/>
  <c r="C257" i="3"/>
  <c r="D257" i="3"/>
  <c r="A258" i="3"/>
  <c r="B258" i="3"/>
  <c r="C258" i="3"/>
  <c r="D258" i="3"/>
  <c r="A259" i="3"/>
  <c r="B259" i="3"/>
  <c r="C259" i="3"/>
  <c r="D259" i="3"/>
  <c r="A260" i="3"/>
  <c r="B260" i="3"/>
  <c r="C260" i="3"/>
  <c r="D260" i="3"/>
  <c r="A225" i="3"/>
  <c r="B225" i="3"/>
  <c r="C225" i="3"/>
  <c r="D225" i="3"/>
  <c r="A226" i="3"/>
  <c r="B226" i="3"/>
  <c r="C226" i="3"/>
  <c r="D226" i="3"/>
  <c r="A227" i="3"/>
  <c r="B227" i="3"/>
  <c r="C227" i="3"/>
  <c r="D227" i="3"/>
  <c r="A228" i="3"/>
  <c r="B228" i="3"/>
  <c r="C228" i="3"/>
  <c r="D228" i="3"/>
  <c r="A229" i="3"/>
  <c r="B229" i="3"/>
  <c r="C229" i="3"/>
  <c r="D229" i="3"/>
  <c r="A230" i="3"/>
  <c r="B230" i="3"/>
  <c r="C230" i="3"/>
  <c r="D230" i="3"/>
  <c r="A231" i="3"/>
  <c r="B231" i="3"/>
  <c r="C231" i="3"/>
  <c r="D231" i="3"/>
  <c r="A232" i="3"/>
  <c r="B232" i="3"/>
  <c r="C232" i="3"/>
  <c r="D232" i="3"/>
  <c r="A233" i="3"/>
  <c r="B233" i="3"/>
  <c r="C233" i="3"/>
  <c r="D233" i="3"/>
  <c r="A234" i="3"/>
  <c r="B234" i="3"/>
  <c r="C234" i="3"/>
  <c r="D234" i="3"/>
  <c r="A235" i="3"/>
  <c r="B235" i="3"/>
  <c r="C235" i="3"/>
  <c r="D235" i="3"/>
  <c r="A236" i="3"/>
  <c r="B236" i="3"/>
  <c r="C236" i="3"/>
  <c r="D236" i="3"/>
  <c r="A237" i="3"/>
  <c r="B237" i="3"/>
  <c r="C237" i="3"/>
  <c r="D237" i="3"/>
  <c r="A238" i="3"/>
  <c r="B238" i="3"/>
  <c r="C238" i="3"/>
  <c r="D238" i="3"/>
  <c r="A239" i="3"/>
  <c r="B239" i="3"/>
  <c r="C239" i="3"/>
  <c r="D239" i="3"/>
  <c r="A240" i="3"/>
  <c r="B240" i="3"/>
  <c r="C240" i="3"/>
  <c r="D240" i="3"/>
  <c r="A241" i="3"/>
  <c r="B241" i="3"/>
  <c r="C241" i="3"/>
  <c r="D241" i="3"/>
  <c r="A242" i="3"/>
  <c r="B242" i="3"/>
  <c r="C242" i="3"/>
  <c r="D242" i="3"/>
  <c r="A243" i="3"/>
  <c r="B243" i="3"/>
  <c r="C243" i="3"/>
  <c r="D243" i="3"/>
  <c r="A244" i="3"/>
  <c r="B244" i="3"/>
  <c r="C244" i="3"/>
  <c r="D244" i="3"/>
  <c r="A245" i="3"/>
  <c r="B245" i="3"/>
  <c r="C245" i="3"/>
  <c r="D245" i="3"/>
  <c r="A246" i="3"/>
  <c r="B246" i="3"/>
  <c r="C246" i="3"/>
  <c r="D246" i="3"/>
  <c r="A247" i="3"/>
  <c r="B247" i="3"/>
  <c r="C247" i="3"/>
  <c r="D247" i="3"/>
  <c r="A248" i="3"/>
  <c r="B248" i="3"/>
  <c r="C248" i="3"/>
  <c r="D248" i="3"/>
  <c r="A249" i="3"/>
  <c r="B249" i="3"/>
  <c r="C249" i="3"/>
  <c r="D249" i="3"/>
  <c r="A250" i="3"/>
  <c r="B250" i="3"/>
  <c r="C250" i="3"/>
  <c r="D250" i="3"/>
  <c r="A251" i="3"/>
  <c r="B251" i="3"/>
  <c r="C251" i="3"/>
  <c r="D251" i="3"/>
  <c r="A252" i="3"/>
  <c r="B252" i="3"/>
  <c r="C252" i="3"/>
  <c r="D252" i="3"/>
  <c r="A253" i="3"/>
  <c r="B253" i="3"/>
  <c r="C253" i="3"/>
  <c r="D253" i="3"/>
  <c r="A254" i="3"/>
  <c r="B254" i="3"/>
  <c r="C254" i="3"/>
  <c r="D254" i="3"/>
  <c r="D224" i="3"/>
  <c r="C224" i="3"/>
  <c r="A224" i="3"/>
  <c r="D223" i="3"/>
  <c r="C223" i="3"/>
  <c r="B224" i="3"/>
  <c r="L14" i="1"/>
  <c r="AF13" i="1"/>
  <c r="H13" i="1"/>
  <c r="G13" i="1"/>
  <c r="N12" i="1"/>
  <c r="A202" i="3"/>
  <c r="B202" i="3"/>
  <c r="C202" i="3"/>
  <c r="D202" i="3"/>
  <c r="A203" i="3"/>
  <c r="B203" i="3"/>
  <c r="C203" i="3"/>
  <c r="D203" i="3"/>
  <c r="A204" i="3"/>
  <c r="B204" i="3"/>
  <c r="C204" i="3"/>
  <c r="D204" i="3"/>
  <c r="A205" i="3"/>
  <c r="B205" i="3"/>
  <c r="C205" i="3"/>
  <c r="D205" i="3"/>
  <c r="A206" i="3"/>
  <c r="B206" i="3"/>
  <c r="C206" i="3"/>
  <c r="D206" i="3"/>
  <c r="A207" i="3"/>
  <c r="B207" i="3"/>
  <c r="C207" i="3"/>
  <c r="D207" i="3"/>
  <c r="A208" i="3"/>
  <c r="B208" i="3"/>
  <c r="C208" i="3"/>
  <c r="D208" i="3"/>
  <c r="A209" i="3"/>
  <c r="B209" i="3"/>
  <c r="C209" i="3"/>
  <c r="D209" i="3"/>
  <c r="A210" i="3"/>
  <c r="B210" i="3"/>
  <c r="C210" i="3"/>
  <c r="D210" i="3"/>
  <c r="A211" i="3"/>
  <c r="B211" i="3"/>
  <c r="C211" i="3"/>
  <c r="D211" i="3"/>
  <c r="A212" i="3"/>
  <c r="B212" i="3"/>
  <c r="C212" i="3"/>
  <c r="D212" i="3"/>
  <c r="A191" i="3"/>
  <c r="B191" i="3"/>
  <c r="C191" i="3"/>
  <c r="D191" i="3"/>
  <c r="A192" i="3"/>
  <c r="B192" i="3"/>
  <c r="C192" i="3"/>
  <c r="D192" i="3"/>
  <c r="A193" i="3"/>
  <c r="B193" i="3"/>
  <c r="C193" i="3"/>
  <c r="D193" i="3"/>
  <c r="A194" i="3"/>
  <c r="B194" i="3"/>
  <c r="C194" i="3"/>
  <c r="D194" i="3"/>
  <c r="A195" i="3"/>
  <c r="B195" i="3"/>
  <c r="C195" i="3"/>
  <c r="D195" i="3"/>
  <c r="A196" i="3"/>
  <c r="B196" i="3"/>
  <c r="C196" i="3"/>
  <c r="D196" i="3"/>
  <c r="A197" i="3"/>
  <c r="B197" i="3"/>
  <c r="C197" i="3"/>
  <c r="D197" i="3"/>
  <c r="A198" i="3"/>
  <c r="B198" i="3"/>
  <c r="C198" i="3"/>
  <c r="D198" i="3"/>
  <c r="A199" i="3"/>
  <c r="B199" i="3"/>
  <c r="C199" i="3"/>
  <c r="D199" i="3"/>
  <c r="A200" i="3"/>
  <c r="B200" i="3"/>
  <c r="C200" i="3"/>
  <c r="D200" i="3"/>
  <c r="A201" i="3"/>
  <c r="B201" i="3"/>
  <c r="C201" i="3"/>
  <c r="D201" i="3"/>
  <c r="A172" i="3"/>
  <c r="B172" i="3"/>
  <c r="C172" i="3"/>
  <c r="D172" i="3"/>
  <c r="A173" i="3"/>
  <c r="B173" i="3"/>
  <c r="C173" i="3"/>
  <c r="D173" i="3"/>
  <c r="A174" i="3"/>
  <c r="B174" i="3"/>
  <c r="C174" i="3"/>
  <c r="D174" i="3"/>
  <c r="A175" i="3"/>
  <c r="B175" i="3"/>
  <c r="C175" i="3"/>
  <c r="D175" i="3"/>
  <c r="A176" i="3"/>
  <c r="B176" i="3"/>
  <c r="C176" i="3"/>
  <c r="D176" i="3"/>
  <c r="A177" i="3"/>
  <c r="B177" i="3"/>
  <c r="C177" i="3"/>
  <c r="D177" i="3"/>
  <c r="A178" i="3"/>
  <c r="B178" i="3"/>
  <c r="C178" i="3"/>
  <c r="D178" i="3"/>
  <c r="A179" i="3"/>
  <c r="B179" i="3"/>
  <c r="C179" i="3"/>
  <c r="D179" i="3"/>
  <c r="A180" i="3"/>
  <c r="B180" i="3"/>
  <c r="C180" i="3"/>
  <c r="D180" i="3"/>
  <c r="A181" i="3"/>
  <c r="B181" i="3"/>
  <c r="C181" i="3"/>
  <c r="D181" i="3"/>
  <c r="A182" i="3"/>
  <c r="B182" i="3"/>
  <c r="C182" i="3"/>
  <c r="D182" i="3"/>
  <c r="A183" i="3"/>
  <c r="B183" i="3"/>
  <c r="C183" i="3"/>
  <c r="D183" i="3"/>
  <c r="A184" i="3"/>
  <c r="B184" i="3"/>
  <c r="C184" i="3"/>
  <c r="D184" i="3"/>
  <c r="A185" i="3"/>
  <c r="B185" i="3"/>
  <c r="C185" i="3"/>
  <c r="D185" i="3"/>
  <c r="A186" i="3"/>
  <c r="B186" i="3"/>
  <c r="C186" i="3"/>
  <c r="D186" i="3"/>
  <c r="A187" i="3"/>
  <c r="B187" i="3"/>
  <c r="C187" i="3"/>
  <c r="D187" i="3"/>
  <c r="A188" i="3"/>
  <c r="B188" i="3"/>
  <c r="C188" i="3"/>
  <c r="D188" i="3"/>
  <c r="A189" i="3"/>
  <c r="B189" i="3"/>
  <c r="C189" i="3"/>
  <c r="D189" i="3"/>
  <c r="A190" i="3"/>
  <c r="B190" i="3"/>
  <c r="C190" i="3"/>
  <c r="D190" i="3"/>
  <c r="D171" i="3"/>
  <c r="C171" i="3"/>
  <c r="A171" i="3"/>
  <c r="D170" i="3"/>
  <c r="C170" i="3"/>
  <c r="B171" i="3"/>
  <c r="L12" i="1"/>
  <c r="G12" i="1"/>
  <c r="Q11" i="1"/>
  <c r="N10" i="1"/>
  <c r="A159" i="3"/>
  <c r="B159" i="3"/>
  <c r="C159" i="3"/>
  <c r="D159" i="3"/>
  <c r="A158" i="3"/>
  <c r="B158" i="3"/>
  <c r="C158" i="3"/>
  <c r="D158" i="3"/>
  <c r="A156" i="3"/>
  <c r="B156" i="3"/>
  <c r="C156" i="3"/>
  <c r="D156" i="3"/>
  <c r="A157" i="3"/>
  <c r="B157" i="3"/>
  <c r="C157" i="3"/>
  <c r="D157" i="3"/>
  <c r="A155" i="3"/>
  <c r="A154" i="3"/>
  <c r="B154" i="3"/>
  <c r="C154" i="3"/>
  <c r="D154" i="3"/>
  <c r="B155" i="3"/>
  <c r="C155" i="3"/>
  <c r="D155" i="3"/>
  <c r="A118" i="3"/>
  <c r="B118" i="3"/>
  <c r="C118" i="3"/>
  <c r="D118" i="3"/>
  <c r="A119" i="3"/>
  <c r="B119" i="3"/>
  <c r="C119" i="3"/>
  <c r="D119" i="3"/>
  <c r="A120" i="3"/>
  <c r="B120" i="3"/>
  <c r="C120" i="3"/>
  <c r="D120" i="3"/>
  <c r="A121" i="3"/>
  <c r="B121" i="3"/>
  <c r="C121" i="3"/>
  <c r="D121" i="3"/>
  <c r="A122" i="3"/>
  <c r="B122" i="3"/>
  <c r="C122" i="3"/>
  <c r="D122" i="3"/>
  <c r="A123" i="3"/>
  <c r="B123" i="3"/>
  <c r="C123" i="3"/>
  <c r="D123" i="3"/>
  <c r="A124" i="3"/>
  <c r="B124" i="3"/>
  <c r="C124" i="3"/>
  <c r="D124" i="3"/>
  <c r="A125" i="3"/>
  <c r="B125" i="3"/>
  <c r="C125" i="3"/>
  <c r="D125" i="3"/>
  <c r="A126" i="3"/>
  <c r="B126" i="3"/>
  <c r="C126" i="3"/>
  <c r="D126" i="3"/>
  <c r="A127" i="3"/>
  <c r="B127" i="3"/>
  <c r="C127" i="3"/>
  <c r="D127" i="3"/>
  <c r="A128" i="3"/>
  <c r="B128" i="3"/>
  <c r="C128" i="3"/>
  <c r="D128" i="3"/>
  <c r="A129" i="3"/>
  <c r="B129" i="3"/>
  <c r="C129" i="3"/>
  <c r="D129" i="3"/>
  <c r="A130" i="3"/>
  <c r="B130" i="3"/>
  <c r="C130" i="3"/>
  <c r="D130" i="3"/>
  <c r="A131" i="3"/>
  <c r="B131" i="3"/>
  <c r="C131" i="3"/>
  <c r="D131" i="3"/>
  <c r="A132" i="3"/>
  <c r="B132" i="3"/>
  <c r="C132" i="3"/>
  <c r="D132" i="3"/>
  <c r="A133" i="3"/>
  <c r="B133" i="3"/>
  <c r="C133" i="3"/>
  <c r="D133" i="3"/>
  <c r="A134" i="3"/>
  <c r="B134" i="3"/>
  <c r="C134" i="3"/>
  <c r="D134" i="3"/>
  <c r="A135" i="3"/>
  <c r="B135" i="3"/>
  <c r="C135" i="3"/>
  <c r="D135" i="3"/>
  <c r="A136" i="3"/>
  <c r="B136" i="3"/>
  <c r="C136" i="3"/>
  <c r="D136" i="3"/>
  <c r="A137" i="3"/>
  <c r="B137" i="3"/>
  <c r="C137" i="3"/>
  <c r="D137" i="3"/>
  <c r="A138" i="3"/>
  <c r="B138" i="3"/>
  <c r="C138" i="3"/>
  <c r="D138" i="3"/>
  <c r="A139" i="3"/>
  <c r="B139" i="3"/>
  <c r="C139" i="3"/>
  <c r="D139" i="3"/>
  <c r="A140" i="3"/>
  <c r="B140" i="3"/>
  <c r="C140" i="3"/>
  <c r="D140" i="3"/>
  <c r="A141" i="3"/>
  <c r="B141" i="3"/>
  <c r="C141" i="3"/>
  <c r="D141" i="3"/>
  <c r="A142" i="3"/>
  <c r="B142" i="3"/>
  <c r="C142" i="3"/>
  <c r="D142" i="3"/>
  <c r="A143" i="3"/>
  <c r="B143" i="3"/>
  <c r="C143" i="3"/>
  <c r="D143" i="3"/>
  <c r="A144" i="3"/>
  <c r="B144" i="3"/>
  <c r="C144" i="3"/>
  <c r="D144" i="3"/>
  <c r="A145" i="3"/>
  <c r="B145" i="3"/>
  <c r="C145" i="3"/>
  <c r="D145" i="3"/>
  <c r="A146" i="3"/>
  <c r="B146" i="3"/>
  <c r="C146" i="3"/>
  <c r="D146" i="3"/>
  <c r="A147" i="3"/>
  <c r="B147" i="3"/>
  <c r="C147" i="3"/>
  <c r="D147" i="3"/>
  <c r="A148" i="3"/>
  <c r="B148" i="3"/>
  <c r="C148" i="3"/>
  <c r="D148" i="3"/>
  <c r="A149" i="3"/>
  <c r="B149" i="3"/>
  <c r="C149" i="3"/>
  <c r="D149" i="3"/>
  <c r="A150" i="3"/>
  <c r="B150" i="3"/>
  <c r="C150" i="3"/>
  <c r="D150" i="3"/>
  <c r="A151" i="3"/>
  <c r="B151" i="3"/>
  <c r="C151" i="3"/>
  <c r="D151" i="3"/>
  <c r="A152" i="3"/>
  <c r="B152" i="3"/>
  <c r="C152" i="3"/>
  <c r="D152" i="3"/>
  <c r="A153" i="3"/>
  <c r="B153" i="3"/>
  <c r="C153" i="3"/>
  <c r="D153" i="3"/>
  <c r="D117" i="3"/>
  <c r="C117" i="3"/>
  <c r="A117" i="3"/>
  <c r="D116" i="3"/>
  <c r="C116" i="3"/>
  <c r="B117" i="3"/>
  <c r="L10" i="1"/>
  <c r="H10" i="1"/>
  <c r="G10" i="1"/>
  <c r="Q9" i="1"/>
  <c r="A105" i="3"/>
  <c r="B105" i="3"/>
  <c r="C105" i="3"/>
  <c r="D105" i="3"/>
  <c r="A106" i="3"/>
  <c r="B106" i="3"/>
  <c r="C106" i="3"/>
  <c r="D106" i="3"/>
  <c r="A107" i="3"/>
  <c r="B107" i="3"/>
  <c r="C107" i="3"/>
  <c r="D107" i="3"/>
  <c r="A100" i="3"/>
  <c r="B100" i="3"/>
  <c r="C100" i="3"/>
  <c r="D100" i="3"/>
  <c r="A101" i="3"/>
  <c r="B101" i="3"/>
  <c r="C101" i="3"/>
  <c r="D101" i="3"/>
  <c r="A102" i="3"/>
  <c r="B102" i="3"/>
  <c r="C102" i="3"/>
  <c r="D102" i="3"/>
  <c r="A103" i="3"/>
  <c r="B103" i="3"/>
  <c r="C103" i="3"/>
  <c r="D103" i="3"/>
  <c r="A104" i="3"/>
  <c r="B104" i="3"/>
  <c r="C104" i="3"/>
  <c r="D104" i="3"/>
  <c r="A91" i="3"/>
  <c r="B91" i="3"/>
  <c r="C91" i="3"/>
  <c r="D91" i="3"/>
  <c r="A92" i="3"/>
  <c r="B92" i="3"/>
  <c r="C92" i="3"/>
  <c r="D92" i="3"/>
  <c r="A93" i="3"/>
  <c r="B93" i="3"/>
  <c r="C93" i="3"/>
  <c r="D93" i="3"/>
  <c r="A94" i="3"/>
  <c r="B94" i="3"/>
  <c r="C94" i="3"/>
  <c r="D94" i="3"/>
  <c r="A95" i="3"/>
  <c r="B95" i="3"/>
  <c r="C95" i="3"/>
  <c r="D95" i="3"/>
  <c r="A96" i="3"/>
  <c r="B96" i="3"/>
  <c r="C96" i="3"/>
  <c r="D96" i="3"/>
  <c r="A97" i="3"/>
  <c r="B97" i="3"/>
  <c r="C97" i="3"/>
  <c r="D97" i="3"/>
  <c r="A98" i="3"/>
  <c r="B98" i="3"/>
  <c r="C98" i="3"/>
  <c r="D98" i="3"/>
  <c r="A99" i="3"/>
  <c r="B99" i="3"/>
  <c r="C99" i="3"/>
  <c r="D99" i="3"/>
  <c r="A76" i="3"/>
  <c r="B76" i="3"/>
  <c r="C76" i="3"/>
  <c r="D76" i="3"/>
  <c r="A77" i="3"/>
  <c r="B77" i="3"/>
  <c r="C77" i="3"/>
  <c r="D77" i="3"/>
  <c r="A78" i="3"/>
  <c r="B78" i="3"/>
  <c r="C78" i="3"/>
  <c r="D78" i="3"/>
  <c r="A79" i="3"/>
  <c r="B79" i="3"/>
  <c r="C79" i="3"/>
  <c r="D79" i="3"/>
  <c r="A80" i="3"/>
  <c r="B80" i="3"/>
  <c r="C80" i="3"/>
  <c r="D80" i="3"/>
  <c r="A81" i="3"/>
  <c r="B81" i="3"/>
  <c r="C81" i="3"/>
  <c r="D81" i="3"/>
  <c r="A82" i="3"/>
  <c r="B82" i="3"/>
  <c r="C82" i="3"/>
  <c r="D82" i="3"/>
  <c r="A83" i="3"/>
  <c r="B83" i="3"/>
  <c r="C83" i="3"/>
  <c r="D83" i="3"/>
  <c r="A84" i="3"/>
  <c r="B84" i="3"/>
  <c r="C84" i="3"/>
  <c r="D84" i="3"/>
  <c r="A85" i="3"/>
  <c r="B85" i="3"/>
  <c r="C85" i="3"/>
  <c r="D85" i="3"/>
  <c r="A86" i="3"/>
  <c r="B86" i="3"/>
  <c r="C86" i="3"/>
  <c r="D86" i="3"/>
  <c r="A87" i="3"/>
  <c r="B87" i="3"/>
  <c r="C87" i="3"/>
  <c r="D87" i="3"/>
  <c r="A88" i="3"/>
  <c r="B88" i="3"/>
  <c r="C88" i="3"/>
  <c r="D88" i="3"/>
  <c r="A89" i="3"/>
  <c r="B89" i="3"/>
  <c r="C89" i="3"/>
  <c r="D89" i="3"/>
  <c r="A90" i="3"/>
  <c r="B90" i="3"/>
  <c r="C90" i="3"/>
  <c r="D90" i="3"/>
  <c r="A66" i="3"/>
  <c r="B66" i="3"/>
  <c r="C66" i="3"/>
  <c r="D66" i="3"/>
  <c r="A67" i="3"/>
  <c r="B67" i="3"/>
  <c r="C67" i="3"/>
  <c r="D67" i="3"/>
  <c r="A68" i="3"/>
  <c r="B68" i="3"/>
  <c r="C68" i="3"/>
  <c r="D68" i="3"/>
  <c r="A69" i="3"/>
  <c r="B69" i="3"/>
  <c r="C69" i="3"/>
  <c r="D69" i="3"/>
  <c r="A70" i="3"/>
  <c r="B70" i="3"/>
  <c r="C70" i="3"/>
  <c r="D70" i="3"/>
  <c r="A71" i="3"/>
  <c r="B71" i="3"/>
  <c r="C71" i="3"/>
  <c r="D71" i="3"/>
  <c r="A72" i="3"/>
  <c r="B72" i="3"/>
  <c r="C72" i="3"/>
  <c r="D72" i="3"/>
  <c r="A73" i="3"/>
  <c r="B73" i="3"/>
  <c r="C73" i="3"/>
  <c r="D73" i="3"/>
  <c r="A74" i="3"/>
  <c r="B74" i="3"/>
  <c r="C74" i="3"/>
  <c r="D74" i="3"/>
  <c r="A75" i="3"/>
  <c r="B75" i="3"/>
  <c r="C75" i="3"/>
  <c r="D75" i="3"/>
  <c r="D65" i="3"/>
  <c r="C65" i="3"/>
  <c r="A65" i="3"/>
  <c r="D64" i="3"/>
  <c r="C64" i="3"/>
  <c r="B65" i="3"/>
  <c r="L6" i="1"/>
  <c r="L8" i="1"/>
  <c r="Q7" i="1"/>
  <c r="A54" i="3"/>
  <c r="B54" i="3"/>
  <c r="C54" i="3"/>
  <c r="D54" i="3"/>
  <c r="A48" i="3"/>
  <c r="B48" i="3"/>
  <c r="C48" i="3"/>
  <c r="D48" i="3"/>
  <c r="A49" i="3"/>
  <c r="B49" i="3"/>
  <c r="C49" i="3"/>
  <c r="D49" i="3"/>
  <c r="A50" i="3"/>
  <c r="B50" i="3"/>
  <c r="C50" i="3"/>
  <c r="D50" i="3"/>
  <c r="A51" i="3"/>
  <c r="B51" i="3"/>
  <c r="C51" i="3"/>
  <c r="D51" i="3"/>
  <c r="A52" i="3"/>
  <c r="B52" i="3"/>
  <c r="C52" i="3"/>
  <c r="D52" i="3"/>
  <c r="A53" i="3"/>
  <c r="B53" i="3"/>
  <c r="C53" i="3"/>
  <c r="D53" i="3"/>
  <c r="A34" i="3"/>
  <c r="B34" i="3"/>
  <c r="C34" i="3"/>
  <c r="D34" i="3"/>
  <c r="A35" i="3"/>
  <c r="B35" i="3"/>
  <c r="C35" i="3"/>
  <c r="D35" i="3"/>
  <c r="A36" i="3"/>
  <c r="B36" i="3"/>
  <c r="C36" i="3"/>
  <c r="D36" i="3"/>
  <c r="A37" i="3"/>
  <c r="B37" i="3"/>
  <c r="C37" i="3"/>
  <c r="D37" i="3"/>
  <c r="A38" i="3"/>
  <c r="B38" i="3"/>
  <c r="C38" i="3"/>
  <c r="D38" i="3"/>
  <c r="A39" i="3"/>
  <c r="B39" i="3"/>
  <c r="C39" i="3"/>
  <c r="D39" i="3"/>
  <c r="A40" i="3"/>
  <c r="B40" i="3"/>
  <c r="C40" i="3"/>
  <c r="D40" i="3"/>
  <c r="A41" i="3"/>
  <c r="B41" i="3"/>
  <c r="C41" i="3"/>
  <c r="D41" i="3"/>
  <c r="A42" i="3"/>
  <c r="B42" i="3"/>
  <c r="C42" i="3"/>
  <c r="D42" i="3"/>
  <c r="A43" i="3"/>
  <c r="B43" i="3"/>
  <c r="C43" i="3"/>
  <c r="D43" i="3"/>
  <c r="A44" i="3"/>
  <c r="B44" i="3"/>
  <c r="C44" i="3"/>
  <c r="D44" i="3"/>
  <c r="A45" i="3"/>
  <c r="B45" i="3"/>
  <c r="C45" i="3"/>
  <c r="D45" i="3"/>
  <c r="A46" i="3"/>
  <c r="B46" i="3"/>
  <c r="C46" i="3"/>
  <c r="D46" i="3"/>
  <c r="A47" i="3"/>
  <c r="B47" i="3"/>
  <c r="C47" i="3"/>
  <c r="D47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28" i="3"/>
  <c r="B28" i="3"/>
  <c r="C28" i="3"/>
  <c r="D28" i="3"/>
  <c r="A29" i="3"/>
  <c r="B29" i="3"/>
  <c r="C29" i="3"/>
  <c r="D29" i="3"/>
  <c r="A30" i="3"/>
  <c r="B30" i="3"/>
  <c r="C30" i="3"/>
  <c r="D30" i="3"/>
  <c r="A31" i="3"/>
  <c r="B31" i="3"/>
  <c r="C31" i="3"/>
  <c r="D31" i="3"/>
  <c r="A32" i="3"/>
  <c r="B32" i="3"/>
  <c r="C32" i="3"/>
  <c r="D32" i="3"/>
  <c r="A33" i="3"/>
  <c r="B33" i="3"/>
  <c r="C33" i="3"/>
  <c r="D3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C13" i="3"/>
  <c r="D13" i="3"/>
  <c r="B13" i="3"/>
  <c r="A13" i="3"/>
  <c r="D12" i="3"/>
  <c r="C12" i="3"/>
  <c r="R7" i="1"/>
  <c r="R9" i="1"/>
  <c r="R11" i="1"/>
  <c r="R13" i="1"/>
  <c r="R15" i="1"/>
  <c r="E6" i="1"/>
  <c r="E7" i="1" s="1"/>
  <c r="E8" i="1" s="1"/>
  <c r="E9" i="1" s="1"/>
  <c r="E10" i="1" s="1"/>
  <c r="E11" i="1" s="1"/>
  <c r="E12" i="1" s="1"/>
  <c r="E13" i="1" s="1"/>
  <c r="E14" i="1" s="1"/>
  <c r="E15" i="1" s="1"/>
  <c r="R14" i="1"/>
  <c r="R12" i="1"/>
  <c r="R10" i="1"/>
  <c r="R8" i="1"/>
  <c r="H8" i="1"/>
  <c r="G8" i="1"/>
  <c r="G6" i="1"/>
  <c r="G5" i="1"/>
  <c r="H6" i="1"/>
  <c r="H5" i="1"/>
</calcChain>
</file>

<file path=xl/sharedStrings.xml><?xml version="1.0" encoding="utf-8"?>
<sst xmlns="http://schemas.openxmlformats.org/spreadsheetml/2006/main" count="183" uniqueCount="81">
  <si>
    <t>Tiempo de Llegada de Clientes</t>
  </si>
  <si>
    <t>Estilista</t>
  </si>
  <si>
    <t xml:space="preserve">                                                                  T</t>
  </si>
  <si>
    <t>Promedio de Demora de Atencion (Acumulador/Contador)</t>
  </si>
  <si>
    <t>Cliente 1</t>
  </si>
  <si>
    <t>Cliente 2</t>
  </si>
  <si>
    <t>Cliente 3</t>
  </si>
  <si>
    <t>Cliente 4</t>
  </si>
  <si>
    <t>Cliente 5</t>
  </si>
  <si>
    <t>Cliente 6</t>
  </si>
  <si>
    <t>Cliente 7</t>
  </si>
  <si>
    <t>Numero de Fila</t>
  </si>
  <si>
    <t>Dia (N)</t>
  </si>
  <si>
    <t>Hora Simulada (minutos)</t>
  </si>
  <si>
    <t>Evento</t>
  </si>
  <si>
    <t>Fin Ingreso</t>
  </si>
  <si>
    <t>Rnd</t>
  </si>
  <si>
    <t>Tiempo</t>
  </si>
  <si>
    <t>Hora</t>
  </si>
  <si>
    <t>Estado</t>
  </si>
  <si>
    <t>Cola de Espera (C)</t>
  </si>
  <si>
    <t>U(130 ; 180)</t>
  </si>
  <si>
    <t>Tiempo de Demora de Atencion</t>
  </si>
  <si>
    <t>Contador de Dias que Cerraron Antes de 8 Horas</t>
  </si>
  <si>
    <t>Contador de Clientes Atendidos</t>
  </si>
  <si>
    <t>Acumulador de Demora de Atencion</t>
  </si>
  <si>
    <t>Promedio Demora de Atencion</t>
  </si>
  <si>
    <t>Hora Limite para Ser Atendido</t>
  </si>
  <si>
    <t>Hora Inicio Atencion</t>
  </si>
  <si>
    <t>Inicializacion</t>
  </si>
  <si>
    <t>Libre</t>
  </si>
  <si>
    <t>Llegada Cliente</t>
  </si>
  <si>
    <t>Ocupado</t>
  </si>
  <si>
    <t>Atendido</t>
  </si>
  <si>
    <t>Fin Atencion</t>
  </si>
  <si>
    <t>Esperando</t>
  </si>
  <si>
    <t>Objetos</t>
  </si>
  <si>
    <t>Atributo</t>
  </si>
  <si>
    <t>Valores Posibles</t>
  </si>
  <si>
    <t>Colas</t>
  </si>
  <si>
    <t>Descripcion</t>
  </si>
  <si>
    <t>Servidor</t>
  </si>
  <si>
    <t>Permanente</t>
  </si>
  <si>
    <t>Ocupado/Libre</t>
  </si>
  <si>
    <t>Clientes Esperando ser Atendidos (C)</t>
  </si>
  <si>
    <t>Numero de Clientes Esperando Cuando el Estilista se Encuentra Ocupado</t>
  </si>
  <si>
    <t>FIFO</t>
  </si>
  <si>
    <t>Sin longitud maxima</t>
  </si>
  <si>
    <t>Impaciencia de 30 minutos</t>
  </si>
  <si>
    <t>Cliente</t>
  </si>
  <si>
    <t>Temporario</t>
  </si>
  <si>
    <t>Hora de Llegada + 30 minutos</t>
  </si>
  <si>
    <t>Esperando/Atendido</t>
  </si>
  <si>
    <t>Hora a la que Comienza a Ser Atendido</t>
  </si>
  <si>
    <t>Eventos</t>
  </si>
  <si>
    <t>Variables Aleatorias</t>
  </si>
  <si>
    <t>Formula</t>
  </si>
  <si>
    <t>Inicio de Dia</t>
  </si>
  <si>
    <t>Comienzo de un Dia Nuevo con la Hora en 0</t>
  </si>
  <si>
    <t>Tiempo Entre Llegadas de Clientes</t>
  </si>
  <si>
    <t>U( 2 ; 12)</t>
  </si>
  <si>
    <t>2 + rnd * (12-2)</t>
  </si>
  <si>
    <t>Ingresa un Cliente</t>
  </si>
  <si>
    <t>T</t>
  </si>
  <si>
    <t>U( 130 ; 180)</t>
  </si>
  <si>
    <t>130 + rnd * (180 - 130)</t>
  </si>
  <si>
    <t>Fin Atención</t>
  </si>
  <si>
    <t>El Estilista termina de Atender un Cliente</t>
  </si>
  <si>
    <t>Tiempo  de Demora de Atencion</t>
  </si>
  <si>
    <t>Integracion Numerica a partir de la Derivada (C + T*0.2 + t^2)</t>
  </si>
  <si>
    <t>Fin Espera</t>
  </si>
  <si>
    <t>Un Cliente en Cola llega a su Limite de Espera y se Retira</t>
  </si>
  <si>
    <t>Cuando la hora llega a 480 minutos no se permite la Llegada de mas Clientes</t>
  </si>
  <si>
    <t>U ( 130 ; 180)</t>
  </si>
  <si>
    <t>dD/dt</t>
  </si>
  <si>
    <t>C + 0,2 * T + t^2</t>
  </si>
  <si>
    <t>C</t>
  </si>
  <si>
    <t>h</t>
  </si>
  <si>
    <t>t</t>
  </si>
  <si>
    <t>D</t>
  </si>
  <si>
    <t>D + h * dD/dT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</si>
</sst>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17"/>
  <sheetViews>
    <sheetView topLeftCell="R1" workbookViewId="0">
      <selection activeCell="Q17" sqref="Q17"/>
    </sheetView>
  </sheetViews>
  <sheetFormatPr defaultRowHeight="15"/>
  <cols>
    <col min="1" max="1" width="13.85546875" bestFit="1" customWidth="1"/>
    <col min="2" max="2" width="13.85546875" customWidth="1"/>
    <col min="3" max="3" width="22.28515625" bestFit="1" customWidth="1"/>
    <col min="4" max="4" width="21.5703125" bestFit="1" customWidth="1"/>
    <col min="5" max="5" width="21.5703125" customWidth="1"/>
    <col min="7" max="7" width="13.7109375" bestFit="1" customWidth="1"/>
    <col min="9" max="9" width="24.5703125" bestFit="1" customWidth="1"/>
    <col min="10" max="12" width="24.5703125" customWidth="1"/>
    <col min="13" max="13" width="27.42578125" bestFit="1" customWidth="1"/>
    <col min="15" max="16" width="36.5703125" bestFit="1" customWidth="1"/>
    <col min="17" max="17" width="31.5703125" bestFit="1" customWidth="1"/>
    <col min="18" max="19" width="31.5703125" customWidth="1"/>
    <col min="20" max="20" width="26.28515625" bestFit="1" customWidth="1"/>
    <col min="21" max="22" width="26.28515625" customWidth="1"/>
    <col min="23" max="23" width="26.28515625" bestFit="1" customWidth="1"/>
    <col min="24" max="25" width="26.28515625" customWidth="1"/>
    <col min="26" max="26" width="26.28515625" bestFit="1" customWidth="1"/>
    <col min="27" max="28" width="26.28515625" customWidth="1"/>
    <col min="29" max="29" width="26.28515625" bestFit="1" customWidth="1"/>
    <col min="30" max="30" width="18.140625" bestFit="1" customWidth="1"/>
    <col min="31" max="31" width="10" bestFit="1" customWidth="1"/>
    <col min="32" max="32" width="26.28515625" bestFit="1" customWidth="1"/>
    <col min="33" max="33" width="18.140625" bestFit="1" customWidth="1"/>
    <col min="34" max="34" width="10" bestFit="1" customWidth="1"/>
    <col min="35" max="35" width="26.28515625" bestFit="1" customWidth="1"/>
    <col min="36" max="36" width="18.140625" bestFit="1" customWidth="1"/>
    <col min="37" max="37" width="10" bestFit="1" customWidth="1"/>
    <col min="38" max="38" width="26.28515625" bestFit="1" customWidth="1"/>
    <col min="39" max="39" width="18.140625" bestFit="1" customWidth="1"/>
  </cols>
  <sheetData>
    <row r="3" spans="1:39" ht="29.25" customHeight="1">
      <c r="F3" t="s">
        <v>0</v>
      </c>
      <c r="I3" t="s">
        <v>1</v>
      </c>
      <c r="K3" s="2" t="s">
        <v>2</v>
      </c>
      <c r="O3" s="2"/>
      <c r="P3" s="3" t="s">
        <v>3</v>
      </c>
      <c r="Q3" s="3"/>
      <c r="R3" s="2"/>
      <c r="S3" t="s">
        <v>4</v>
      </c>
      <c r="V3" t="s">
        <v>5</v>
      </c>
      <c r="Y3" t="s">
        <v>6</v>
      </c>
      <c r="AB3" t="s">
        <v>7</v>
      </c>
      <c r="AE3" t="s">
        <v>8</v>
      </c>
      <c r="AH3" t="s">
        <v>9</v>
      </c>
      <c r="AK3" t="s">
        <v>10</v>
      </c>
    </row>
    <row r="4" spans="1:39" ht="29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1" t="s">
        <v>18</v>
      </c>
      <c r="I4" t="s">
        <v>19</v>
      </c>
      <c r="J4" t="s">
        <v>20</v>
      </c>
      <c r="K4" t="s">
        <v>16</v>
      </c>
      <c r="L4" t="s">
        <v>21</v>
      </c>
      <c r="M4" t="s">
        <v>22</v>
      </c>
      <c r="N4" s="1" t="s">
        <v>18</v>
      </c>
      <c r="O4" s="2" t="s">
        <v>23</v>
      </c>
      <c r="P4" t="s">
        <v>24</v>
      </c>
      <c r="Q4" t="s">
        <v>25</v>
      </c>
      <c r="R4" t="s">
        <v>26</v>
      </c>
      <c r="S4" t="s">
        <v>19</v>
      </c>
      <c r="T4" s="1" t="s">
        <v>27</v>
      </c>
      <c r="U4" s="4" t="s">
        <v>28</v>
      </c>
      <c r="V4" s="4" t="s">
        <v>19</v>
      </c>
      <c r="W4" s="1" t="s">
        <v>27</v>
      </c>
      <c r="X4" s="4" t="s">
        <v>28</v>
      </c>
      <c r="Y4" s="4" t="s">
        <v>19</v>
      </c>
      <c r="Z4" s="1" t="s">
        <v>27</v>
      </c>
      <c r="AA4" s="4" t="s">
        <v>28</v>
      </c>
      <c r="AB4" s="4" t="s">
        <v>19</v>
      </c>
      <c r="AC4" s="1" t="s">
        <v>27</v>
      </c>
      <c r="AD4" t="s">
        <v>28</v>
      </c>
      <c r="AE4" t="s">
        <v>19</v>
      </c>
      <c r="AF4" s="1" t="s">
        <v>27</v>
      </c>
      <c r="AG4" t="s">
        <v>28</v>
      </c>
      <c r="AH4" t="s">
        <v>19</v>
      </c>
      <c r="AI4" s="1" t="s">
        <v>27</v>
      </c>
      <c r="AJ4" t="s">
        <v>28</v>
      </c>
      <c r="AK4" t="s">
        <v>19</v>
      </c>
      <c r="AL4" s="1" t="s">
        <v>27</v>
      </c>
      <c r="AM4" t="s">
        <v>28</v>
      </c>
    </row>
    <row r="5" spans="1:39">
      <c r="A5">
        <v>1</v>
      </c>
      <c r="B5">
        <v>1</v>
      </c>
      <c r="C5">
        <v>0</v>
      </c>
      <c r="D5" t="s">
        <v>29</v>
      </c>
      <c r="E5">
        <v>480</v>
      </c>
      <c r="F5">
        <v>0.08</v>
      </c>
      <c r="G5">
        <f>2+($F5*(12-2))</f>
        <v>2.8</v>
      </c>
      <c r="H5">
        <f>0+2.8</f>
        <v>2.8</v>
      </c>
      <c r="I5" t="s">
        <v>30</v>
      </c>
      <c r="J5">
        <v>0</v>
      </c>
    </row>
    <row r="6" spans="1:39">
      <c r="A6">
        <v>2</v>
      </c>
      <c r="B6">
        <v>1</v>
      </c>
      <c r="C6">
        <v>2.8</v>
      </c>
      <c r="D6" t="s">
        <v>31</v>
      </c>
      <c r="E6">
        <f>E5</f>
        <v>480</v>
      </c>
      <c r="F6">
        <v>0.54</v>
      </c>
      <c r="G6">
        <f>2+0.54*(12-2)</f>
        <v>7.4</v>
      </c>
      <c r="H6">
        <f>2.8+7.4</f>
        <v>10.199999999999999</v>
      </c>
      <c r="I6" t="s">
        <v>32</v>
      </c>
      <c r="J6">
        <v>0</v>
      </c>
      <c r="K6">
        <v>0.08</v>
      </c>
      <c r="L6">
        <f xml:space="preserve"> 130 + (0.08 * (180-130))</f>
        <v>134</v>
      </c>
      <c r="M6">
        <v>4.2</v>
      </c>
      <c r="N6">
        <v>7</v>
      </c>
      <c r="P6">
        <v>0</v>
      </c>
      <c r="Q6">
        <v>0</v>
      </c>
      <c r="S6" t="s">
        <v>33</v>
      </c>
      <c r="U6">
        <v>2.8</v>
      </c>
    </row>
    <row r="7" spans="1:39">
      <c r="A7">
        <v>3</v>
      </c>
      <c r="B7">
        <v>1</v>
      </c>
      <c r="C7">
        <v>7</v>
      </c>
      <c r="D7" t="s">
        <v>34</v>
      </c>
      <c r="E7">
        <f t="shared" ref="E7:E15" si="0">E6</f>
        <v>480</v>
      </c>
      <c r="H7">
        <v>10.199999999999999</v>
      </c>
      <c r="I7" t="s">
        <v>30</v>
      </c>
      <c r="J7">
        <v>0</v>
      </c>
      <c r="P7">
        <v>1</v>
      </c>
      <c r="Q7">
        <f xml:space="preserve"> 0 + (7 - 2.8)</f>
        <v>4.2</v>
      </c>
      <c r="R7">
        <f t="shared" ref="R7:R17" si="1" xml:space="preserve"> Q7 / P7</f>
        <v>4.2</v>
      </c>
    </row>
    <row r="8" spans="1:39">
      <c r="A8">
        <v>4</v>
      </c>
      <c r="B8">
        <v>1</v>
      </c>
      <c r="C8">
        <v>10.199999999999999</v>
      </c>
      <c r="D8" t="s">
        <v>31</v>
      </c>
      <c r="E8">
        <f>E7</f>
        <v>480</v>
      </c>
      <c r="F8">
        <v>0.31</v>
      </c>
      <c r="G8">
        <f>2+0.31*(12-2)</f>
        <v>5.0999999999999996</v>
      </c>
      <c r="H8">
        <f>10.2+5.1</f>
        <v>15.299999999999999</v>
      </c>
      <c r="I8" t="s">
        <v>32</v>
      </c>
      <c r="J8">
        <v>0</v>
      </c>
      <c r="K8">
        <v>0.87</v>
      </c>
      <c r="L8">
        <f xml:space="preserve"> 130 + (0.87 * (180-130))</f>
        <v>173.5</v>
      </c>
      <c r="M8">
        <v>4.3</v>
      </c>
      <c r="N8">
        <v>14.5</v>
      </c>
      <c r="P8">
        <v>1</v>
      </c>
      <c r="Q8">
        <v>4.2</v>
      </c>
      <c r="R8">
        <f t="shared" si="1"/>
        <v>4.2</v>
      </c>
      <c r="V8" t="s">
        <v>33</v>
      </c>
      <c r="X8">
        <v>10.199999999999999</v>
      </c>
    </row>
    <row r="9" spans="1:39">
      <c r="A9">
        <v>5</v>
      </c>
      <c r="B9">
        <v>1</v>
      </c>
      <c r="C9">
        <v>14.5</v>
      </c>
      <c r="D9" t="s">
        <v>34</v>
      </c>
      <c r="E9">
        <f t="shared" si="0"/>
        <v>480</v>
      </c>
      <c r="H9">
        <v>15.3</v>
      </c>
      <c r="I9" t="s">
        <v>30</v>
      </c>
      <c r="J9">
        <v>0</v>
      </c>
      <c r="P9">
        <v>2</v>
      </c>
      <c r="Q9">
        <f xml:space="preserve"> 4.2 + (14.5 - 10.2)</f>
        <v>8.5</v>
      </c>
      <c r="R9">
        <f t="shared" si="1"/>
        <v>4.25</v>
      </c>
    </row>
    <row r="10" spans="1:39">
      <c r="A10">
        <v>6</v>
      </c>
      <c r="B10">
        <v>1</v>
      </c>
      <c r="C10">
        <v>15.3</v>
      </c>
      <c r="D10" t="s">
        <v>31</v>
      </c>
      <c r="E10">
        <f t="shared" si="0"/>
        <v>480</v>
      </c>
      <c r="F10">
        <v>0.91</v>
      </c>
      <c r="G10">
        <f xml:space="preserve"> 2 + (0.91 * (12 - 2))</f>
        <v>11.1</v>
      </c>
      <c r="H10">
        <f xml:space="preserve"> 15.3 + 11.1</f>
        <v>26.4</v>
      </c>
      <c r="I10" t="s">
        <v>32</v>
      </c>
      <c r="J10">
        <v>0</v>
      </c>
      <c r="K10">
        <v>0.74</v>
      </c>
      <c r="L10">
        <f xml:space="preserve"> 130 + (0.74 * (180-130))</f>
        <v>167</v>
      </c>
      <c r="M10">
        <v>4.3</v>
      </c>
      <c r="N10">
        <f xml:space="preserve"> 15.3 + 4.3</f>
        <v>19.600000000000001</v>
      </c>
      <c r="P10">
        <v>2</v>
      </c>
      <c r="Q10">
        <v>8.5</v>
      </c>
      <c r="R10">
        <f t="shared" si="1"/>
        <v>4.25</v>
      </c>
      <c r="Y10" t="s">
        <v>33</v>
      </c>
      <c r="AA10">
        <v>15.3</v>
      </c>
    </row>
    <row r="11" spans="1:39">
      <c r="A11">
        <v>7</v>
      </c>
      <c r="B11">
        <v>1</v>
      </c>
      <c r="C11">
        <v>19.600000000000001</v>
      </c>
      <c r="D11" t="s">
        <v>34</v>
      </c>
      <c r="E11">
        <f t="shared" si="0"/>
        <v>480</v>
      </c>
      <c r="H11">
        <v>26.4</v>
      </c>
      <c r="I11" t="s">
        <v>30</v>
      </c>
      <c r="J11">
        <v>0</v>
      </c>
      <c r="P11">
        <v>3</v>
      </c>
      <c r="Q11">
        <f xml:space="preserve"> 8.5 + (19.6 - 15.3)</f>
        <v>12.8</v>
      </c>
      <c r="R11">
        <f t="shared" si="1"/>
        <v>4.2666666666666666</v>
      </c>
    </row>
    <row r="12" spans="1:39">
      <c r="A12">
        <v>8</v>
      </c>
      <c r="B12">
        <v>1</v>
      </c>
      <c r="C12">
        <v>26.4</v>
      </c>
      <c r="D12" t="s">
        <v>31</v>
      </c>
      <c r="E12">
        <f t="shared" si="0"/>
        <v>480</v>
      </c>
      <c r="F12">
        <v>0.11</v>
      </c>
      <c r="G12">
        <f xml:space="preserve"> 2 + (0.11 * (12-2))</f>
        <v>3.1</v>
      </c>
      <c r="H12">
        <v>29.5</v>
      </c>
      <c r="I12" t="s">
        <v>32</v>
      </c>
      <c r="J12">
        <v>0</v>
      </c>
      <c r="K12">
        <v>0.32</v>
      </c>
      <c r="L12">
        <f xml:space="preserve"> 130 + (0.32 * (180 - 130))</f>
        <v>146</v>
      </c>
      <c r="M12">
        <v>4.2</v>
      </c>
      <c r="N12">
        <f xml:space="preserve"> 26.4 + 4.2</f>
        <v>30.599999999999998</v>
      </c>
      <c r="P12">
        <v>3</v>
      </c>
      <c r="Q12">
        <v>12.8</v>
      </c>
      <c r="R12">
        <f t="shared" si="1"/>
        <v>4.2666666666666666</v>
      </c>
      <c r="AB12" t="s">
        <v>33</v>
      </c>
      <c r="AD12">
        <v>26.4</v>
      </c>
    </row>
    <row r="13" spans="1:39">
      <c r="A13">
        <v>9</v>
      </c>
      <c r="B13">
        <v>1</v>
      </c>
      <c r="C13">
        <v>29.5</v>
      </c>
      <c r="D13" t="s">
        <v>31</v>
      </c>
      <c r="E13">
        <f t="shared" si="0"/>
        <v>480</v>
      </c>
      <c r="F13">
        <v>0.01</v>
      </c>
      <c r="G13">
        <f xml:space="preserve"> 2 + (0.01 * (12-2))</f>
        <v>2.1</v>
      </c>
      <c r="H13">
        <f xml:space="preserve"> 29.5 + 2.1</f>
        <v>31.6</v>
      </c>
      <c r="I13" t="s">
        <v>32</v>
      </c>
      <c r="J13">
        <v>1</v>
      </c>
      <c r="N13">
        <v>30.6</v>
      </c>
      <c r="P13">
        <v>3</v>
      </c>
      <c r="Q13">
        <v>12.8</v>
      </c>
      <c r="R13">
        <f t="shared" si="1"/>
        <v>4.2666666666666666</v>
      </c>
      <c r="AB13" t="s">
        <v>33</v>
      </c>
      <c r="AD13">
        <v>26.4</v>
      </c>
      <c r="AE13" t="s">
        <v>35</v>
      </c>
      <c r="AF13">
        <f>29.5 + 30</f>
        <v>59.5</v>
      </c>
    </row>
    <row r="14" spans="1:39">
      <c r="A14">
        <v>10</v>
      </c>
      <c r="B14">
        <v>1</v>
      </c>
      <c r="C14">
        <v>30.6</v>
      </c>
      <c r="D14" t="s">
        <v>34</v>
      </c>
      <c r="E14">
        <f t="shared" si="0"/>
        <v>480</v>
      </c>
      <c r="H14">
        <v>31.6</v>
      </c>
      <c r="I14" t="s">
        <v>32</v>
      </c>
      <c r="J14">
        <v>0</v>
      </c>
      <c r="K14">
        <v>0.99</v>
      </c>
      <c r="L14">
        <f xml:space="preserve"> 130 + (0.99 * (180-130))</f>
        <v>179.5</v>
      </c>
      <c r="M14">
        <v>4.3</v>
      </c>
      <c r="N14">
        <f xml:space="preserve"> 30.6 + 4.3</f>
        <v>34.9</v>
      </c>
      <c r="P14">
        <v>4</v>
      </c>
      <c r="Q14">
        <f xml:space="preserve"> 12.8 + (30.6 - 26.4)</f>
        <v>17.000000000000004</v>
      </c>
      <c r="R14">
        <f t="shared" si="1"/>
        <v>4.2500000000000009</v>
      </c>
      <c r="AE14" t="s">
        <v>33</v>
      </c>
      <c r="AG14">
        <v>30.6</v>
      </c>
    </row>
    <row r="15" spans="1:39">
      <c r="A15">
        <v>11</v>
      </c>
      <c r="B15">
        <v>1</v>
      </c>
      <c r="C15">
        <v>31.6</v>
      </c>
      <c r="D15" t="s">
        <v>31</v>
      </c>
      <c r="E15">
        <f t="shared" si="0"/>
        <v>480</v>
      </c>
      <c r="F15">
        <v>0.03</v>
      </c>
      <c r="G15">
        <f xml:space="preserve"> 2 + (0.03*(12-2))</f>
        <v>2.2999999999999998</v>
      </c>
      <c r="H15">
        <f>31.6 + 2.3</f>
        <v>33.9</v>
      </c>
      <c r="I15" t="s">
        <v>32</v>
      </c>
      <c r="J15">
        <v>1</v>
      </c>
      <c r="N15">
        <v>34.9</v>
      </c>
      <c r="P15">
        <v>4</v>
      </c>
      <c r="Q15">
        <v>17</v>
      </c>
      <c r="R15">
        <f t="shared" si="1"/>
        <v>4.25</v>
      </c>
      <c r="AE15" t="s">
        <v>33</v>
      </c>
      <c r="AG15">
        <v>30.6</v>
      </c>
      <c r="AH15" t="s">
        <v>35</v>
      </c>
      <c r="AI15">
        <f xml:space="preserve"> 31.6 + 30</f>
        <v>61.6</v>
      </c>
    </row>
    <row r="16" spans="1:39">
      <c r="A16">
        <v>12</v>
      </c>
      <c r="B16">
        <v>1</v>
      </c>
      <c r="C16">
        <v>33.9</v>
      </c>
      <c r="D16" t="s">
        <v>31</v>
      </c>
      <c r="E16">
        <v>480</v>
      </c>
      <c r="F16">
        <v>0.02</v>
      </c>
      <c r="G16">
        <f xml:space="preserve"> 2 + (0.02 * (12-2))</f>
        <v>2.2000000000000002</v>
      </c>
      <c r="H16">
        <f xml:space="preserve"> 33.9 + 2.2</f>
        <v>36.1</v>
      </c>
      <c r="I16" t="s">
        <v>32</v>
      </c>
      <c r="J16">
        <v>2</v>
      </c>
      <c r="N16">
        <v>34.9</v>
      </c>
      <c r="P16">
        <v>4</v>
      </c>
      <c r="Q16">
        <v>17</v>
      </c>
      <c r="R16">
        <f t="shared" si="1"/>
        <v>4.25</v>
      </c>
      <c r="AE16" t="s">
        <v>33</v>
      </c>
      <c r="AG16">
        <v>30.6</v>
      </c>
      <c r="AH16" t="s">
        <v>35</v>
      </c>
      <c r="AI16">
        <v>61.6</v>
      </c>
      <c r="AK16" t="s">
        <v>35</v>
      </c>
      <c r="AL16">
        <f xml:space="preserve"> 33.9 + 30</f>
        <v>63.9</v>
      </c>
    </row>
    <row r="17" spans="1:38">
      <c r="A17">
        <v>13</v>
      </c>
      <c r="B17">
        <v>1</v>
      </c>
      <c r="C17">
        <v>34.9</v>
      </c>
      <c r="D17" t="s">
        <v>34</v>
      </c>
      <c r="E17">
        <v>480</v>
      </c>
      <c r="H17">
        <v>36.1</v>
      </c>
      <c r="I17" t="s">
        <v>32</v>
      </c>
      <c r="J17">
        <v>1</v>
      </c>
      <c r="K17">
        <v>0.65</v>
      </c>
      <c r="L17">
        <f xml:space="preserve"> 130 + (0.65 * (180-130))</f>
        <v>162.5</v>
      </c>
      <c r="M17">
        <v>4.2</v>
      </c>
      <c r="N17">
        <f xml:space="preserve"> 34.9 + 4.2</f>
        <v>39.1</v>
      </c>
      <c r="P17">
        <v>5</v>
      </c>
      <c r="Q17">
        <f xml:space="preserve"> 17 + (34.9 - 30.6)</f>
        <v>21.299999999999997</v>
      </c>
      <c r="R17">
        <f t="shared" si="1"/>
        <v>4.26</v>
      </c>
      <c r="AH17" t="s">
        <v>33</v>
      </c>
      <c r="AJ17">
        <v>34.9</v>
      </c>
      <c r="AK17" t="s">
        <v>35</v>
      </c>
      <c r="AL17">
        <v>63.9</v>
      </c>
    </row>
  </sheetData>
  <mergeCells count="1"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AF90-2F1C-4E3E-84BA-CE4F134BEE0D}">
  <dimension ref="A5:K17"/>
  <sheetViews>
    <sheetView tabSelected="1" topLeftCell="D4" workbookViewId="0">
      <selection activeCell="G16" sqref="G16"/>
    </sheetView>
  </sheetViews>
  <sheetFormatPr defaultRowHeight="15"/>
  <cols>
    <col min="1" max="2" width="36.5703125" bestFit="1" customWidth="1"/>
    <col min="3" max="3" width="36.5703125" customWidth="1"/>
    <col min="4" max="4" width="26.28515625" bestFit="1" customWidth="1"/>
    <col min="5" max="5" width="33.85546875" bestFit="1" customWidth="1"/>
    <col min="6" max="6" width="30.140625" bestFit="1" customWidth="1"/>
    <col min="7" max="8" width="36.5703125" bestFit="1" customWidth="1"/>
    <col min="10" max="10" width="29.5703125" bestFit="1" customWidth="1"/>
    <col min="11" max="11" width="23.85546875" bestFit="1" customWidth="1"/>
  </cols>
  <sheetData>
    <row r="5" spans="1:11">
      <c r="A5" t="s">
        <v>36</v>
      </c>
      <c r="D5" t="s">
        <v>37</v>
      </c>
      <c r="E5" t="s">
        <v>38</v>
      </c>
      <c r="G5" t="s">
        <v>39</v>
      </c>
      <c r="H5" t="s">
        <v>40</v>
      </c>
    </row>
    <row r="6" spans="1:11" ht="29.25">
      <c r="A6" t="s">
        <v>1</v>
      </c>
      <c r="B6" t="s">
        <v>41</v>
      </c>
      <c r="C6" t="s">
        <v>42</v>
      </c>
      <c r="D6" t="s">
        <v>19</v>
      </c>
      <c r="E6" t="s">
        <v>43</v>
      </c>
      <c r="G6" t="s">
        <v>44</v>
      </c>
      <c r="H6" s="2" t="s">
        <v>45</v>
      </c>
      <c r="I6" t="s">
        <v>46</v>
      </c>
      <c r="J6" t="s">
        <v>47</v>
      </c>
      <c r="K6" t="s">
        <v>48</v>
      </c>
    </row>
    <row r="7" spans="1:11">
      <c r="A7" t="s">
        <v>49</v>
      </c>
      <c r="B7" t="s">
        <v>49</v>
      </c>
      <c r="C7" t="s">
        <v>50</v>
      </c>
      <c r="D7" t="s">
        <v>27</v>
      </c>
      <c r="E7" t="s">
        <v>51</v>
      </c>
    </row>
    <row r="8" spans="1:11">
      <c r="D8" t="s">
        <v>19</v>
      </c>
      <c r="E8" t="s">
        <v>52</v>
      </c>
    </row>
    <row r="9" spans="1:11">
      <c r="D9" t="s">
        <v>28</v>
      </c>
      <c r="E9" t="s">
        <v>53</v>
      </c>
    </row>
    <row r="12" spans="1:11">
      <c r="A12" t="s">
        <v>54</v>
      </c>
      <c r="B12" t="s">
        <v>40</v>
      </c>
      <c r="F12" t="s">
        <v>55</v>
      </c>
      <c r="H12" t="s">
        <v>56</v>
      </c>
    </row>
    <row r="13" spans="1:11" ht="29.25">
      <c r="A13" t="s">
        <v>57</v>
      </c>
      <c r="B13" s="2" t="s">
        <v>58</v>
      </c>
      <c r="F13" t="s">
        <v>59</v>
      </c>
      <c r="G13" t="s">
        <v>60</v>
      </c>
      <c r="H13" t="s">
        <v>61</v>
      </c>
    </row>
    <row r="14" spans="1:11">
      <c r="A14" t="s">
        <v>31</v>
      </c>
      <c r="B14" t="s">
        <v>62</v>
      </c>
      <c r="F14" t="s">
        <v>63</v>
      </c>
      <c r="G14" t="s">
        <v>64</v>
      </c>
      <c r="H14" t="s">
        <v>65</v>
      </c>
    </row>
    <row r="15" spans="1:11" ht="29.25">
      <c r="A15" t="s">
        <v>66</v>
      </c>
      <c r="B15" t="s">
        <v>67</v>
      </c>
      <c r="F15" t="s">
        <v>68</v>
      </c>
      <c r="G15" s="2" t="s">
        <v>69</v>
      </c>
    </row>
    <row r="16" spans="1:11" ht="29.25">
      <c r="A16" s="2" t="s">
        <v>70</v>
      </c>
      <c r="B16" s="2" t="s">
        <v>71</v>
      </c>
      <c r="C16" s="2"/>
    </row>
    <row r="17" spans="1:3" ht="29.25">
      <c r="A17" t="s">
        <v>15</v>
      </c>
      <c r="B17" s="2" t="s">
        <v>72</v>
      </c>
      <c r="C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E0A4-03C3-4660-A049-E303E750CF4D}">
  <dimension ref="A1:D320"/>
  <sheetViews>
    <sheetView topLeftCell="A106" workbookViewId="0">
      <selection activeCell="A117" sqref="A117"/>
    </sheetView>
  </sheetViews>
  <sheetFormatPr defaultRowHeight="15"/>
  <cols>
    <col min="1" max="1" width="16.7109375" bestFit="1" customWidth="1"/>
    <col min="2" max="2" width="14.5703125" bestFit="1" customWidth="1"/>
    <col min="3" max="3" width="35.7109375" bestFit="1" customWidth="1"/>
    <col min="4" max="4" width="12.140625" bestFit="1" customWidth="1"/>
  </cols>
  <sheetData>
    <row r="1" spans="1:4">
      <c r="A1" t="s">
        <v>20</v>
      </c>
    </row>
    <row r="2" spans="1:4">
      <c r="A2" t="s">
        <v>63</v>
      </c>
      <c r="B2" t="s">
        <v>73</v>
      </c>
    </row>
    <row r="3" spans="1:4">
      <c r="A3" t="s">
        <v>74</v>
      </c>
      <c r="B3" t="s">
        <v>75</v>
      </c>
    </row>
    <row r="7" spans="1:4">
      <c r="A7" t="s">
        <v>76</v>
      </c>
      <c r="B7">
        <v>0</v>
      </c>
    </row>
    <row r="8" spans="1:4">
      <c r="A8" t="s">
        <v>63</v>
      </c>
      <c r="B8">
        <v>134</v>
      </c>
    </row>
    <row r="9" spans="1:4">
      <c r="A9" t="s">
        <v>77</v>
      </c>
      <c r="B9">
        <v>0.1</v>
      </c>
    </row>
    <row r="11" spans="1:4">
      <c r="A11" t="s">
        <v>78</v>
      </c>
      <c r="B11" t="s">
        <v>79</v>
      </c>
      <c r="C11" t="s">
        <v>74</v>
      </c>
      <c r="D11" t="s">
        <v>80</v>
      </c>
    </row>
    <row r="12" spans="1:4">
      <c r="A12">
        <v>0</v>
      </c>
      <c r="B12">
        <v>0</v>
      </c>
      <c r="C12">
        <f xml:space="preserve"> $B$7 + ($B$8 * 0.2) + (A12^2)</f>
        <v>26.8</v>
      </c>
      <c r="D12">
        <f xml:space="preserve"> B12 + (C12 * $B$9)</f>
        <v>2.68</v>
      </c>
    </row>
    <row r="13" spans="1:4">
      <c r="A13">
        <f xml:space="preserve"> A12 + $B$9</f>
        <v>0.1</v>
      </c>
      <c r="B13">
        <f xml:space="preserve"> D12</f>
        <v>2.68</v>
      </c>
      <c r="C13">
        <f xml:space="preserve"> $B$7 + ($B$8 * 0.2) + (A13^2)</f>
        <v>26.810000000000002</v>
      </c>
      <c r="D13">
        <f xml:space="preserve"> B13 + (C13 * $B$9)</f>
        <v>5.3610000000000007</v>
      </c>
    </row>
    <row r="14" spans="1:4">
      <c r="A14">
        <f t="shared" ref="A14:A20" si="0" xml:space="preserve"> A13 + $B$9</f>
        <v>0.2</v>
      </c>
      <c r="B14">
        <f t="shared" ref="B14:B20" si="1" xml:space="preserve"> D13</f>
        <v>5.3610000000000007</v>
      </c>
      <c r="C14">
        <f t="shared" ref="C14:C20" si="2" xml:space="preserve"> $B$7 + ($B$8 * 0.2) + (A14^2)</f>
        <v>26.84</v>
      </c>
      <c r="D14">
        <f t="shared" ref="D14:D20" si="3" xml:space="preserve"> B14 + (C14 * $B$9)</f>
        <v>8.0450000000000017</v>
      </c>
    </row>
    <row r="15" spans="1:4">
      <c r="A15">
        <f t="shared" si="0"/>
        <v>0.30000000000000004</v>
      </c>
      <c r="B15">
        <f t="shared" si="1"/>
        <v>8.0450000000000017</v>
      </c>
      <c r="C15">
        <f t="shared" si="2"/>
        <v>26.89</v>
      </c>
      <c r="D15">
        <f t="shared" si="3"/>
        <v>10.734000000000002</v>
      </c>
    </row>
    <row r="16" spans="1:4">
      <c r="A16">
        <f t="shared" si="0"/>
        <v>0.4</v>
      </c>
      <c r="B16">
        <f t="shared" si="1"/>
        <v>10.734000000000002</v>
      </c>
      <c r="C16">
        <f t="shared" si="2"/>
        <v>26.96</v>
      </c>
      <c r="D16">
        <f t="shared" si="3"/>
        <v>13.430000000000001</v>
      </c>
    </row>
    <row r="17" spans="1:4">
      <c r="A17">
        <f t="shared" si="0"/>
        <v>0.5</v>
      </c>
      <c r="B17">
        <f t="shared" si="1"/>
        <v>13.430000000000001</v>
      </c>
      <c r="C17">
        <f t="shared" si="2"/>
        <v>27.05</v>
      </c>
      <c r="D17">
        <f t="shared" si="3"/>
        <v>16.135000000000002</v>
      </c>
    </row>
    <row r="18" spans="1:4">
      <c r="A18">
        <f t="shared" si="0"/>
        <v>0.6</v>
      </c>
      <c r="B18">
        <f t="shared" si="1"/>
        <v>16.135000000000002</v>
      </c>
      <c r="C18">
        <f t="shared" si="2"/>
        <v>27.16</v>
      </c>
      <c r="D18">
        <f t="shared" si="3"/>
        <v>18.851000000000003</v>
      </c>
    </row>
    <row r="19" spans="1:4">
      <c r="A19">
        <f t="shared" si="0"/>
        <v>0.7</v>
      </c>
      <c r="B19">
        <f t="shared" si="1"/>
        <v>18.851000000000003</v>
      </c>
      <c r="C19">
        <f t="shared" si="2"/>
        <v>27.29</v>
      </c>
      <c r="D19">
        <f t="shared" si="3"/>
        <v>21.580000000000002</v>
      </c>
    </row>
    <row r="20" spans="1:4">
      <c r="A20">
        <f t="shared" si="0"/>
        <v>0.79999999999999993</v>
      </c>
      <c r="B20">
        <f t="shared" si="1"/>
        <v>21.580000000000002</v>
      </c>
      <c r="C20">
        <f t="shared" si="2"/>
        <v>27.44</v>
      </c>
      <c r="D20">
        <f t="shared" si="3"/>
        <v>24.324000000000002</v>
      </c>
    </row>
    <row r="21" spans="1:4">
      <c r="A21">
        <f t="shared" ref="A21:A33" si="4" xml:space="preserve"> A20 + $B$9</f>
        <v>0.89999999999999991</v>
      </c>
      <c r="B21">
        <f t="shared" ref="B21:B33" si="5" xml:space="preserve"> D20</f>
        <v>24.324000000000002</v>
      </c>
      <c r="C21">
        <f t="shared" ref="C21:C33" si="6" xml:space="preserve"> $B$7 + ($B$8 * 0.2) + (A21^2)</f>
        <v>27.61</v>
      </c>
      <c r="D21">
        <f t="shared" ref="D21:D33" si="7" xml:space="preserve"> B21 + (C21 * $B$9)</f>
        <v>27.085000000000001</v>
      </c>
    </row>
    <row r="22" spans="1:4">
      <c r="A22">
        <f t="shared" si="4"/>
        <v>0.99999999999999989</v>
      </c>
      <c r="B22">
        <f t="shared" si="5"/>
        <v>27.085000000000001</v>
      </c>
      <c r="C22">
        <f t="shared" si="6"/>
        <v>27.8</v>
      </c>
      <c r="D22">
        <f t="shared" si="7"/>
        <v>29.865000000000002</v>
      </c>
    </row>
    <row r="23" spans="1:4">
      <c r="A23">
        <f t="shared" si="4"/>
        <v>1.0999999999999999</v>
      </c>
      <c r="B23">
        <f t="shared" si="5"/>
        <v>29.865000000000002</v>
      </c>
      <c r="C23">
        <f t="shared" si="6"/>
        <v>28.01</v>
      </c>
      <c r="D23">
        <f t="shared" si="7"/>
        <v>32.666000000000004</v>
      </c>
    </row>
    <row r="24" spans="1:4">
      <c r="A24">
        <f t="shared" si="4"/>
        <v>1.2</v>
      </c>
      <c r="B24">
        <f t="shared" si="5"/>
        <v>32.666000000000004</v>
      </c>
      <c r="C24">
        <f t="shared" si="6"/>
        <v>28.240000000000002</v>
      </c>
      <c r="D24">
        <f t="shared" si="7"/>
        <v>35.49</v>
      </c>
    </row>
    <row r="25" spans="1:4">
      <c r="A25">
        <f t="shared" si="4"/>
        <v>1.3</v>
      </c>
      <c r="B25">
        <f t="shared" si="5"/>
        <v>35.49</v>
      </c>
      <c r="C25">
        <f t="shared" si="6"/>
        <v>28.490000000000002</v>
      </c>
      <c r="D25">
        <f t="shared" si="7"/>
        <v>38.338999999999999</v>
      </c>
    </row>
    <row r="26" spans="1:4">
      <c r="A26">
        <f t="shared" si="4"/>
        <v>1.4000000000000001</v>
      </c>
      <c r="B26">
        <f t="shared" si="5"/>
        <v>38.338999999999999</v>
      </c>
      <c r="C26">
        <f t="shared" si="6"/>
        <v>28.76</v>
      </c>
      <c r="D26">
        <f t="shared" si="7"/>
        <v>41.214999999999996</v>
      </c>
    </row>
    <row r="27" spans="1:4">
      <c r="A27">
        <f t="shared" si="4"/>
        <v>1.5000000000000002</v>
      </c>
      <c r="B27">
        <f t="shared" si="5"/>
        <v>41.214999999999996</v>
      </c>
      <c r="C27">
        <f t="shared" si="6"/>
        <v>29.05</v>
      </c>
      <c r="D27">
        <f t="shared" si="7"/>
        <v>44.12</v>
      </c>
    </row>
    <row r="28" spans="1:4">
      <c r="A28">
        <f t="shared" si="4"/>
        <v>1.6000000000000003</v>
      </c>
      <c r="B28">
        <f t="shared" si="5"/>
        <v>44.12</v>
      </c>
      <c r="C28">
        <f t="shared" si="6"/>
        <v>29.360000000000003</v>
      </c>
      <c r="D28">
        <f t="shared" si="7"/>
        <v>47.055999999999997</v>
      </c>
    </row>
    <row r="29" spans="1:4">
      <c r="A29">
        <f t="shared" si="4"/>
        <v>1.7000000000000004</v>
      </c>
      <c r="B29">
        <f t="shared" si="5"/>
        <v>47.055999999999997</v>
      </c>
      <c r="C29">
        <f t="shared" si="6"/>
        <v>29.69</v>
      </c>
      <c r="D29">
        <f t="shared" si="7"/>
        <v>50.024999999999999</v>
      </c>
    </row>
    <row r="30" spans="1:4">
      <c r="A30">
        <f t="shared" si="4"/>
        <v>1.8000000000000005</v>
      </c>
      <c r="B30">
        <f t="shared" si="5"/>
        <v>50.024999999999999</v>
      </c>
      <c r="C30">
        <f t="shared" si="6"/>
        <v>30.040000000000003</v>
      </c>
      <c r="D30">
        <f t="shared" si="7"/>
        <v>53.028999999999996</v>
      </c>
    </row>
    <row r="31" spans="1:4">
      <c r="A31">
        <f t="shared" si="4"/>
        <v>1.9000000000000006</v>
      </c>
      <c r="B31">
        <f t="shared" si="5"/>
        <v>53.028999999999996</v>
      </c>
      <c r="C31">
        <f t="shared" si="6"/>
        <v>30.410000000000004</v>
      </c>
      <c r="D31">
        <f t="shared" si="7"/>
        <v>56.069999999999993</v>
      </c>
    </row>
    <row r="32" spans="1:4">
      <c r="A32">
        <f t="shared" si="4"/>
        <v>2.0000000000000004</v>
      </c>
      <c r="B32">
        <f t="shared" si="5"/>
        <v>56.069999999999993</v>
      </c>
      <c r="C32">
        <f t="shared" si="6"/>
        <v>30.800000000000004</v>
      </c>
      <c r="D32">
        <f t="shared" si="7"/>
        <v>59.149999999999991</v>
      </c>
    </row>
    <row r="33" spans="1:4">
      <c r="A33">
        <f t="shared" si="4"/>
        <v>2.1000000000000005</v>
      </c>
      <c r="B33">
        <f t="shared" si="5"/>
        <v>59.149999999999991</v>
      </c>
      <c r="C33">
        <f t="shared" si="6"/>
        <v>31.21</v>
      </c>
      <c r="D33">
        <f t="shared" si="7"/>
        <v>62.270999999999994</v>
      </c>
    </row>
    <row r="34" spans="1:4">
      <c r="A34">
        <f xml:space="preserve"> A33 + $B$9</f>
        <v>2.2000000000000006</v>
      </c>
      <c r="B34">
        <f xml:space="preserve"> D33</f>
        <v>62.270999999999994</v>
      </c>
      <c r="C34">
        <f xml:space="preserve"> $B$7 + ($B$8 * 0.2) + (A34^2)</f>
        <v>31.640000000000004</v>
      </c>
      <c r="D34">
        <f xml:space="preserve"> B34 + (C34 * $B$9)</f>
        <v>65.434999999999988</v>
      </c>
    </row>
    <row r="35" spans="1:4">
      <c r="A35">
        <f t="shared" ref="A35:A47" si="8" xml:space="preserve"> A34 + $B$9</f>
        <v>2.3000000000000007</v>
      </c>
      <c r="B35">
        <f t="shared" ref="B35:B47" si="9" xml:space="preserve"> D34</f>
        <v>65.434999999999988</v>
      </c>
      <c r="C35">
        <f t="shared" ref="C35:C47" si="10" xml:space="preserve"> $B$7 + ($B$8 * 0.2) + (A35^2)</f>
        <v>32.090000000000003</v>
      </c>
      <c r="D35">
        <f t="shared" ref="D35:D47" si="11" xml:space="preserve"> B35 + (C35 * $B$9)</f>
        <v>68.643999999999991</v>
      </c>
    </row>
    <row r="36" spans="1:4">
      <c r="A36">
        <f t="shared" si="8"/>
        <v>2.4000000000000008</v>
      </c>
      <c r="B36">
        <f t="shared" si="9"/>
        <v>68.643999999999991</v>
      </c>
      <c r="C36">
        <f t="shared" si="10"/>
        <v>32.56</v>
      </c>
      <c r="D36">
        <f t="shared" si="11"/>
        <v>71.899999999999991</v>
      </c>
    </row>
    <row r="37" spans="1:4">
      <c r="A37">
        <f t="shared" si="8"/>
        <v>2.5000000000000009</v>
      </c>
      <c r="B37">
        <f t="shared" si="9"/>
        <v>71.899999999999991</v>
      </c>
      <c r="C37">
        <f t="shared" si="10"/>
        <v>33.050000000000004</v>
      </c>
      <c r="D37">
        <f t="shared" si="11"/>
        <v>75.204999999999998</v>
      </c>
    </row>
    <row r="38" spans="1:4">
      <c r="A38">
        <f t="shared" si="8"/>
        <v>2.600000000000001</v>
      </c>
      <c r="B38">
        <f t="shared" si="9"/>
        <v>75.204999999999998</v>
      </c>
      <c r="C38">
        <f t="shared" si="10"/>
        <v>33.56</v>
      </c>
      <c r="D38">
        <f t="shared" si="11"/>
        <v>78.560999999999993</v>
      </c>
    </row>
    <row r="39" spans="1:4">
      <c r="A39">
        <f t="shared" si="8"/>
        <v>2.7000000000000011</v>
      </c>
      <c r="B39">
        <f t="shared" si="9"/>
        <v>78.560999999999993</v>
      </c>
      <c r="C39">
        <f t="shared" si="10"/>
        <v>34.090000000000003</v>
      </c>
      <c r="D39">
        <f t="shared" si="11"/>
        <v>81.97</v>
      </c>
    </row>
    <row r="40" spans="1:4">
      <c r="A40">
        <f t="shared" si="8"/>
        <v>2.8000000000000012</v>
      </c>
      <c r="B40">
        <f t="shared" si="9"/>
        <v>81.97</v>
      </c>
      <c r="C40">
        <f t="shared" si="10"/>
        <v>34.640000000000008</v>
      </c>
      <c r="D40">
        <f t="shared" si="11"/>
        <v>85.433999999999997</v>
      </c>
    </row>
    <row r="41" spans="1:4">
      <c r="A41">
        <f t="shared" si="8"/>
        <v>2.9000000000000012</v>
      </c>
      <c r="B41">
        <f t="shared" si="9"/>
        <v>85.433999999999997</v>
      </c>
      <c r="C41">
        <f t="shared" si="10"/>
        <v>35.210000000000008</v>
      </c>
      <c r="D41">
        <f t="shared" si="11"/>
        <v>88.954999999999998</v>
      </c>
    </row>
    <row r="42" spans="1:4">
      <c r="A42">
        <f t="shared" si="8"/>
        <v>3.0000000000000013</v>
      </c>
      <c r="B42">
        <f t="shared" si="9"/>
        <v>88.954999999999998</v>
      </c>
      <c r="C42">
        <f t="shared" si="10"/>
        <v>35.800000000000011</v>
      </c>
      <c r="D42">
        <f t="shared" si="11"/>
        <v>92.534999999999997</v>
      </c>
    </row>
    <row r="43" spans="1:4">
      <c r="A43">
        <f t="shared" si="8"/>
        <v>3.1000000000000014</v>
      </c>
      <c r="B43">
        <f t="shared" si="9"/>
        <v>92.534999999999997</v>
      </c>
      <c r="C43">
        <f t="shared" si="10"/>
        <v>36.410000000000011</v>
      </c>
      <c r="D43">
        <f t="shared" si="11"/>
        <v>96.176000000000002</v>
      </c>
    </row>
    <row r="44" spans="1:4">
      <c r="A44">
        <f t="shared" si="8"/>
        <v>3.2000000000000015</v>
      </c>
      <c r="B44">
        <f t="shared" si="9"/>
        <v>96.176000000000002</v>
      </c>
      <c r="C44">
        <f t="shared" si="10"/>
        <v>37.040000000000006</v>
      </c>
      <c r="D44">
        <f t="shared" si="11"/>
        <v>99.88</v>
      </c>
    </row>
    <row r="45" spans="1:4">
      <c r="A45">
        <f t="shared" si="8"/>
        <v>3.3000000000000016</v>
      </c>
      <c r="B45">
        <f t="shared" si="9"/>
        <v>99.88</v>
      </c>
      <c r="C45">
        <f t="shared" si="10"/>
        <v>37.690000000000012</v>
      </c>
      <c r="D45">
        <f t="shared" si="11"/>
        <v>103.649</v>
      </c>
    </row>
    <row r="46" spans="1:4">
      <c r="A46">
        <f t="shared" si="8"/>
        <v>3.4000000000000017</v>
      </c>
      <c r="B46">
        <f t="shared" si="9"/>
        <v>103.649</v>
      </c>
      <c r="C46">
        <f t="shared" si="10"/>
        <v>38.360000000000014</v>
      </c>
      <c r="D46">
        <f t="shared" si="11"/>
        <v>107.485</v>
      </c>
    </row>
    <row r="47" spans="1:4">
      <c r="A47">
        <f t="shared" si="8"/>
        <v>3.5000000000000018</v>
      </c>
      <c r="B47">
        <f t="shared" si="9"/>
        <v>107.485</v>
      </c>
      <c r="C47">
        <f t="shared" si="10"/>
        <v>39.050000000000011</v>
      </c>
      <c r="D47">
        <f t="shared" si="11"/>
        <v>111.39</v>
      </c>
    </row>
    <row r="48" spans="1:4">
      <c r="A48">
        <f xml:space="preserve"> A47 + $B$9</f>
        <v>3.6000000000000019</v>
      </c>
      <c r="B48">
        <f xml:space="preserve"> D47</f>
        <v>111.39</v>
      </c>
      <c r="C48">
        <f xml:space="preserve"> $B$7 + ($B$8 * 0.2) + (A48^2)</f>
        <v>39.760000000000012</v>
      </c>
      <c r="D48">
        <f xml:space="preserve"> B48 + (C48 * $B$9)</f>
        <v>115.366</v>
      </c>
    </row>
    <row r="49" spans="1:4">
      <c r="A49">
        <f t="shared" ref="A49:A53" si="12" xml:space="preserve"> A48 + $B$9</f>
        <v>3.700000000000002</v>
      </c>
      <c r="B49">
        <f t="shared" ref="B49:B53" si="13" xml:space="preserve"> D48</f>
        <v>115.366</v>
      </c>
      <c r="C49">
        <f t="shared" ref="C49:C53" si="14" xml:space="preserve"> $B$7 + ($B$8 * 0.2) + (A49^2)</f>
        <v>40.490000000000016</v>
      </c>
      <c r="D49">
        <f t="shared" ref="D49:D53" si="15" xml:space="preserve"> B49 + (C49 * $B$9)</f>
        <v>119.41500000000001</v>
      </c>
    </row>
    <row r="50" spans="1:4">
      <c r="A50">
        <f t="shared" si="12"/>
        <v>3.800000000000002</v>
      </c>
      <c r="B50">
        <f t="shared" si="13"/>
        <v>119.41500000000001</v>
      </c>
      <c r="C50">
        <f t="shared" si="14"/>
        <v>41.240000000000016</v>
      </c>
      <c r="D50">
        <f t="shared" si="15"/>
        <v>123.539</v>
      </c>
    </row>
    <row r="51" spans="1:4">
      <c r="A51">
        <f t="shared" si="12"/>
        <v>3.9000000000000021</v>
      </c>
      <c r="B51">
        <f t="shared" si="13"/>
        <v>123.539</v>
      </c>
      <c r="C51">
        <f t="shared" si="14"/>
        <v>42.010000000000019</v>
      </c>
      <c r="D51">
        <f t="shared" si="15"/>
        <v>127.74000000000001</v>
      </c>
    </row>
    <row r="52" spans="1:4">
      <c r="A52">
        <f t="shared" si="12"/>
        <v>4.0000000000000018</v>
      </c>
      <c r="B52">
        <f t="shared" si="13"/>
        <v>127.74000000000001</v>
      </c>
      <c r="C52">
        <f t="shared" si="14"/>
        <v>42.800000000000011</v>
      </c>
      <c r="D52">
        <f t="shared" si="15"/>
        <v>132.02000000000001</v>
      </c>
    </row>
    <row r="53" spans="1:4">
      <c r="A53">
        <f t="shared" si="12"/>
        <v>4.1000000000000014</v>
      </c>
      <c r="B53">
        <f t="shared" si="13"/>
        <v>132.02000000000001</v>
      </c>
      <c r="C53">
        <f t="shared" si="14"/>
        <v>43.610000000000014</v>
      </c>
      <c r="D53">
        <f t="shared" si="15"/>
        <v>136.381</v>
      </c>
    </row>
    <row r="54" spans="1:4">
      <c r="A54">
        <f t="shared" ref="A54" si="16" xml:space="preserve"> A53 + $B$9</f>
        <v>4.2000000000000011</v>
      </c>
      <c r="B54">
        <f t="shared" ref="B54" si="17" xml:space="preserve"> D53</f>
        <v>136.381</v>
      </c>
      <c r="C54">
        <f t="shared" ref="C54" si="18" xml:space="preserve"> $B$7 + ($B$8 * 0.2) + (A54^2)</f>
        <v>44.440000000000012</v>
      </c>
      <c r="D54">
        <f t="shared" ref="D54" si="19" xml:space="preserve"> B54 + (C54 * $B$9)</f>
        <v>140.82499999999999</v>
      </c>
    </row>
    <row r="59" spans="1:4">
      <c r="A59" t="s">
        <v>76</v>
      </c>
      <c r="B59">
        <v>0</v>
      </c>
    </row>
    <row r="60" spans="1:4">
      <c r="A60" t="s">
        <v>63</v>
      </c>
      <c r="B60">
        <v>173.5</v>
      </c>
    </row>
    <row r="61" spans="1:4">
      <c r="A61" t="s">
        <v>77</v>
      </c>
      <c r="B61">
        <v>0.1</v>
      </c>
    </row>
    <row r="63" spans="1:4">
      <c r="A63" t="s">
        <v>78</v>
      </c>
      <c r="B63" t="s">
        <v>79</v>
      </c>
      <c r="C63" t="s">
        <v>74</v>
      </c>
      <c r="D63" t="s">
        <v>80</v>
      </c>
    </row>
    <row r="64" spans="1:4">
      <c r="A64">
        <v>0</v>
      </c>
      <c r="B64">
        <v>0</v>
      </c>
      <c r="C64">
        <f xml:space="preserve"> $B$59 + ($B$60 * 0.2) + (A64^2)</f>
        <v>34.700000000000003</v>
      </c>
      <c r="D64">
        <f xml:space="preserve"> B64 + (C64 * $B$61)</f>
        <v>3.4700000000000006</v>
      </c>
    </row>
    <row r="65" spans="1:4">
      <c r="A65">
        <f xml:space="preserve"> A64 + $B$61</f>
        <v>0.1</v>
      </c>
      <c r="B65">
        <f xml:space="preserve"> D64</f>
        <v>3.4700000000000006</v>
      </c>
      <c r="C65">
        <f xml:space="preserve"> $B$59 + ($B$60 * 0.2) + (A65^2)</f>
        <v>34.71</v>
      </c>
      <c r="D65">
        <f xml:space="preserve"> B65 + (C65 * $B$61)</f>
        <v>6.9410000000000007</v>
      </c>
    </row>
    <row r="66" spans="1:4">
      <c r="A66">
        <f t="shared" ref="A66:A76" si="20" xml:space="preserve"> A65 + $B$61</f>
        <v>0.2</v>
      </c>
      <c r="B66">
        <f t="shared" ref="B66:B76" si="21" xml:space="preserve"> D65</f>
        <v>6.9410000000000007</v>
      </c>
      <c r="C66">
        <f t="shared" ref="C66:C76" si="22" xml:space="preserve"> $B$59 + ($B$60 * 0.2) + (A66^2)</f>
        <v>34.74</v>
      </c>
      <c r="D66">
        <f t="shared" ref="D66:D76" si="23" xml:space="preserve"> B66 + (C66 * $B$61)</f>
        <v>10.415000000000001</v>
      </c>
    </row>
    <row r="67" spans="1:4">
      <c r="A67">
        <f t="shared" si="20"/>
        <v>0.30000000000000004</v>
      </c>
      <c r="B67">
        <f t="shared" si="21"/>
        <v>10.415000000000001</v>
      </c>
      <c r="C67">
        <f t="shared" si="22"/>
        <v>34.790000000000006</v>
      </c>
      <c r="D67">
        <f t="shared" si="23"/>
        <v>13.894000000000002</v>
      </c>
    </row>
    <row r="68" spans="1:4">
      <c r="A68">
        <f t="shared" si="20"/>
        <v>0.4</v>
      </c>
      <c r="B68">
        <f t="shared" si="21"/>
        <v>13.894000000000002</v>
      </c>
      <c r="C68">
        <f t="shared" si="22"/>
        <v>34.86</v>
      </c>
      <c r="D68">
        <f t="shared" si="23"/>
        <v>17.380000000000003</v>
      </c>
    </row>
    <row r="69" spans="1:4">
      <c r="A69">
        <f t="shared" si="20"/>
        <v>0.5</v>
      </c>
      <c r="B69">
        <f t="shared" si="21"/>
        <v>17.380000000000003</v>
      </c>
      <c r="C69">
        <f t="shared" si="22"/>
        <v>34.950000000000003</v>
      </c>
      <c r="D69">
        <f t="shared" si="23"/>
        <v>20.875000000000004</v>
      </c>
    </row>
    <row r="70" spans="1:4">
      <c r="A70">
        <f t="shared" si="20"/>
        <v>0.6</v>
      </c>
      <c r="B70">
        <f t="shared" si="21"/>
        <v>20.875000000000004</v>
      </c>
      <c r="C70">
        <f t="shared" si="22"/>
        <v>35.06</v>
      </c>
      <c r="D70">
        <f t="shared" si="23"/>
        <v>24.381000000000004</v>
      </c>
    </row>
    <row r="71" spans="1:4">
      <c r="A71">
        <f t="shared" si="20"/>
        <v>0.7</v>
      </c>
      <c r="B71">
        <f t="shared" si="21"/>
        <v>24.381000000000004</v>
      </c>
      <c r="C71">
        <f t="shared" si="22"/>
        <v>35.190000000000005</v>
      </c>
      <c r="D71">
        <f t="shared" si="23"/>
        <v>27.900000000000006</v>
      </c>
    </row>
    <row r="72" spans="1:4">
      <c r="A72">
        <f t="shared" si="20"/>
        <v>0.79999999999999993</v>
      </c>
      <c r="B72">
        <f t="shared" si="21"/>
        <v>27.900000000000006</v>
      </c>
      <c r="C72">
        <f t="shared" si="22"/>
        <v>35.340000000000003</v>
      </c>
      <c r="D72">
        <f t="shared" si="23"/>
        <v>31.434000000000005</v>
      </c>
    </row>
    <row r="73" spans="1:4">
      <c r="A73">
        <f t="shared" si="20"/>
        <v>0.89999999999999991</v>
      </c>
      <c r="B73">
        <f t="shared" si="21"/>
        <v>31.434000000000005</v>
      </c>
      <c r="C73">
        <f t="shared" si="22"/>
        <v>35.510000000000005</v>
      </c>
      <c r="D73">
        <f t="shared" si="23"/>
        <v>34.985000000000007</v>
      </c>
    </row>
    <row r="74" spans="1:4">
      <c r="A74">
        <f t="shared" si="20"/>
        <v>0.99999999999999989</v>
      </c>
      <c r="B74">
        <f t="shared" si="21"/>
        <v>34.985000000000007</v>
      </c>
      <c r="C74">
        <f t="shared" si="22"/>
        <v>35.700000000000003</v>
      </c>
      <c r="D74">
        <f t="shared" si="23"/>
        <v>38.555000000000007</v>
      </c>
    </row>
    <row r="75" spans="1:4">
      <c r="A75">
        <f t="shared" si="20"/>
        <v>1.0999999999999999</v>
      </c>
      <c r="B75">
        <f t="shared" si="21"/>
        <v>38.555000000000007</v>
      </c>
      <c r="C75">
        <f t="shared" si="22"/>
        <v>35.910000000000004</v>
      </c>
      <c r="D75">
        <f t="shared" si="23"/>
        <v>42.146000000000008</v>
      </c>
    </row>
    <row r="76" spans="1:4">
      <c r="A76">
        <f t="shared" si="20"/>
        <v>1.2</v>
      </c>
      <c r="B76">
        <f t="shared" si="21"/>
        <v>42.146000000000008</v>
      </c>
      <c r="C76">
        <f t="shared" si="22"/>
        <v>36.14</v>
      </c>
      <c r="D76">
        <f t="shared" si="23"/>
        <v>45.760000000000005</v>
      </c>
    </row>
    <row r="77" spans="1:4">
      <c r="A77">
        <f t="shared" ref="A77:A90" si="24" xml:space="preserve"> A76 + $B$61</f>
        <v>1.3</v>
      </c>
      <c r="B77">
        <f t="shared" ref="B77:B90" si="25" xml:space="preserve"> D76</f>
        <v>45.760000000000005</v>
      </c>
      <c r="C77">
        <f t="shared" ref="C77:C90" si="26" xml:space="preserve"> $B$59 + ($B$60 * 0.2) + (A77^2)</f>
        <v>36.39</v>
      </c>
      <c r="D77">
        <f t="shared" ref="D77:D90" si="27" xml:space="preserve"> B77 + (C77 * $B$61)</f>
        <v>49.399000000000008</v>
      </c>
    </row>
    <row r="78" spans="1:4">
      <c r="A78">
        <f t="shared" si="24"/>
        <v>1.4000000000000001</v>
      </c>
      <c r="B78">
        <f t="shared" si="25"/>
        <v>49.399000000000008</v>
      </c>
      <c r="C78">
        <f t="shared" si="26"/>
        <v>36.660000000000004</v>
      </c>
      <c r="D78">
        <f t="shared" si="27"/>
        <v>53.065000000000012</v>
      </c>
    </row>
    <row r="79" spans="1:4">
      <c r="A79">
        <f t="shared" si="24"/>
        <v>1.5000000000000002</v>
      </c>
      <c r="B79">
        <f t="shared" si="25"/>
        <v>53.065000000000012</v>
      </c>
      <c r="C79">
        <f t="shared" si="26"/>
        <v>36.950000000000003</v>
      </c>
      <c r="D79">
        <f t="shared" si="27"/>
        <v>56.760000000000012</v>
      </c>
    </row>
    <row r="80" spans="1:4">
      <c r="A80">
        <f t="shared" si="24"/>
        <v>1.6000000000000003</v>
      </c>
      <c r="B80">
        <f t="shared" si="25"/>
        <v>56.760000000000012</v>
      </c>
      <c r="C80">
        <f t="shared" si="26"/>
        <v>37.260000000000005</v>
      </c>
      <c r="D80">
        <f t="shared" si="27"/>
        <v>60.486000000000011</v>
      </c>
    </row>
    <row r="81" spans="1:4">
      <c r="A81">
        <f t="shared" si="24"/>
        <v>1.7000000000000004</v>
      </c>
      <c r="B81">
        <f t="shared" si="25"/>
        <v>60.486000000000011</v>
      </c>
      <c r="C81">
        <f t="shared" si="26"/>
        <v>37.590000000000003</v>
      </c>
      <c r="D81">
        <f t="shared" si="27"/>
        <v>64.245000000000005</v>
      </c>
    </row>
    <row r="82" spans="1:4">
      <c r="A82">
        <f t="shared" si="24"/>
        <v>1.8000000000000005</v>
      </c>
      <c r="B82">
        <f t="shared" si="25"/>
        <v>64.245000000000005</v>
      </c>
      <c r="C82">
        <f t="shared" si="26"/>
        <v>37.940000000000005</v>
      </c>
      <c r="D82">
        <f t="shared" si="27"/>
        <v>68.039000000000001</v>
      </c>
    </row>
    <row r="83" spans="1:4">
      <c r="A83">
        <f t="shared" si="24"/>
        <v>1.9000000000000006</v>
      </c>
      <c r="B83">
        <f t="shared" si="25"/>
        <v>68.039000000000001</v>
      </c>
      <c r="C83">
        <f t="shared" si="26"/>
        <v>38.31</v>
      </c>
      <c r="D83">
        <f t="shared" si="27"/>
        <v>71.87</v>
      </c>
    </row>
    <row r="84" spans="1:4">
      <c r="A84">
        <f t="shared" si="24"/>
        <v>2.0000000000000004</v>
      </c>
      <c r="B84">
        <f t="shared" si="25"/>
        <v>71.87</v>
      </c>
      <c r="C84">
        <f t="shared" si="26"/>
        <v>38.700000000000003</v>
      </c>
      <c r="D84">
        <f t="shared" si="27"/>
        <v>75.740000000000009</v>
      </c>
    </row>
    <row r="85" spans="1:4">
      <c r="A85">
        <f t="shared" si="24"/>
        <v>2.1000000000000005</v>
      </c>
      <c r="B85">
        <f t="shared" si="25"/>
        <v>75.740000000000009</v>
      </c>
      <c r="C85">
        <f t="shared" si="26"/>
        <v>39.110000000000007</v>
      </c>
      <c r="D85">
        <f t="shared" si="27"/>
        <v>79.65100000000001</v>
      </c>
    </row>
    <row r="86" spans="1:4">
      <c r="A86">
        <f t="shared" si="24"/>
        <v>2.2000000000000006</v>
      </c>
      <c r="B86">
        <f t="shared" si="25"/>
        <v>79.65100000000001</v>
      </c>
      <c r="C86">
        <f t="shared" si="26"/>
        <v>39.540000000000006</v>
      </c>
      <c r="D86">
        <f t="shared" si="27"/>
        <v>83.605000000000018</v>
      </c>
    </row>
    <row r="87" spans="1:4">
      <c r="A87">
        <f t="shared" si="24"/>
        <v>2.3000000000000007</v>
      </c>
      <c r="B87">
        <f t="shared" si="25"/>
        <v>83.605000000000018</v>
      </c>
      <c r="C87">
        <f t="shared" si="26"/>
        <v>39.990000000000009</v>
      </c>
      <c r="D87">
        <f t="shared" si="27"/>
        <v>87.604000000000013</v>
      </c>
    </row>
    <row r="88" spans="1:4">
      <c r="A88">
        <f t="shared" si="24"/>
        <v>2.4000000000000008</v>
      </c>
      <c r="B88">
        <f t="shared" si="25"/>
        <v>87.604000000000013</v>
      </c>
      <c r="C88">
        <f t="shared" si="26"/>
        <v>40.460000000000008</v>
      </c>
      <c r="D88">
        <f t="shared" si="27"/>
        <v>91.65000000000002</v>
      </c>
    </row>
    <row r="89" spans="1:4">
      <c r="A89">
        <f t="shared" si="24"/>
        <v>2.5000000000000009</v>
      </c>
      <c r="B89">
        <f t="shared" si="25"/>
        <v>91.65000000000002</v>
      </c>
      <c r="C89">
        <f t="shared" si="26"/>
        <v>40.95000000000001</v>
      </c>
      <c r="D89">
        <f t="shared" si="27"/>
        <v>95.745000000000019</v>
      </c>
    </row>
    <row r="90" spans="1:4">
      <c r="A90">
        <f t="shared" si="24"/>
        <v>2.600000000000001</v>
      </c>
      <c r="B90">
        <f t="shared" si="25"/>
        <v>95.745000000000019</v>
      </c>
      <c r="C90">
        <f t="shared" si="26"/>
        <v>41.460000000000008</v>
      </c>
      <c r="D90">
        <f t="shared" si="27"/>
        <v>99.89100000000002</v>
      </c>
    </row>
    <row r="91" spans="1:4">
      <c r="A91">
        <f xml:space="preserve"> A90 + $B$61</f>
        <v>2.7000000000000011</v>
      </c>
      <c r="B91">
        <f xml:space="preserve"> D90</f>
        <v>99.89100000000002</v>
      </c>
      <c r="C91">
        <f xml:space="preserve"> $B$59 + ($B$60 * 0.2) + (A91^2)</f>
        <v>41.990000000000009</v>
      </c>
      <c r="D91">
        <f xml:space="preserve"> B91 + (C91 * $B$61)</f>
        <v>104.09000000000002</v>
      </c>
    </row>
    <row r="92" spans="1:4">
      <c r="A92">
        <f t="shared" ref="A92:A99" si="28" xml:space="preserve"> A91 + $B$61</f>
        <v>2.8000000000000012</v>
      </c>
      <c r="B92">
        <f t="shared" ref="B92:B99" si="29" xml:space="preserve"> D91</f>
        <v>104.09000000000002</v>
      </c>
      <c r="C92">
        <f t="shared" ref="C92:C99" si="30" xml:space="preserve"> $B$59 + ($B$60 * 0.2) + (A92^2)</f>
        <v>42.540000000000006</v>
      </c>
      <c r="D92">
        <f t="shared" ref="D92:D99" si="31" xml:space="preserve"> B92 + (C92 * $B$61)</f>
        <v>108.34400000000002</v>
      </c>
    </row>
    <row r="93" spans="1:4">
      <c r="A93">
        <f t="shared" si="28"/>
        <v>2.9000000000000012</v>
      </c>
      <c r="B93">
        <f t="shared" si="29"/>
        <v>108.34400000000002</v>
      </c>
      <c r="C93">
        <f t="shared" si="30"/>
        <v>43.110000000000014</v>
      </c>
      <c r="D93">
        <f t="shared" si="31"/>
        <v>112.65500000000003</v>
      </c>
    </row>
    <row r="94" spans="1:4">
      <c r="A94">
        <f t="shared" si="28"/>
        <v>3.0000000000000013</v>
      </c>
      <c r="B94">
        <f t="shared" si="29"/>
        <v>112.65500000000003</v>
      </c>
      <c r="C94">
        <f t="shared" si="30"/>
        <v>43.70000000000001</v>
      </c>
      <c r="D94">
        <f t="shared" si="31"/>
        <v>117.02500000000003</v>
      </c>
    </row>
    <row r="95" spans="1:4">
      <c r="A95">
        <f t="shared" si="28"/>
        <v>3.1000000000000014</v>
      </c>
      <c r="B95">
        <f t="shared" si="29"/>
        <v>117.02500000000003</v>
      </c>
      <c r="C95">
        <f t="shared" si="30"/>
        <v>44.310000000000009</v>
      </c>
      <c r="D95">
        <f t="shared" si="31"/>
        <v>121.45600000000003</v>
      </c>
    </row>
    <row r="96" spans="1:4">
      <c r="A96">
        <f t="shared" si="28"/>
        <v>3.2000000000000015</v>
      </c>
      <c r="B96">
        <f t="shared" si="29"/>
        <v>121.45600000000003</v>
      </c>
      <c r="C96">
        <f t="shared" si="30"/>
        <v>44.940000000000012</v>
      </c>
      <c r="D96">
        <f t="shared" si="31"/>
        <v>125.95000000000003</v>
      </c>
    </row>
    <row r="97" spans="1:4">
      <c r="A97">
        <f t="shared" si="28"/>
        <v>3.3000000000000016</v>
      </c>
      <c r="B97">
        <f t="shared" si="29"/>
        <v>125.95000000000003</v>
      </c>
      <c r="C97">
        <f t="shared" si="30"/>
        <v>45.590000000000018</v>
      </c>
      <c r="D97">
        <f t="shared" si="31"/>
        <v>130.50900000000004</v>
      </c>
    </row>
    <row r="98" spans="1:4">
      <c r="A98">
        <f t="shared" si="28"/>
        <v>3.4000000000000017</v>
      </c>
      <c r="B98">
        <f t="shared" si="29"/>
        <v>130.50900000000004</v>
      </c>
      <c r="C98">
        <f t="shared" si="30"/>
        <v>46.260000000000012</v>
      </c>
      <c r="D98">
        <f t="shared" si="31"/>
        <v>135.13500000000005</v>
      </c>
    </row>
    <row r="99" spans="1:4">
      <c r="A99">
        <f t="shared" si="28"/>
        <v>3.5000000000000018</v>
      </c>
      <c r="B99">
        <f t="shared" si="29"/>
        <v>135.13500000000005</v>
      </c>
      <c r="C99">
        <f t="shared" si="30"/>
        <v>46.950000000000017</v>
      </c>
      <c r="D99">
        <f t="shared" si="31"/>
        <v>139.83000000000004</v>
      </c>
    </row>
    <row r="100" spans="1:4">
      <c r="A100">
        <f xml:space="preserve"> A99 + $B$61</f>
        <v>3.6000000000000019</v>
      </c>
      <c r="B100">
        <f xml:space="preserve"> D99</f>
        <v>139.83000000000004</v>
      </c>
      <c r="C100">
        <f xml:space="preserve"> $B$59 + ($B$60 * 0.2) + (A100^2)</f>
        <v>47.660000000000018</v>
      </c>
      <c r="D100">
        <f xml:space="preserve"> B100 + (C100 * $B$61)</f>
        <v>144.59600000000003</v>
      </c>
    </row>
    <row r="101" spans="1:4">
      <c r="A101">
        <f t="shared" ref="A101:A104" si="32" xml:space="preserve"> A100 + $B$61</f>
        <v>3.700000000000002</v>
      </c>
      <c r="B101">
        <f t="shared" ref="B101:B104" si="33" xml:space="preserve"> D100</f>
        <v>144.59600000000003</v>
      </c>
      <c r="C101">
        <f t="shared" ref="C101:C104" si="34" xml:space="preserve"> $B$59 + ($B$60 * 0.2) + (A101^2)</f>
        <v>48.390000000000015</v>
      </c>
      <c r="D101">
        <f t="shared" ref="D101:D104" si="35" xml:space="preserve"> B101 + (C101 * $B$61)</f>
        <v>149.43500000000003</v>
      </c>
    </row>
    <row r="102" spans="1:4">
      <c r="A102">
        <f t="shared" si="32"/>
        <v>3.800000000000002</v>
      </c>
      <c r="B102">
        <f t="shared" si="33"/>
        <v>149.43500000000003</v>
      </c>
      <c r="C102">
        <f t="shared" si="34"/>
        <v>49.140000000000015</v>
      </c>
      <c r="D102">
        <f t="shared" si="35"/>
        <v>154.34900000000005</v>
      </c>
    </row>
    <row r="103" spans="1:4">
      <c r="A103">
        <f t="shared" si="32"/>
        <v>3.9000000000000021</v>
      </c>
      <c r="B103">
        <f t="shared" si="33"/>
        <v>154.34900000000005</v>
      </c>
      <c r="C103">
        <f t="shared" si="34"/>
        <v>49.910000000000018</v>
      </c>
      <c r="D103">
        <f t="shared" si="35"/>
        <v>159.34000000000006</v>
      </c>
    </row>
    <row r="104" spans="1:4">
      <c r="A104">
        <f t="shared" si="32"/>
        <v>4.0000000000000018</v>
      </c>
      <c r="B104">
        <f t="shared" si="33"/>
        <v>159.34000000000006</v>
      </c>
      <c r="C104">
        <f t="shared" si="34"/>
        <v>50.700000000000017</v>
      </c>
      <c r="D104">
        <f t="shared" si="35"/>
        <v>164.41000000000005</v>
      </c>
    </row>
    <row r="105" spans="1:4">
      <c r="A105">
        <f xml:space="preserve"> A104 + $B$61</f>
        <v>4.1000000000000014</v>
      </c>
      <c r="B105">
        <f xml:space="preserve"> D104</f>
        <v>164.41000000000005</v>
      </c>
      <c r="C105">
        <f xml:space="preserve"> $B$59 + ($B$60 * 0.2) + (A105^2)</f>
        <v>51.510000000000019</v>
      </c>
      <c r="D105">
        <f xml:space="preserve"> B105 + (C105 * $B$61)</f>
        <v>169.56100000000006</v>
      </c>
    </row>
    <row r="106" spans="1:4">
      <c r="A106">
        <f t="shared" ref="A106:A111" si="36" xml:space="preserve"> A105 + $B$61</f>
        <v>4.2000000000000011</v>
      </c>
      <c r="B106">
        <f t="shared" ref="B106:B111" si="37" xml:space="preserve"> D105</f>
        <v>169.56100000000006</v>
      </c>
      <c r="C106">
        <f t="shared" ref="C106:C111" si="38" xml:space="preserve"> $B$59 + ($B$60 * 0.2) + (A106^2)</f>
        <v>52.340000000000011</v>
      </c>
      <c r="D106">
        <f t="shared" ref="D106:D111" si="39" xml:space="preserve"> B106 + (C106 * $B$61)</f>
        <v>174.79500000000007</v>
      </c>
    </row>
    <row r="107" spans="1:4">
      <c r="A107">
        <f t="shared" si="36"/>
        <v>4.3000000000000007</v>
      </c>
      <c r="B107">
        <f t="shared" si="37"/>
        <v>174.79500000000007</v>
      </c>
      <c r="C107">
        <f t="shared" si="38"/>
        <v>53.190000000000012</v>
      </c>
      <c r="D107">
        <f t="shared" si="39"/>
        <v>180.11400000000006</v>
      </c>
    </row>
    <row r="111" spans="1:4">
      <c r="A111" t="s">
        <v>76</v>
      </c>
      <c r="B111">
        <v>0</v>
      </c>
    </row>
    <row r="112" spans="1:4">
      <c r="A112" t="s">
        <v>63</v>
      </c>
      <c r="B112">
        <v>167</v>
      </c>
    </row>
    <row r="113" spans="1:4">
      <c r="A113" t="s">
        <v>77</v>
      </c>
      <c r="B113">
        <v>0.1</v>
      </c>
    </row>
    <row r="115" spans="1:4">
      <c r="A115" t="s">
        <v>78</v>
      </c>
      <c r="B115" t="s">
        <v>79</v>
      </c>
      <c r="C115" t="s">
        <v>74</v>
      </c>
      <c r="D115" t="s">
        <v>80</v>
      </c>
    </row>
    <row r="116" spans="1:4">
      <c r="A116">
        <v>0</v>
      </c>
      <c r="B116">
        <v>0</v>
      </c>
      <c r="C116">
        <f xml:space="preserve"> $B$111 + ($B$112 * 0.2) + (A116^2)</f>
        <v>33.4</v>
      </c>
      <c r="D116">
        <f xml:space="preserve"> B116 + (C116 * $B$113)</f>
        <v>3.34</v>
      </c>
    </row>
    <row r="117" spans="1:4">
      <c r="A117">
        <f xml:space="preserve"> A116 + $B$113</f>
        <v>0.1</v>
      </c>
      <c r="B117">
        <f xml:space="preserve"> D116</f>
        <v>3.34</v>
      </c>
      <c r="C117">
        <f xml:space="preserve"> $B$111 + ($B$112 * 0.2) + (A117^2)</f>
        <v>33.409999999999997</v>
      </c>
      <c r="D117">
        <f xml:space="preserve"> B117 + (C117 * $B$113)</f>
        <v>6.6809999999999992</v>
      </c>
    </row>
    <row r="118" spans="1:4">
      <c r="A118">
        <f t="shared" ref="A118:A153" si="40" xml:space="preserve"> A117 + $B$113</f>
        <v>0.2</v>
      </c>
      <c r="B118">
        <f t="shared" ref="B118:B153" si="41" xml:space="preserve"> D117</f>
        <v>6.6809999999999992</v>
      </c>
      <c r="C118">
        <f t="shared" ref="C118:C153" si="42" xml:space="preserve"> $B$111 + ($B$112 * 0.2) + (A118^2)</f>
        <v>33.44</v>
      </c>
      <c r="D118">
        <f t="shared" ref="D118:D153" si="43" xml:space="preserve"> B118 + (C118 * $B$113)</f>
        <v>10.024999999999999</v>
      </c>
    </row>
    <row r="119" spans="1:4">
      <c r="A119">
        <f t="shared" si="40"/>
        <v>0.30000000000000004</v>
      </c>
      <c r="B119">
        <f t="shared" si="41"/>
        <v>10.024999999999999</v>
      </c>
      <c r="C119">
        <f t="shared" si="42"/>
        <v>33.49</v>
      </c>
      <c r="D119">
        <f t="shared" si="43"/>
        <v>13.373999999999999</v>
      </c>
    </row>
    <row r="120" spans="1:4">
      <c r="A120">
        <f t="shared" si="40"/>
        <v>0.4</v>
      </c>
      <c r="B120">
        <f t="shared" si="41"/>
        <v>13.373999999999999</v>
      </c>
      <c r="C120">
        <f t="shared" si="42"/>
        <v>33.559999999999995</v>
      </c>
      <c r="D120">
        <f t="shared" si="43"/>
        <v>16.729999999999997</v>
      </c>
    </row>
    <row r="121" spans="1:4">
      <c r="A121">
        <f t="shared" si="40"/>
        <v>0.5</v>
      </c>
      <c r="B121">
        <f t="shared" si="41"/>
        <v>16.729999999999997</v>
      </c>
      <c r="C121">
        <f t="shared" si="42"/>
        <v>33.65</v>
      </c>
      <c r="D121">
        <f t="shared" si="43"/>
        <v>20.094999999999999</v>
      </c>
    </row>
    <row r="122" spans="1:4">
      <c r="A122">
        <f t="shared" si="40"/>
        <v>0.6</v>
      </c>
      <c r="B122">
        <f t="shared" si="41"/>
        <v>20.094999999999999</v>
      </c>
      <c r="C122">
        <f t="shared" si="42"/>
        <v>33.76</v>
      </c>
      <c r="D122">
        <f t="shared" si="43"/>
        <v>23.471</v>
      </c>
    </row>
    <row r="123" spans="1:4">
      <c r="A123">
        <f t="shared" si="40"/>
        <v>0.7</v>
      </c>
      <c r="B123">
        <f t="shared" si="41"/>
        <v>23.471</v>
      </c>
      <c r="C123">
        <f t="shared" si="42"/>
        <v>33.89</v>
      </c>
      <c r="D123">
        <f t="shared" si="43"/>
        <v>26.86</v>
      </c>
    </row>
    <row r="124" spans="1:4">
      <c r="A124">
        <f t="shared" si="40"/>
        <v>0.79999999999999993</v>
      </c>
      <c r="B124">
        <f t="shared" si="41"/>
        <v>26.86</v>
      </c>
      <c r="C124">
        <f t="shared" si="42"/>
        <v>34.04</v>
      </c>
      <c r="D124">
        <f t="shared" si="43"/>
        <v>30.263999999999999</v>
      </c>
    </row>
    <row r="125" spans="1:4">
      <c r="A125">
        <f t="shared" si="40"/>
        <v>0.89999999999999991</v>
      </c>
      <c r="B125">
        <f t="shared" si="41"/>
        <v>30.263999999999999</v>
      </c>
      <c r="C125">
        <f t="shared" si="42"/>
        <v>34.21</v>
      </c>
      <c r="D125">
        <f t="shared" si="43"/>
        <v>33.685000000000002</v>
      </c>
    </row>
    <row r="126" spans="1:4">
      <c r="A126">
        <f t="shared" si="40"/>
        <v>0.99999999999999989</v>
      </c>
      <c r="B126">
        <f t="shared" si="41"/>
        <v>33.685000000000002</v>
      </c>
      <c r="C126">
        <f t="shared" si="42"/>
        <v>34.4</v>
      </c>
      <c r="D126">
        <f t="shared" si="43"/>
        <v>37.125</v>
      </c>
    </row>
    <row r="127" spans="1:4">
      <c r="A127">
        <f t="shared" si="40"/>
        <v>1.0999999999999999</v>
      </c>
      <c r="B127">
        <f t="shared" si="41"/>
        <v>37.125</v>
      </c>
      <c r="C127">
        <f t="shared" si="42"/>
        <v>34.61</v>
      </c>
      <c r="D127">
        <f t="shared" si="43"/>
        <v>40.585999999999999</v>
      </c>
    </row>
    <row r="128" spans="1:4">
      <c r="A128">
        <f t="shared" si="40"/>
        <v>1.2</v>
      </c>
      <c r="B128">
        <f t="shared" si="41"/>
        <v>40.585999999999999</v>
      </c>
      <c r="C128">
        <f t="shared" si="42"/>
        <v>34.839999999999996</v>
      </c>
      <c r="D128">
        <f t="shared" si="43"/>
        <v>44.07</v>
      </c>
    </row>
    <row r="129" spans="1:4">
      <c r="A129">
        <f t="shared" si="40"/>
        <v>1.3</v>
      </c>
      <c r="B129">
        <f t="shared" si="41"/>
        <v>44.07</v>
      </c>
      <c r="C129">
        <f t="shared" si="42"/>
        <v>35.089999999999996</v>
      </c>
      <c r="D129">
        <f t="shared" si="43"/>
        <v>47.579000000000001</v>
      </c>
    </row>
    <row r="130" spans="1:4">
      <c r="A130">
        <f t="shared" si="40"/>
        <v>1.4000000000000001</v>
      </c>
      <c r="B130">
        <f t="shared" si="41"/>
        <v>47.579000000000001</v>
      </c>
      <c r="C130">
        <f t="shared" si="42"/>
        <v>35.36</v>
      </c>
      <c r="D130">
        <f t="shared" si="43"/>
        <v>51.115000000000002</v>
      </c>
    </row>
    <row r="131" spans="1:4">
      <c r="A131">
        <f t="shared" si="40"/>
        <v>1.5000000000000002</v>
      </c>
      <c r="B131">
        <f t="shared" si="41"/>
        <v>51.115000000000002</v>
      </c>
      <c r="C131">
        <f t="shared" si="42"/>
        <v>35.65</v>
      </c>
      <c r="D131">
        <f t="shared" si="43"/>
        <v>54.68</v>
      </c>
    </row>
    <row r="132" spans="1:4">
      <c r="A132">
        <f t="shared" si="40"/>
        <v>1.6000000000000003</v>
      </c>
      <c r="B132">
        <f t="shared" si="41"/>
        <v>54.68</v>
      </c>
      <c r="C132">
        <f t="shared" si="42"/>
        <v>35.96</v>
      </c>
      <c r="D132">
        <f t="shared" si="43"/>
        <v>58.275999999999996</v>
      </c>
    </row>
    <row r="133" spans="1:4">
      <c r="A133">
        <f t="shared" si="40"/>
        <v>1.7000000000000004</v>
      </c>
      <c r="B133">
        <f t="shared" si="41"/>
        <v>58.275999999999996</v>
      </c>
      <c r="C133">
        <f t="shared" si="42"/>
        <v>36.29</v>
      </c>
      <c r="D133">
        <f t="shared" si="43"/>
        <v>61.904999999999994</v>
      </c>
    </row>
    <row r="134" spans="1:4">
      <c r="A134">
        <f t="shared" si="40"/>
        <v>1.8000000000000005</v>
      </c>
      <c r="B134">
        <f t="shared" si="41"/>
        <v>61.904999999999994</v>
      </c>
      <c r="C134">
        <f t="shared" si="42"/>
        <v>36.64</v>
      </c>
      <c r="D134">
        <f t="shared" si="43"/>
        <v>65.568999999999988</v>
      </c>
    </row>
    <row r="135" spans="1:4">
      <c r="A135">
        <f t="shared" si="40"/>
        <v>1.9000000000000006</v>
      </c>
      <c r="B135">
        <f t="shared" si="41"/>
        <v>65.568999999999988</v>
      </c>
      <c r="C135">
        <f t="shared" si="42"/>
        <v>37.01</v>
      </c>
      <c r="D135">
        <f t="shared" si="43"/>
        <v>69.269999999999982</v>
      </c>
    </row>
    <row r="136" spans="1:4">
      <c r="A136">
        <f t="shared" si="40"/>
        <v>2.0000000000000004</v>
      </c>
      <c r="B136">
        <f t="shared" si="41"/>
        <v>69.269999999999982</v>
      </c>
      <c r="C136">
        <f t="shared" si="42"/>
        <v>37.4</v>
      </c>
      <c r="D136">
        <f t="shared" si="43"/>
        <v>73.009999999999977</v>
      </c>
    </row>
    <row r="137" spans="1:4">
      <c r="A137">
        <f t="shared" si="40"/>
        <v>2.1000000000000005</v>
      </c>
      <c r="B137">
        <f t="shared" si="41"/>
        <v>73.009999999999977</v>
      </c>
      <c r="C137">
        <f t="shared" si="42"/>
        <v>37.81</v>
      </c>
      <c r="D137">
        <f t="shared" si="43"/>
        <v>76.790999999999983</v>
      </c>
    </row>
    <row r="138" spans="1:4">
      <c r="A138">
        <f t="shared" si="40"/>
        <v>2.2000000000000006</v>
      </c>
      <c r="B138">
        <f t="shared" si="41"/>
        <v>76.790999999999983</v>
      </c>
      <c r="C138">
        <f t="shared" si="42"/>
        <v>38.24</v>
      </c>
      <c r="D138">
        <f t="shared" si="43"/>
        <v>80.614999999999981</v>
      </c>
    </row>
    <row r="139" spans="1:4">
      <c r="A139">
        <f t="shared" si="40"/>
        <v>2.3000000000000007</v>
      </c>
      <c r="B139">
        <f t="shared" si="41"/>
        <v>80.614999999999981</v>
      </c>
      <c r="C139">
        <f t="shared" si="42"/>
        <v>38.690000000000005</v>
      </c>
      <c r="D139">
        <f t="shared" si="43"/>
        <v>84.48399999999998</v>
      </c>
    </row>
    <row r="140" spans="1:4">
      <c r="A140">
        <f t="shared" si="40"/>
        <v>2.4000000000000008</v>
      </c>
      <c r="B140">
        <f t="shared" si="41"/>
        <v>84.48399999999998</v>
      </c>
      <c r="C140">
        <f t="shared" si="42"/>
        <v>39.160000000000004</v>
      </c>
      <c r="D140">
        <f t="shared" si="43"/>
        <v>88.399999999999977</v>
      </c>
    </row>
    <row r="141" spans="1:4">
      <c r="A141">
        <f t="shared" si="40"/>
        <v>2.5000000000000009</v>
      </c>
      <c r="B141">
        <f t="shared" si="41"/>
        <v>88.399999999999977</v>
      </c>
      <c r="C141">
        <f t="shared" si="42"/>
        <v>39.650000000000006</v>
      </c>
      <c r="D141">
        <f t="shared" si="43"/>
        <v>92.364999999999981</v>
      </c>
    </row>
    <row r="142" spans="1:4">
      <c r="A142">
        <f t="shared" si="40"/>
        <v>2.600000000000001</v>
      </c>
      <c r="B142">
        <f t="shared" si="41"/>
        <v>92.364999999999981</v>
      </c>
      <c r="C142">
        <f t="shared" si="42"/>
        <v>40.160000000000004</v>
      </c>
      <c r="D142">
        <f t="shared" si="43"/>
        <v>96.380999999999986</v>
      </c>
    </row>
    <row r="143" spans="1:4">
      <c r="A143">
        <f t="shared" si="40"/>
        <v>2.7000000000000011</v>
      </c>
      <c r="B143">
        <f t="shared" si="41"/>
        <v>96.380999999999986</v>
      </c>
      <c r="C143">
        <f t="shared" si="42"/>
        <v>40.690000000000005</v>
      </c>
      <c r="D143">
        <f t="shared" si="43"/>
        <v>100.44999999999999</v>
      </c>
    </row>
    <row r="144" spans="1:4">
      <c r="A144">
        <f t="shared" si="40"/>
        <v>2.8000000000000012</v>
      </c>
      <c r="B144">
        <f t="shared" si="41"/>
        <v>100.44999999999999</v>
      </c>
      <c r="C144">
        <f t="shared" si="42"/>
        <v>41.24</v>
      </c>
      <c r="D144">
        <f t="shared" si="43"/>
        <v>104.57399999999998</v>
      </c>
    </row>
    <row r="145" spans="1:4">
      <c r="A145">
        <f t="shared" si="40"/>
        <v>2.9000000000000012</v>
      </c>
      <c r="B145">
        <f t="shared" si="41"/>
        <v>104.57399999999998</v>
      </c>
      <c r="C145">
        <f t="shared" si="42"/>
        <v>41.81</v>
      </c>
      <c r="D145">
        <f t="shared" si="43"/>
        <v>108.75499999999998</v>
      </c>
    </row>
    <row r="146" spans="1:4">
      <c r="A146">
        <f t="shared" si="40"/>
        <v>3.0000000000000013</v>
      </c>
      <c r="B146">
        <f t="shared" si="41"/>
        <v>108.75499999999998</v>
      </c>
      <c r="C146">
        <f t="shared" si="42"/>
        <v>42.400000000000006</v>
      </c>
      <c r="D146">
        <f t="shared" si="43"/>
        <v>112.99499999999998</v>
      </c>
    </row>
    <row r="147" spans="1:4">
      <c r="A147">
        <f t="shared" si="40"/>
        <v>3.1000000000000014</v>
      </c>
      <c r="B147">
        <f t="shared" si="41"/>
        <v>112.99499999999998</v>
      </c>
      <c r="C147">
        <f t="shared" si="42"/>
        <v>43.010000000000005</v>
      </c>
      <c r="D147">
        <f t="shared" si="43"/>
        <v>117.29599999999998</v>
      </c>
    </row>
    <row r="148" spans="1:4">
      <c r="A148">
        <f t="shared" si="40"/>
        <v>3.2000000000000015</v>
      </c>
      <c r="B148">
        <f t="shared" si="41"/>
        <v>117.29599999999998</v>
      </c>
      <c r="C148">
        <f t="shared" si="42"/>
        <v>43.640000000000008</v>
      </c>
      <c r="D148">
        <f t="shared" si="43"/>
        <v>121.65999999999998</v>
      </c>
    </row>
    <row r="149" spans="1:4">
      <c r="A149">
        <f t="shared" si="40"/>
        <v>3.3000000000000016</v>
      </c>
      <c r="B149">
        <f t="shared" si="41"/>
        <v>121.65999999999998</v>
      </c>
      <c r="C149">
        <f t="shared" si="42"/>
        <v>44.290000000000006</v>
      </c>
      <c r="D149">
        <f t="shared" si="43"/>
        <v>126.08899999999998</v>
      </c>
    </row>
    <row r="150" spans="1:4">
      <c r="A150">
        <f t="shared" si="40"/>
        <v>3.4000000000000017</v>
      </c>
      <c r="B150">
        <f t="shared" si="41"/>
        <v>126.08899999999998</v>
      </c>
      <c r="C150">
        <f t="shared" si="42"/>
        <v>44.960000000000008</v>
      </c>
      <c r="D150">
        <f t="shared" si="43"/>
        <v>130.58499999999998</v>
      </c>
    </row>
    <row r="151" spans="1:4">
      <c r="A151">
        <f t="shared" si="40"/>
        <v>3.5000000000000018</v>
      </c>
      <c r="B151">
        <f t="shared" si="41"/>
        <v>130.58499999999998</v>
      </c>
      <c r="C151">
        <f t="shared" si="42"/>
        <v>45.650000000000013</v>
      </c>
      <c r="D151">
        <f t="shared" si="43"/>
        <v>135.14999999999998</v>
      </c>
    </row>
    <row r="152" spans="1:4">
      <c r="A152">
        <f t="shared" si="40"/>
        <v>3.6000000000000019</v>
      </c>
      <c r="B152">
        <f t="shared" si="41"/>
        <v>135.14999999999998</v>
      </c>
      <c r="C152">
        <f t="shared" si="42"/>
        <v>46.360000000000014</v>
      </c>
      <c r="D152">
        <f t="shared" si="43"/>
        <v>139.78599999999997</v>
      </c>
    </row>
    <row r="153" spans="1:4">
      <c r="A153">
        <f t="shared" si="40"/>
        <v>3.700000000000002</v>
      </c>
      <c r="B153">
        <f t="shared" si="41"/>
        <v>139.78599999999997</v>
      </c>
      <c r="C153">
        <f t="shared" si="42"/>
        <v>47.090000000000011</v>
      </c>
      <c r="D153">
        <f t="shared" si="43"/>
        <v>144.49499999999998</v>
      </c>
    </row>
    <row r="154" spans="1:4">
      <c r="A154">
        <f t="shared" ref="A154:A155" si="44" xml:space="preserve"> A153 + $B$113</f>
        <v>3.800000000000002</v>
      </c>
      <c r="B154">
        <f t="shared" ref="B154:B155" si="45" xml:space="preserve"> D153</f>
        <v>144.49499999999998</v>
      </c>
      <c r="C154">
        <f t="shared" ref="C154:C155" si="46" xml:space="preserve"> $B$111 + ($B$112 * 0.2) + (A154^2)</f>
        <v>47.840000000000018</v>
      </c>
      <c r="D154">
        <f t="shared" ref="D154:D155" si="47" xml:space="preserve"> B154 + (C154 * $B$113)</f>
        <v>149.27899999999997</v>
      </c>
    </row>
    <row r="155" spans="1:4">
      <c r="A155">
        <f xml:space="preserve"> A154 + $B$113</f>
        <v>3.9000000000000021</v>
      </c>
      <c r="B155">
        <f t="shared" si="45"/>
        <v>149.27899999999997</v>
      </c>
      <c r="C155">
        <f t="shared" si="46"/>
        <v>48.610000000000014</v>
      </c>
      <c r="D155">
        <f t="shared" si="47"/>
        <v>154.13999999999996</v>
      </c>
    </row>
    <row r="156" spans="1:4">
      <c r="A156">
        <f t="shared" ref="A156:A157" si="48" xml:space="preserve"> A155 + $B$113</f>
        <v>4.0000000000000018</v>
      </c>
      <c r="B156">
        <f t="shared" ref="B156:B157" si="49" xml:space="preserve"> D155</f>
        <v>154.13999999999996</v>
      </c>
      <c r="C156">
        <f t="shared" ref="C156:C157" si="50" xml:space="preserve"> $B$111 + ($B$112 * 0.2) + (A156^2)</f>
        <v>49.400000000000013</v>
      </c>
      <c r="D156">
        <f t="shared" ref="D156:D157" si="51" xml:space="preserve"> B156 + (C156 * $B$113)</f>
        <v>159.07999999999996</v>
      </c>
    </row>
    <row r="157" spans="1:4">
      <c r="A157">
        <f t="shared" si="48"/>
        <v>4.1000000000000014</v>
      </c>
      <c r="B157">
        <f t="shared" si="49"/>
        <v>159.07999999999996</v>
      </c>
      <c r="C157">
        <f t="shared" si="50"/>
        <v>50.210000000000008</v>
      </c>
      <c r="D157">
        <f t="shared" si="51"/>
        <v>164.10099999999994</v>
      </c>
    </row>
    <row r="158" spans="1:4">
      <c r="A158">
        <f t="shared" ref="A158" si="52" xml:space="preserve"> A157 + $B$113</f>
        <v>4.2000000000000011</v>
      </c>
      <c r="B158">
        <f t="shared" ref="B158" si="53" xml:space="preserve"> D157</f>
        <v>164.10099999999994</v>
      </c>
      <c r="C158">
        <f t="shared" ref="C158" si="54" xml:space="preserve"> $B$111 + ($B$112 * 0.2) + (A158^2)</f>
        <v>51.040000000000006</v>
      </c>
      <c r="D158">
        <f t="shared" ref="D158" si="55" xml:space="preserve"> B158 + (C158 * $B$113)</f>
        <v>169.20499999999996</v>
      </c>
    </row>
    <row r="159" spans="1:4">
      <c r="A159">
        <f t="shared" ref="A159" si="56" xml:space="preserve"> A158 + $B$113</f>
        <v>4.3000000000000007</v>
      </c>
      <c r="B159">
        <f t="shared" ref="B159" si="57" xml:space="preserve"> D158</f>
        <v>169.20499999999996</v>
      </c>
      <c r="C159">
        <f t="shared" ref="C159" si="58" xml:space="preserve"> $B$111 + ($B$112 * 0.2) + (A159^2)</f>
        <v>51.89</v>
      </c>
      <c r="D159">
        <f t="shared" ref="D159" si="59" xml:space="preserve"> B159 + (C159 * $B$113)</f>
        <v>174.39399999999995</v>
      </c>
    </row>
    <row r="165" spans="1:4">
      <c r="A165" t="s">
        <v>76</v>
      </c>
      <c r="B165">
        <v>0</v>
      </c>
    </row>
    <row r="166" spans="1:4">
      <c r="A166" t="s">
        <v>63</v>
      </c>
      <c r="B166">
        <v>146</v>
      </c>
    </row>
    <row r="167" spans="1:4">
      <c r="A167" t="s">
        <v>77</v>
      </c>
      <c r="B167">
        <v>0.1</v>
      </c>
    </row>
    <row r="169" spans="1:4">
      <c r="A169" t="s">
        <v>78</v>
      </c>
      <c r="B169" t="s">
        <v>79</v>
      </c>
      <c r="C169" t="s">
        <v>74</v>
      </c>
      <c r="D169" t="s">
        <v>80</v>
      </c>
    </row>
    <row r="170" spans="1:4">
      <c r="A170">
        <v>0</v>
      </c>
      <c r="B170">
        <v>0</v>
      </c>
      <c r="C170">
        <f xml:space="preserve"> $B$165 + ($B$166 * 0.2) + (A170^2)</f>
        <v>29.200000000000003</v>
      </c>
      <c r="D170">
        <f xml:space="preserve"> B170 + (C170 * $B$167)</f>
        <v>2.9200000000000004</v>
      </c>
    </row>
    <row r="171" spans="1:4">
      <c r="A171">
        <f xml:space="preserve"> A170 + $B$167</f>
        <v>0.1</v>
      </c>
      <c r="B171">
        <f xml:space="preserve"> D170</f>
        <v>2.9200000000000004</v>
      </c>
      <c r="C171">
        <f xml:space="preserve"> $B$165 + ($B$166 * 0.2) + (A171^2)</f>
        <v>29.210000000000004</v>
      </c>
      <c r="D171">
        <f xml:space="preserve"> B171 + (C171 * $B$167)</f>
        <v>5.8410000000000011</v>
      </c>
    </row>
    <row r="172" spans="1:4">
      <c r="A172">
        <f t="shared" ref="A172:A190" si="60" xml:space="preserve"> A171 + $B$167</f>
        <v>0.2</v>
      </c>
      <c r="B172">
        <f t="shared" ref="B172:B190" si="61" xml:space="preserve"> D171</f>
        <v>5.8410000000000011</v>
      </c>
      <c r="C172">
        <f t="shared" ref="C172:C190" si="62" xml:space="preserve"> $B$165 + ($B$166 * 0.2) + (A172^2)</f>
        <v>29.240000000000002</v>
      </c>
      <c r="D172">
        <f t="shared" ref="D172:D190" si="63" xml:space="preserve"> B172 + (C172 * $B$167)</f>
        <v>8.7650000000000006</v>
      </c>
    </row>
    <row r="173" spans="1:4">
      <c r="A173">
        <f t="shared" si="60"/>
        <v>0.30000000000000004</v>
      </c>
      <c r="B173">
        <f t="shared" si="61"/>
        <v>8.7650000000000006</v>
      </c>
      <c r="C173">
        <f t="shared" si="62"/>
        <v>29.290000000000003</v>
      </c>
      <c r="D173">
        <f t="shared" si="63"/>
        <v>11.694000000000001</v>
      </c>
    </row>
    <row r="174" spans="1:4">
      <c r="A174">
        <f t="shared" si="60"/>
        <v>0.4</v>
      </c>
      <c r="B174">
        <f t="shared" si="61"/>
        <v>11.694000000000001</v>
      </c>
      <c r="C174">
        <f t="shared" si="62"/>
        <v>29.360000000000003</v>
      </c>
      <c r="D174">
        <f t="shared" si="63"/>
        <v>14.63</v>
      </c>
    </row>
    <row r="175" spans="1:4">
      <c r="A175">
        <f t="shared" si="60"/>
        <v>0.5</v>
      </c>
      <c r="B175">
        <f t="shared" si="61"/>
        <v>14.63</v>
      </c>
      <c r="C175">
        <f t="shared" si="62"/>
        <v>29.450000000000003</v>
      </c>
      <c r="D175">
        <f t="shared" si="63"/>
        <v>17.575000000000003</v>
      </c>
    </row>
    <row r="176" spans="1:4">
      <c r="A176">
        <f t="shared" si="60"/>
        <v>0.6</v>
      </c>
      <c r="B176">
        <f t="shared" si="61"/>
        <v>17.575000000000003</v>
      </c>
      <c r="C176">
        <f t="shared" si="62"/>
        <v>29.560000000000002</v>
      </c>
      <c r="D176">
        <f t="shared" si="63"/>
        <v>20.531000000000002</v>
      </c>
    </row>
    <row r="177" spans="1:4">
      <c r="A177">
        <f t="shared" si="60"/>
        <v>0.7</v>
      </c>
      <c r="B177">
        <f t="shared" si="61"/>
        <v>20.531000000000002</v>
      </c>
      <c r="C177">
        <f t="shared" si="62"/>
        <v>29.69</v>
      </c>
      <c r="D177">
        <f t="shared" si="63"/>
        <v>23.500000000000004</v>
      </c>
    </row>
    <row r="178" spans="1:4">
      <c r="A178">
        <f t="shared" si="60"/>
        <v>0.79999999999999993</v>
      </c>
      <c r="B178">
        <f t="shared" si="61"/>
        <v>23.500000000000004</v>
      </c>
      <c r="C178">
        <f t="shared" si="62"/>
        <v>29.840000000000003</v>
      </c>
      <c r="D178">
        <f t="shared" si="63"/>
        <v>26.484000000000005</v>
      </c>
    </row>
    <row r="179" spans="1:4">
      <c r="A179">
        <f t="shared" si="60"/>
        <v>0.89999999999999991</v>
      </c>
      <c r="B179">
        <f t="shared" si="61"/>
        <v>26.484000000000005</v>
      </c>
      <c r="C179">
        <f t="shared" si="62"/>
        <v>30.01</v>
      </c>
      <c r="D179">
        <f t="shared" si="63"/>
        <v>29.485000000000007</v>
      </c>
    </row>
    <row r="180" spans="1:4">
      <c r="A180">
        <f t="shared" si="60"/>
        <v>0.99999999999999989</v>
      </c>
      <c r="B180">
        <f t="shared" si="61"/>
        <v>29.485000000000007</v>
      </c>
      <c r="C180">
        <f t="shared" si="62"/>
        <v>30.200000000000003</v>
      </c>
      <c r="D180">
        <f t="shared" si="63"/>
        <v>32.50500000000001</v>
      </c>
    </row>
    <row r="181" spans="1:4">
      <c r="A181">
        <f t="shared" si="60"/>
        <v>1.0999999999999999</v>
      </c>
      <c r="B181">
        <f t="shared" si="61"/>
        <v>32.50500000000001</v>
      </c>
      <c r="C181">
        <f t="shared" si="62"/>
        <v>30.410000000000004</v>
      </c>
      <c r="D181">
        <f t="shared" si="63"/>
        <v>35.546000000000006</v>
      </c>
    </row>
    <row r="182" spans="1:4">
      <c r="A182">
        <f t="shared" si="60"/>
        <v>1.2</v>
      </c>
      <c r="B182">
        <f t="shared" si="61"/>
        <v>35.546000000000006</v>
      </c>
      <c r="C182">
        <f t="shared" si="62"/>
        <v>30.640000000000004</v>
      </c>
      <c r="D182">
        <f t="shared" si="63"/>
        <v>38.610000000000007</v>
      </c>
    </row>
    <row r="183" spans="1:4">
      <c r="A183">
        <f t="shared" si="60"/>
        <v>1.3</v>
      </c>
      <c r="B183">
        <f t="shared" si="61"/>
        <v>38.610000000000007</v>
      </c>
      <c r="C183">
        <f t="shared" si="62"/>
        <v>30.890000000000004</v>
      </c>
      <c r="D183">
        <f t="shared" si="63"/>
        <v>41.699000000000005</v>
      </c>
    </row>
    <row r="184" spans="1:4">
      <c r="A184">
        <f t="shared" si="60"/>
        <v>1.4000000000000001</v>
      </c>
      <c r="B184">
        <f t="shared" si="61"/>
        <v>41.699000000000005</v>
      </c>
      <c r="C184">
        <f t="shared" si="62"/>
        <v>31.160000000000004</v>
      </c>
      <c r="D184">
        <f t="shared" si="63"/>
        <v>44.815000000000005</v>
      </c>
    </row>
    <row r="185" spans="1:4">
      <c r="A185">
        <f t="shared" si="60"/>
        <v>1.5000000000000002</v>
      </c>
      <c r="B185">
        <f t="shared" si="61"/>
        <v>44.815000000000005</v>
      </c>
      <c r="C185">
        <f t="shared" si="62"/>
        <v>31.450000000000003</v>
      </c>
      <c r="D185">
        <f t="shared" si="63"/>
        <v>47.960000000000008</v>
      </c>
    </row>
    <row r="186" spans="1:4">
      <c r="A186">
        <f t="shared" si="60"/>
        <v>1.6000000000000003</v>
      </c>
      <c r="B186">
        <f t="shared" si="61"/>
        <v>47.960000000000008</v>
      </c>
      <c r="C186">
        <f t="shared" si="62"/>
        <v>31.760000000000005</v>
      </c>
      <c r="D186">
        <f t="shared" si="63"/>
        <v>51.13600000000001</v>
      </c>
    </row>
    <row r="187" spans="1:4">
      <c r="A187">
        <f t="shared" si="60"/>
        <v>1.7000000000000004</v>
      </c>
      <c r="B187">
        <f t="shared" si="61"/>
        <v>51.13600000000001</v>
      </c>
      <c r="C187">
        <f t="shared" si="62"/>
        <v>32.090000000000003</v>
      </c>
      <c r="D187">
        <f t="shared" si="63"/>
        <v>54.345000000000013</v>
      </c>
    </row>
    <row r="188" spans="1:4">
      <c r="A188">
        <f t="shared" si="60"/>
        <v>1.8000000000000005</v>
      </c>
      <c r="B188">
        <f t="shared" si="61"/>
        <v>54.345000000000013</v>
      </c>
      <c r="C188">
        <f t="shared" si="62"/>
        <v>32.440000000000005</v>
      </c>
      <c r="D188">
        <f t="shared" si="63"/>
        <v>57.589000000000013</v>
      </c>
    </row>
    <row r="189" spans="1:4">
      <c r="A189">
        <f t="shared" si="60"/>
        <v>1.9000000000000006</v>
      </c>
      <c r="B189">
        <f t="shared" si="61"/>
        <v>57.589000000000013</v>
      </c>
      <c r="C189">
        <f t="shared" si="62"/>
        <v>32.81</v>
      </c>
      <c r="D189">
        <f t="shared" si="63"/>
        <v>60.870000000000012</v>
      </c>
    </row>
    <row r="190" spans="1:4">
      <c r="A190">
        <f t="shared" si="60"/>
        <v>2.0000000000000004</v>
      </c>
      <c r="B190">
        <f t="shared" si="61"/>
        <v>60.870000000000012</v>
      </c>
      <c r="C190">
        <f t="shared" si="62"/>
        <v>33.200000000000003</v>
      </c>
      <c r="D190">
        <f t="shared" si="63"/>
        <v>64.190000000000012</v>
      </c>
    </row>
    <row r="191" spans="1:4">
      <c r="A191">
        <f t="shared" ref="A191:A201" si="64" xml:space="preserve"> A190 + $B$167</f>
        <v>2.1000000000000005</v>
      </c>
      <c r="B191">
        <f t="shared" ref="B191:B201" si="65" xml:space="preserve"> D190</f>
        <v>64.190000000000012</v>
      </c>
      <c r="C191">
        <f t="shared" ref="C191:C201" si="66" xml:space="preserve"> $B$165 + ($B$166 * 0.2) + (A191^2)</f>
        <v>33.610000000000007</v>
      </c>
      <c r="D191">
        <f t="shared" ref="D191:D201" si="67" xml:space="preserve"> B191 + (C191 * $B$167)</f>
        <v>67.551000000000016</v>
      </c>
    </row>
    <row r="192" spans="1:4">
      <c r="A192">
        <f t="shared" si="64"/>
        <v>2.2000000000000006</v>
      </c>
      <c r="B192">
        <f t="shared" si="65"/>
        <v>67.551000000000016</v>
      </c>
      <c r="C192">
        <f t="shared" si="66"/>
        <v>34.040000000000006</v>
      </c>
      <c r="D192">
        <f t="shared" si="67"/>
        <v>70.955000000000013</v>
      </c>
    </row>
    <row r="193" spans="1:4">
      <c r="A193">
        <f t="shared" si="64"/>
        <v>2.3000000000000007</v>
      </c>
      <c r="B193">
        <f t="shared" si="65"/>
        <v>70.955000000000013</v>
      </c>
      <c r="C193">
        <f t="shared" si="66"/>
        <v>34.490000000000009</v>
      </c>
      <c r="D193">
        <f t="shared" si="67"/>
        <v>74.404000000000011</v>
      </c>
    </row>
    <row r="194" spans="1:4">
      <c r="A194">
        <f t="shared" si="64"/>
        <v>2.4000000000000008</v>
      </c>
      <c r="B194">
        <f t="shared" si="65"/>
        <v>74.404000000000011</v>
      </c>
      <c r="C194">
        <f t="shared" si="66"/>
        <v>34.960000000000008</v>
      </c>
      <c r="D194">
        <f t="shared" si="67"/>
        <v>77.900000000000006</v>
      </c>
    </row>
    <row r="195" spans="1:4">
      <c r="A195">
        <f t="shared" si="64"/>
        <v>2.5000000000000009</v>
      </c>
      <c r="B195">
        <f t="shared" si="65"/>
        <v>77.900000000000006</v>
      </c>
      <c r="C195">
        <f t="shared" si="66"/>
        <v>35.45000000000001</v>
      </c>
      <c r="D195">
        <f t="shared" si="67"/>
        <v>81.445000000000007</v>
      </c>
    </row>
    <row r="196" spans="1:4">
      <c r="A196">
        <f t="shared" si="64"/>
        <v>2.600000000000001</v>
      </c>
      <c r="B196">
        <f t="shared" si="65"/>
        <v>81.445000000000007</v>
      </c>
      <c r="C196">
        <f t="shared" si="66"/>
        <v>35.960000000000008</v>
      </c>
      <c r="D196">
        <f t="shared" si="67"/>
        <v>85.041000000000011</v>
      </c>
    </row>
    <row r="197" spans="1:4">
      <c r="A197">
        <f t="shared" si="64"/>
        <v>2.7000000000000011</v>
      </c>
      <c r="B197">
        <f t="shared" si="65"/>
        <v>85.041000000000011</v>
      </c>
      <c r="C197">
        <f t="shared" si="66"/>
        <v>36.490000000000009</v>
      </c>
      <c r="D197">
        <f t="shared" si="67"/>
        <v>88.690000000000012</v>
      </c>
    </row>
    <row r="198" spans="1:4">
      <c r="A198">
        <f t="shared" si="64"/>
        <v>2.8000000000000012</v>
      </c>
      <c r="B198">
        <f t="shared" si="65"/>
        <v>88.690000000000012</v>
      </c>
      <c r="C198">
        <f t="shared" si="66"/>
        <v>37.040000000000006</v>
      </c>
      <c r="D198">
        <f t="shared" si="67"/>
        <v>92.394000000000005</v>
      </c>
    </row>
    <row r="199" spans="1:4">
      <c r="A199">
        <f t="shared" si="64"/>
        <v>2.9000000000000012</v>
      </c>
      <c r="B199">
        <f t="shared" si="65"/>
        <v>92.394000000000005</v>
      </c>
      <c r="C199">
        <f t="shared" si="66"/>
        <v>37.610000000000014</v>
      </c>
      <c r="D199">
        <f t="shared" si="67"/>
        <v>96.155000000000001</v>
      </c>
    </row>
    <row r="200" spans="1:4">
      <c r="A200">
        <f t="shared" si="64"/>
        <v>3.0000000000000013</v>
      </c>
      <c r="B200">
        <f t="shared" si="65"/>
        <v>96.155000000000001</v>
      </c>
      <c r="C200">
        <f t="shared" si="66"/>
        <v>38.20000000000001</v>
      </c>
      <c r="D200">
        <f t="shared" si="67"/>
        <v>99.975000000000009</v>
      </c>
    </row>
    <row r="201" spans="1:4">
      <c r="A201">
        <f t="shared" si="64"/>
        <v>3.1000000000000014</v>
      </c>
      <c r="B201">
        <f t="shared" si="65"/>
        <v>99.975000000000009</v>
      </c>
      <c r="C201">
        <f t="shared" si="66"/>
        <v>38.810000000000009</v>
      </c>
      <c r="D201">
        <f t="shared" si="67"/>
        <v>103.85600000000001</v>
      </c>
    </row>
    <row r="202" spans="1:4">
      <c r="A202">
        <f t="shared" ref="A202:A212" si="68" xml:space="preserve"> A201 + $B$167</f>
        <v>3.2000000000000015</v>
      </c>
      <c r="B202">
        <f t="shared" ref="B202:B212" si="69" xml:space="preserve"> D201</f>
        <v>103.85600000000001</v>
      </c>
      <c r="C202">
        <f t="shared" ref="C202:C212" si="70" xml:space="preserve"> $B$165 + ($B$166 * 0.2) + (A202^2)</f>
        <v>39.440000000000012</v>
      </c>
      <c r="D202">
        <f t="shared" ref="D202:D212" si="71" xml:space="preserve"> B202 + (C202 * $B$167)</f>
        <v>107.80000000000001</v>
      </c>
    </row>
    <row r="203" spans="1:4">
      <c r="A203">
        <f t="shared" si="68"/>
        <v>3.3000000000000016</v>
      </c>
      <c r="B203">
        <f t="shared" si="69"/>
        <v>107.80000000000001</v>
      </c>
      <c r="C203">
        <f t="shared" si="70"/>
        <v>40.090000000000018</v>
      </c>
      <c r="D203">
        <f t="shared" si="71"/>
        <v>111.80900000000001</v>
      </c>
    </row>
    <row r="204" spans="1:4">
      <c r="A204">
        <f t="shared" si="68"/>
        <v>3.4000000000000017</v>
      </c>
      <c r="B204">
        <f t="shared" si="69"/>
        <v>111.80900000000001</v>
      </c>
      <c r="C204">
        <f t="shared" si="70"/>
        <v>40.760000000000012</v>
      </c>
      <c r="D204">
        <f t="shared" si="71"/>
        <v>115.88500000000002</v>
      </c>
    </row>
    <row r="205" spans="1:4">
      <c r="A205">
        <f t="shared" si="68"/>
        <v>3.5000000000000018</v>
      </c>
      <c r="B205">
        <f t="shared" si="69"/>
        <v>115.88500000000002</v>
      </c>
      <c r="C205">
        <f t="shared" si="70"/>
        <v>41.450000000000017</v>
      </c>
      <c r="D205">
        <f t="shared" si="71"/>
        <v>120.03000000000002</v>
      </c>
    </row>
    <row r="206" spans="1:4">
      <c r="A206">
        <f t="shared" si="68"/>
        <v>3.6000000000000019</v>
      </c>
      <c r="B206">
        <f t="shared" si="69"/>
        <v>120.03000000000002</v>
      </c>
      <c r="C206">
        <f t="shared" si="70"/>
        <v>42.160000000000018</v>
      </c>
      <c r="D206">
        <f t="shared" si="71"/>
        <v>124.24600000000002</v>
      </c>
    </row>
    <row r="207" spans="1:4">
      <c r="A207">
        <f t="shared" si="68"/>
        <v>3.700000000000002</v>
      </c>
      <c r="B207">
        <f t="shared" si="69"/>
        <v>124.24600000000002</v>
      </c>
      <c r="C207">
        <f t="shared" si="70"/>
        <v>42.890000000000015</v>
      </c>
      <c r="D207">
        <f t="shared" si="71"/>
        <v>128.53500000000003</v>
      </c>
    </row>
    <row r="208" spans="1:4">
      <c r="A208">
        <f t="shared" si="68"/>
        <v>3.800000000000002</v>
      </c>
      <c r="B208">
        <f t="shared" si="69"/>
        <v>128.53500000000003</v>
      </c>
      <c r="C208">
        <f t="shared" si="70"/>
        <v>43.640000000000015</v>
      </c>
      <c r="D208">
        <f t="shared" si="71"/>
        <v>132.89900000000003</v>
      </c>
    </row>
    <row r="209" spans="1:4">
      <c r="A209">
        <f t="shared" si="68"/>
        <v>3.9000000000000021</v>
      </c>
      <c r="B209">
        <f t="shared" si="69"/>
        <v>132.89900000000003</v>
      </c>
      <c r="C209">
        <f t="shared" si="70"/>
        <v>44.410000000000018</v>
      </c>
      <c r="D209">
        <f t="shared" si="71"/>
        <v>137.34000000000003</v>
      </c>
    </row>
    <row r="210" spans="1:4">
      <c r="A210">
        <f t="shared" si="68"/>
        <v>4.0000000000000018</v>
      </c>
      <c r="B210">
        <f t="shared" si="69"/>
        <v>137.34000000000003</v>
      </c>
      <c r="C210">
        <f t="shared" si="70"/>
        <v>45.200000000000017</v>
      </c>
      <c r="D210">
        <f t="shared" si="71"/>
        <v>141.86000000000004</v>
      </c>
    </row>
    <row r="211" spans="1:4">
      <c r="A211">
        <f t="shared" si="68"/>
        <v>4.1000000000000014</v>
      </c>
      <c r="B211">
        <f t="shared" si="69"/>
        <v>141.86000000000004</v>
      </c>
      <c r="C211">
        <f t="shared" si="70"/>
        <v>46.010000000000019</v>
      </c>
      <c r="D211">
        <f t="shared" si="71"/>
        <v>146.46100000000004</v>
      </c>
    </row>
    <row r="212" spans="1:4">
      <c r="A212">
        <f t="shared" si="68"/>
        <v>4.2000000000000011</v>
      </c>
      <c r="B212">
        <f t="shared" si="69"/>
        <v>146.46100000000004</v>
      </c>
      <c r="C212">
        <f t="shared" si="70"/>
        <v>46.840000000000011</v>
      </c>
      <c r="D212">
        <f t="shared" si="71"/>
        <v>151.14500000000004</v>
      </c>
    </row>
    <row r="218" spans="1:4">
      <c r="A218" t="s">
        <v>76</v>
      </c>
      <c r="B218">
        <v>0</v>
      </c>
    </row>
    <row r="219" spans="1:4">
      <c r="A219" t="s">
        <v>63</v>
      </c>
      <c r="B219">
        <v>179.5</v>
      </c>
    </row>
    <row r="220" spans="1:4">
      <c r="A220" t="s">
        <v>77</v>
      </c>
      <c r="B220">
        <v>0.1</v>
      </c>
    </row>
    <row r="222" spans="1:4">
      <c r="A222" t="s">
        <v>78</v>
      </c>
      <c r="B222" t="s">
        <v>79</v>
      </c>
      <c r="C222" t="s">
        <v>74</v>
      </c>
      <c r="D222" t="s">
        <v>80</v>
      </c>
    </row>
    <row r="223" spans="1:4">
      <c r="A223">
        <v>0</v>
      </c>
      <c r="B223">
        <v>0</v>
      </c>
      <c r="C223">
        <f xml:space="preserve"> $B$218 + ($B$219 * 0.2) + (A223^2)</f>
        <v>35.9</v>
      </c>
      <c r="D223">
        <f xml:space="preserve"> B223 + (C223 * $B$220)</f>
        <v>3.59</v>
      </c>
    </row>
    <row r="224" spans="1:4">
      <c r="A224">
        <f xml:space="preserve"> A223 + $B$220</f>
        <v>0.1</v>
      </c>
      <c r="B224">
        <f xml:space="preserve"> D223</f>
        <v>3.59</v>
      </c>
      <c r="C224">
        <f xml:space="preserve"> $B$218 + ($B$219 * 0.2) + (A224^2)</f>
        <v>35.909999999999997</v>
      </c>
      <c r="D224">
        <f xml:space="preserve"> B224 + (C224 * $B$220)</f>
        <v>7.1809999999999992</v>
      </c>
    </row>
    <row r="225" spans="1:4">
      <c r="A225">
        <f t="shared" ref="A225:A254" si="72" xml:space="preserve"> A224 + $B$220</f>
        <v>0.2</v>
      </c>
      <c r="B225">
        <f t="shared" ref="B225:B254" si="73" xml:space="preserve"> D224</f>
        <v>7.1809999999999992</v>
      </c>
      <c r="C225">
        <f t="shared" ref="C225:C254" si="74" xml:space="preserve"> $B$218 + ($B$219 * 0.2) + (A225^2)</f>
        <v>35.94</v>
      </c>
      <c r="D225">
        <f t="shared" ref="D225:D254" si="75" xml:space="preserve"> B225 + (C225 * $B$220)</f>
        <v>10.774999999999999</v>
      </c>
    </row>
    <row r="226" spans="1:4">
      <c r="A226">
        <f t="shared" si="72"/>
        <v>0.30000000000000004</v>
      </c>
      <c r="B226">
        <f t="shared" si="73"/>
        <v>10.774999999999999</v>
      </c>
      <c r="C226">
        <f t="shared" si="74"/>
        <v>35.99</v>
      </c>
      <c r="D226">
        <f t="shared" si="75"/>
        <v>14.373999999999999</v>
      </c>
    </row>
    <row r="227" spans="1:4">
      <c r="A227">
        <f t="shared" si="72"/>
        <v>0.4</v>
      </c>
      <c r="B227">
        <f t="shared" si="73"/>
        <v>14.373999999999999</v>
      </c>
      <c r="C227">
        <f t="shared" si="74"/>
        <v>36.059999999999995</v>
      </c>
      <c r="D227">
        <f t="shared" si="75"/>
        <v>17.979999999999997</v>
      </c>
    </row>
    <row r="228" spans="1:4">
      <c r="A228">
        <f t="shared" si="72"/>
        <v>0.5</v>
      </c>
      <c r="B228">
        <f t="shared" si="73"/>
        <v>17.979999999999997</v>
      </c>
      <c r="C228">
        <f t="shared" si="74"/>
        <v>36.15</v>
      </c>
      <c r="D228">
        <f t="shared" si="75"/>
        <v>21.594999999999999</v>
      </c>
    </row>
    <row r="229" spans="1:4">
      <c r="A229">
        <f t="shared" si="72"/>
        <v>0.6</v>
      </c>
      <c r="B229">
        <f t="shared" si="73"/>
        <v>21.594999999999999</v>
      </c>
      <c r="C229">
        <f t="shared" si="74"/>
        <v>36.26</v>
      </c>
      <c r="D229">
        <f t="shared" si="75"/>
        <v>25.221</v>
      </c>
    </row>
    <row r="230" spans="1:4">
      <c r="A230">
        <f t="shared" si="72"/>
        <v>0.7</v>
      </c>
      <c r="B230">
        <f t="shared" si="73"/>
        <v>25.221</v>
      </c>
      <c r="C230">
        <f t="shared" si="74"/>
        <v>36.39</v>
      </c>
      <c r="D230">
        <f t="shared" si="75"/>
        <v>28.86</v>
      </c>
    </row>
    <row r="231" spans="1:4">
      <c r="A231">
        <f t="shared" si="72"/>
        <v>0.79999999999999993</v>
      </c>
      <c r="B231">
        <f t="shared" si="73"/>
        <v>28.86</v>
      </c>
      <c r="C231">
        <f t="shared" si="74"/>
        <v>36.54</v>
      </c>
      <c r="D231">
        <f t="shared" si="75"/>
        <v>32.513999999999996</v>
      </c>
    </row>
    <row r="232" spans="1:4">
      <c r="A232">
        <f t="shared" si="72"/>
        <v>0.89999999999999991</v>
      </c>
      <c r="B232">
        <f t="shared" si="73"/>
        <v>32.513999999999996</v>
      </c>
      <c r="C232">
        <f t="shared" si="74"/>
        <v>36.71</v>
      </c>
      <c r="D232">
        <f t="shared" si="75"/>
        <v>36.184999999999995</v>
      </c>
    </row>
    <row r="233" spans="1:4">
      <c r="A233">
        <f t="shared" si="72"/>
        <v>0.99999999999999989</v>
      </c>
      <c r="B233">
        <f t="shared" si="73"/>
        <v>36.184999999999995</v>
      </c>
      <c r="C233">
        <f t="shared" si="74"/>
        <v>36.9</v>
      </c>
      <c r="D233">
        <f t="shared" si="75"/>
        <v>39.874999999999993</v>
      </c>
    </row>
    <row r="234" spans="1:4">
      <c r="A234">
        <f t="shared" si="72"/>
        <v>1.0999999999999999</v>
      </c>
      <c r="B234">
        <f t="shared" si="73"/>
        <v>39.874999999999993</v>
      </c>
      <c r="C234">
        <f t="shared" si="74"/>
        <v>37.11</v>
      </c>
      <c r="D234">
        <f t="shared" si="75"/>
        <v>43.585999999999991</v>
      </c>
    </row>
    <row r="235" spans="1:4">
      <c r="A235">
        <f t="shared" si="72"/>
        <v>1.2</v>
      </c>
      <c r="B235">
        <f t="shared" si="73"/>
        <v>43.585999999999991</v>
      </c>
      <c r="C235">
        <f t="shared" si="74"/>
        <v>37.339999999999996</v>
      </c>
      <c r="D235">
        <f t="shared" si="75"/>
        <v>47.319999999999993</v>
      </c>
    </row>
    <row r="236" spans="1:4">
      <c r="A236">
        <f t="shared" si="72"/>
        <v>1.3</v>
      </c>
      <c r="B236">
        <f t="shared" si="73"/>
        <v>47.319999999999993</v>
      </c>
      <c r="C236">
        <f t="shared" si="74"/>
        <v>37.589999999999996</v>
      </c>
      <c r="D236">
        <f t="shared" si="75"/>
        <v>51.078999999999994</v>
      </c>
    </row>
    <row r="237" spans="1:4">
      <c r="A237">
        <f t="shared" si="72"/>
        <v>1.4000000000000001</v>
      </c>
      <c r="B237">
        <f t="shared" si="73"/>
        <v>51.078999999999994</v>
      </c>
      <c r="C237">
        <f t="shared" si="74"/>
        <v>37.86</v>
      </c>
      <c r="D237">
        <f t="shared" si="75"/>
        <v>54.864999999999995</v>
      </c>
    </row>
    <row r="238" spans="1:4">
      <c r="A238">
        <f t="shared" si="72"/>
        <v>1.5000000000000002</v>
      </c>
      <c r="B238">
        <f t="shared" si="73"/>
        <v>54.864999999999995</v>
      </c>
      <c r="C238">
        <f t="shared" si="74"/>
        <v>38.15</v>
      </c>
      <c r="D238">
        <f t="shared" si="75"/>
        <v>58.679999999999993</v>
      </c>
    </row>
    <row r="239" spans="1:4">
      <c r="A239">
        <f t="shared" si="72"/>
        <v>1.6000000000000003</v>
      </c>
      <c r="B239">
        <f t="shared" si="73"/>
        <v>58.679999999999993</v>
      </c>
      <c r="C239">
        <f t="shared" si="74"/>
        <v>38.46</v>
      </c>
      <c r="D239">
        <f t="shared" si="75"/>
        <v>62.525999999999996</v>
      </c>
    </row>
    <row r="240" spans="1:4">
      <c r="A240">
        <f t="shared" si="72"/>
        <v>1.7000000000000004</v>
      </c>
      <c r="B240">
        <f t="shared" si="73"/>
        <v>62.525999999999996</v>
      </c>
      <c r="C240">
        <f t="shared" si="74"/>
        <v>38.79</v>
      </c>
      <c r="D240">
        <f t="shared" si="75"/>
        <v>66.405000000000001</v>
      </c>
    </row>
    <row r="241" spans="1:4">
      <c r="A241">
        <f t="shared" si="72"/>
        <v>1.8000000000000005</v>
      </c>
      <c r="B241">
        <f t="shared" si="73"/>
        <v>66.405000000000001</v>
      </c>
      <c r="C241">
        <f t="shared" si="74"/>
        <v>39.14</v>
      </c>
      <c r="D241">
        <f t="shared" si="75"/>
        <v>70.319000000000003</v>
      </c>
    </row>
    <row r="242" spans="1:4">
      <c r="A242">
        <f t="shared" si="72"/>
        <v>1.9000000000000006</v>
      </c>
      <c r="B242">
        <f t="shared" si="73"/>
        <v>70.319000000000003</v>
      </c>
      <c r="C242">
        <f t="shared" si="74"/>
        <v>39.51</v>
      </c>
      <c r="D242">
        <f t="shared" si="75"/>
        <v>74.27</v>
      </c>
    </row>
    <row r="243" spans="1:4">
      <c r="A243">
        <f t="shared" si="72"/>
        <v>2.0000000000000004</v>
      </c>
      <c r="B243">
        <f t="shared" si="73"/>
        <v>74.27</v>
      </c>
      <c r="C243">
        <f t="shared" si="74"/>
        <v>39.9</v>
      </c>
      <c r="D243">
        <f t="shared" si="75"/>
        <v>78.259999999999991</v>
      </c>
    </row>
    <row r="244" spans="1:4">
      <c r="A244">
        <f t="shared" si="72"/>
        <v>2.1000000000000005</v>
      </c>
      <c r="B244">
        <f t="shared" si="73"/>
        <v>78.259999999999991</v>
      </c>
      <c r="C244">
        <f t="shared" si="74"/>
        <v>40.31</v>
      </c>
      <c r="D244">
        <f t="shared" si="75"/>
        <v>82.290999999999997</v>
      </c>
    </row>
    <row r="245" spans="1:4">
      <c r="A245">
        <f t="shared" si="72"/>
        <v>2.2000000000000006</v>
      </c>
      <c r="B245">
        <f t="shared" si="73"/>
        <v>82.290999999999997</v>
      </c>
      <c r="C245">
        <f t="shared" si="74"/>
        <v>40.74</v>
      </c>
      <c r="D245">
        <f t="shared" si="75"/>
        <v>86.364999999999995</v>
      </c>
    </row>
    <row r="246" spans="1:4">
      <c r="A246">
        <f t="shared" si="72"/>
        <v>2.3000000000000007</v>
      </c>
      <c r="B246">
        <f t="shared" si="73"/>
        <v>86.364999999999995</v>
      </c>
      <c r="C246">
        <f t="shared" si="74"/>
        <v>41.190000000000005</v>
      </c>
      <c r="D246">
        <f t="shared" si="75"/>
        <v>90.483999999999995</v>
      </c>
    </row>
    <row r="247" spans="1:4">
      <c r="A247">
        <f t="shared" si="72"/>
        <v>2.4000000000000008</v>
      </c>
      <c r="B247">
        <f t="shared" si="73"/>
        <v>90.483999999999995</v>
      </c>
      <c r="C247">
        <f t="shared" si="74"/>
        <v>41.660000000000004</v>
      </c>
      <c r="D247">
        <f t="shared" si="75"/>
        <v>94.649999999999991</v>
      </c>
    </row>
    <row r="248" spans="1:4">
      <c r="A248">
        <f t="shared" si="72"/>
        <v>2.5000000000000009</v>
      </c>
      <c r="B248">
        <f t="shared" si="73"/>
        <v>94.649999999999991</v>
      </c>
      <c r="C248">
        <f t="shared" si="74"/>
        <v>42.150000000000006</v>
      </c>
      <c r="D248">
        <f t="shared" si="75"/>
        <v>98.864999999999995</v>
      </c>
    </row>
    <row r="249" spans="1:4">
      <c r="A249">
        <f t="shared" si="72"/>
        <v>2.600000000000001</v>
      </c>
      <c r="B249">
        <f t="shared" si="73"/>
        <v>98.864999999999995</v>
      </c>
      <c r="C249">
        <f t="shared" si="74"/>
        <v>42.660000000000004</v>
      </c>
      <c r="D249">
        <f t="shared" si="75"/>
        <v>103.131</v>
      </c>
    </row>
    <row r="250" spans="1:4">
      <c r="A250">
        <f t="shared" si="72"/>
        <v>2.7000000000000011</v>
      </c>
      <c r="B250">
        <f t="shared" si="73"/>
        <v>103.131</v>
      </c>
      <c r="C250">
        <f t="shared" si="74"/>
        <v>43.190000000000005</v>
      </c>
      <c r="D250">
        <f t="shared" si="75"/>
        <v>107.45</v>
      </c>
    </row>
    <row r="251" spans="1:4">
      <c r="A251">
        <f t="shared" si="72"/>
        <v>2.8000000000000012</v>
      </c>
      <c r="B251">
        <f t="shared" si="73"/>
        <v>107.45</v>
      </c>
      <c r="C251">
        <f t="shared" si="74"/>
        <v>43.74</v>
      </c>
      <c r="D251">
        <f t="shared" si="75"/>
        <v>111.824</v>
      </c>
    </row>
    <row r="252" spans="1:4">
      <c r="A252">
        <f t="shared" si="72"/>
        <v>2.9000000000000012</v>
      </c>
      <c r="B252">
        <f t="shared" si="73"/>
        <v>111.824</v>
      </c>
      <c r="C252">
        <f t="shared" si="74"/>
        <v>44.31</v>
      </c>
      <c r="D252">
        <f t="shared" si="75"/>
        <v>116.255</v>
      </c>
    </row>
    <row r="253" spans="1:4">
      <c r="A253">
        <f t="shared" si="72"/>
        <v>3.0000000000000013</v>
      </c>
      <c r="B253">
        <f t="shared" si="73"/>
        <v>116.255</v>
      </c>
      <c r="C253">
        <f t="shared" si="74"/>
        <v>44.900000000000006</v>
      </c>
      <c r="D253">
        <f t="shared" si="75"/>
        <v>120.74499999999999</v>
      </c>
    </row>
    <row r="254" spans="1:4">
      <c r="A254">
        <f t="shared" si="72"/>
        <v>3.1000000000000014</v>
      </c>
      <c r="B254">
        <f t="shared" si="73"/>
        <v>120.74499999999999</v>
      </c>
      <c r="C254">
        <f t="shared" si="74"/>
        <v>45.510000000000005</v>
      </c>
      <c r="D254">
        <f t="shared" si="75"/>
        <v>125.29599999999999</v>
      </c>
    </row>
    <row r="255" spans="1:4">
      <c r="A255">
        <f t="shared" ref="A255:A260" si="76" xml:space="preserve"> A254 + $B$220</f>
        <v>3.2000000000000015</v>
      </c>
      <c r="B255">
        <f t="shared" ref="B255:B260" si="77" xml:space="preserve"> D254</f>
        <v>125.29599999999999</v>
      </c>
      <c r="C255">
        <f t="shared" ref="C255:C260" si="78" xml:space="preserve"> $B$218 + ($B$219 * 0.2) + (A255^2)</f>
        <v>46.140000000000008</v>
      </c>
      <c r="D255">
        <f t="shared" ref="D255:D260" si="79" xml:space="preserve"> B255 + (C255 * $B$220)</f>
        <v>129.91</v>
      </c>
    </row>
    <row r="256" spans="1:4">
      <c r="A256">
        <f t="shared" si="76"/>
        <v>3.3000000000000016</v>
      </c>
      <c r="B256">
        <f t="shared" si="77"/>
        <v>129.91</v>
      </c>
      <c r="C256">
        <f t="shared" si="78"/>
        <v>46.790000000000006</v>
      </c>
      <c r="D256">
        <f t="shared" si="79"/>
        <v>134.589</v>
      </c>
    </row>
    <row r="257" spans="1:4">
      <c r="A257">
        <f t="shared" si="76"/>
        <v>3.4000000000000017</v>
      </c>
      <c r="B257">
        <f t="shared" si="77"/>
        <v>134.589</v>
      </c>
      <c r="C257">
        <f t="shared" si="78"/>
        <v>47.460000000000008</v>
      </c>
      <c r="D257">
        <f t="shared" si="79"/>
        <v>139.33500000000001</v>
      </c>
    </row>
    <row r="258" spans="1:4">
      <c r="A258">
        <f t="shared" si="76"/>
        <v>3.5000000000000018</v>
      </c>
      <c r="B258">
        <f t="shared" si="77"/>
        <v>139.33500000000001</v>
      </c>
      <c r="C258">
        <f t="shared" si="78"/>
        <v>48.150000000000013</v>
      </c>
      <c r="D258">
        <f t="shared" si="79"/>
        <v>144.15</v>
      </c>
    </row>
    <row r="259" spans="1:4">
      <c r="A259">
        <f t="shared" si="76"/>
        <v>3.6000000000000019</v>
      </c>
      <c r="B259">
        <f t="shared" si="77"/>
        <v>144.15</v>
      </c>
      <c r="C259">
        <f t="shared" si="78"/>
        <v>48.860000000000014</v>
      </c>
      <c r="D259">
        <f t="shared" si="79"/>
        <v>149.036</v>
      </c>
    </row>
    <row r="260" spans="1:4">
      <c r="A260">
        <f t="shared" si="76"/>
        <v>3.700000000000002</v>
      </c>
      <c r="B260">
        <f t="shared" si="77"/>
        <v>149.036</v>
      </c>
      <c r="C260">
        <f t="shared" si="78"/>
        <v>49.590000000000011</v>
      </c>
      <c r="D260">
        <f t="shared" si="79"/>
        <v>153.995</v>
      </c>
    </row>
    <row r="261" spans="1:4">
      <c r="A261">
        <f t="shared" ref="A261:A262" si="80" xml:space="preserve"> A260 + $B$220</f>
        <v>3.800000000000002</v>
      </c>
      <c r="B261">
        <f t="shared" ref="B261:B262" si="81" xml:space="preserve"> D260</f>
        <v>153.995</v>
      </c>
      <c r="C261">
        <f t="shared" ref="C261:C262" si="82" xml:space="preserve"> $B$218 + ($B$219 * 0.2) + (A261^2)</f>
        <v>50.340000000000018</v>
      </c>
      <c r="D261">
        <f t="shared" ref="D261:D262" si="83" xml:space="preserve"> B261 + (C261 * $B$220)</f>
        <v>159.029</v>
      </c>
    </row>
    <row r="262" spans="1:4">
      <c r="A262">
        <f t="shared" si="80"/>
        <v>3.9000000000000021</v>
      </c>
      <c r="B262">
        <f t="shared" si="81"/>
        <v>159.029</v>
      </c>
      <c r="C262">
        <f t="shared" si="82"/>
        <v>51.110000000000014</v>
      </c>
      <c r="D262">
        <f t="shared" si="83"/>
        <v>164.14</v>
      </c>
    </row>
    <row r="263" spans="1:4">
      <c r="A263">
        <f t="shared" ref="A263:A264" si="84" xml:space="preserve"> A262 + $B$220</f>
        <v>4.0000000000000018</v>
      </c>
      <c r="B263">
        <f t="shared" ref="B263:B264" si="85" xml:space="preserve"> D262</f>
        <v>164.14</v>
      </c>
      <c r="C263">
        <f t="shared" ref="C263:C264" si="86" xml:space="preserve"> $B$218 + ($B$219 * 0.2) + (A263^2)</f>
        <v>51.900000000000013</v>
      </c>
      <c r="D263">
        <f t="shared" ref="D263:D264" si="87" xml:space="preserve"> B263 + (C263 * $B$220)</f>
        <v>169.32999999999998</v>
      </c>
    </row>
    <row r="264" spans="1:4">
      <c r="A264">
        <f t="shared" si="84"/>
        <v>4.1000000000000014</v>
      </c>
      <c r="B264">
        <f t="shared" si="85"/>
        <v>169.32999999999998</v>
      </c>
      <c r="C264">
        <f t="shared" si="86"/>
        <v>52.710000000000008</v>
      </c>
      <c r="D264">
        <f t="shared" si="87"/>
        <v>174.601</v>
      </c>
    </row>
    <row r="265" spans="1:4">
      <c r="A265">
        <f t="shared" ref="A265:A266" si="88" xml:space="preserve"> A264 + $B$220</f>
        <v>4.2000000000000011</v>
      </c>
      <c r="B265">
        <f t="shared" ref="B265:B266" si="89" xml:space="preserve"> D264</f>
        <v>174.601</v>
      </c>
      <c r="C265">
        <f t="shared" ref="C265:C266" si="90" xml:space="preserve"> $B$218 + ($B$219 * 0.2) + (A265^2)</f>
        <v>53.540000000000006</v>
      </c>
      <c r="D265">
        <f t="shared" ref="D265:D266" si="91" xml:space="preserve"> B265 + (C265 * $B$220)</f>
        <v>179.95500000000001</v>
      </c>
    </row>
    <row r="266" spans="1:4">
      <c r="A266">
        <f t="shared" si="88"/>
        <v>4.3000000000000007</v>
      </c>
      <c r="B266">
        <f t="shared" si="89"/>
        <v>179.95500000000001</v>
      </c>
      <c r="C266">
        <f t="shared" si="90"/>
        <v>54.39</v>
      </c>
      <c r="D266">
        <f t="shared" si="91"/>
        <v>185.39400000000001</v>
      </c>
    </row>
    <row r="273" spans="1:4">
      <c r="A273" t="s">
        <v>76</v>
      </c>
      <c r="B273">
        <v>1</v>
      </c>
    </row>
    <row r="274" spans="1:4">
      <c r="A274" t="s">
        <v>63</v>
      </c>
      <c r="B274">
        <v>162.5</v>
      </c>
    </row>
    <row r="275" spans="1:4">
      <c r="A275" t="s">
        <v>77</v>
      </c>
      <c r="B275">
        <v>0.1</v>
      </c>
    </row>
    <row r="277" spans="1:4">
      <c r="A277" t="s">
        <v>78</v>
      </c>
      <c r="B277" t="s">
        <v>79</v>
      </c>
      <c r="C277" t="s">
        <v>74</v>
      </c>
      <c r="D277" t="s">
        <v>80</v>
      </c>
    </row>
    <row r="278" spans="1:4">
      <c r="A278">
        <v>0</v>
      </c>
      <c r="B278">
        <v>0</v>
      </c>
      <c r="C278">
        <f xml:space="preserve"> $B$273 + ($B$274 * 0.2) + (A278^2)</f>
        <v>33.5</v>
      </c>
      <c r="D278">
        <f xml:space="preserve"> B278 + (C278 * $B$275)</f>
        <v>3.35</v>
      </c>
    </row>
    <row r="279" spans="1:4">
      <c r="A279">
        <f xml:space="preserve"> A278 + $B$275</f>
        <v>0.1</v>
      </c>
      <c r="B279">
        <f xml:space="preserve"> D278</f>
        <v>3.35</v>
      </c>
      <c r="C279">
        <f xml:space="preserve"> $B$273 + ($B$274 * 0.2) + (A279^2)</f>
        <v>33.51</v>
      </c>
      <c r="D279">
        <f xml:space="preserve"> B279 + (C279 * $B$275)</f>
        <v>6.7010000000000005</v>
      </c>
    </row>
    <row r="280" spans="1:4">
      <c r="A280">
        <f t="shared" ref="A280:A284" si="92" xml:space="preserve"> A279 + $B$275</f>
        <v>0.2</v>
      </c>
      <c r="B280">
        <f t="shared" ref="B280:B284" si="93" xml:space="preserve"> D279</f>
        <v>6.7010000000000005</v>
      </c>
      <c r="C280">
        <f t="shared" ref="C280:C284" si="94" xml:space="preserve"> $B$273 + ($B$274 * 0.2) + (A280^2)</f>
        <v>33.54</v>
      </c>
      <c r="D280">
        <f t="shared" ref="D280:D284" si="95" xml:space="preserve"> B280 + (C280 * $B$275)</f>
        <v>10.055</v>
      </c>
    </row>
    <row r="281" spans="1:4">
      <c r="A281">
        <f t="shared" si="92"/>
        <v>0.30000000000000004</v>
      </c>
      <c r="B281">
        <f t="shared" si="93"/>
        <v>10.055</v>
      </c>
      <c r="C281">
        <f t="shared" si="94"/>
        <v>33.590000000000003</v>
      </c>
      <c r="D281">
        <f t="shared" si="95"/>
        <v>13.414</v>
      </c>
    </row>
    <row r="282" spans="1:4">
      <c r="A282">
        <f t="shared" si="92"/>
        <v>0.4</v>
      </c>
      <c r="B282">
        <f t="shared" si="93"/>
        <v>13.414</v>
      </c>
      <c r="C282">
        <f t="shared" si="94"/>
        <v>33.659999999999997</v>
      </c>
      <c r="D282">
        <f t="shared" si="95"/>
        <v>16.78</v>
      </c>
    </row>
    <row r="283" spans="1:4">
      <c r="A283">
        <f t="shared" si="92"/>
        <v>0.5</v>
      </c>
      <c r="B283">
        <f t="shared" si="93"/>
        <v>16.78</v>
      </c>
      <c r="C283">
        <f t="shared" si="94"/>
        <v>33.75</v>
      </c>
      <c r="D283">
        <f t="shared" si="95"/>
        <v>20.155000000000001</v>
      </c>
    </row>
    <row r="284" spans="1:4">
      <c r="A284">
        <f t="shared" si="92"/>
        <v>0.6</v>
      </c>
      <c r="B284">
        <f t="shared" si="93"/>
        <v>20.155000000000001</v>
      </c>
      <c r="C284">
        <f t="shared" si="94"/>
        <v>33.86</v>
      </c>
      <c r="D284">
        <f t="shared" si="95"/>
        <v>23.541</v>
      </c>
    </row>
    <row r="285" spans="1:4">
      <c r="A285">
        <f xml:space="preserve"> A284 + $B$275</f>
        <v>0.7</v>
      </c>
      <c r="B285">
        <f xml:space="preserve"> D284</f>
        <v>23.541</v>
      </c>
      <c r="C285">
        <f xml:space="preserve"> $B$273 + ($B$274 * 0.2) + (A285^2)</f>
        <v>33.99</v>
      </c>
      <c r="D285">
        <f xml:space="preserve"> B285 + (C285 * $B$275)</f>
        <v>26.94</v>
      </c>
    </row>
    <row r="286" spans="1:4">
      <c r="A286">
        <f t="shared" ref="A286:A290" si="96" xml:space="preserve"> A285 + $B$275</f>
        <v>0.79999999999999993</v>
      </c>
      <c r="B286">
        <f t="shared" ref="B286:B290" si="97" xml:space="preserve"> D285</f>
        <v>26.94</v>
      </c>
      <c r="C286">
        <f t="shared" ref="C286:C290" si="98" xml:space="preserve"> $B$273 + ($B$274 * 0.2) + (A286^2)</f>
        <v>34.14</v>
      </c>
      <c r="D286">
        <f t="shared" ref="D286:D290" si="99" xml:space="preserve"> B286 + (C286 * $B$275)</f>
        <v>30.354000000000003</v>
      </c>
    </row>
    <row r="287" spans="1:4">
      <c r="A287">
        <f t="shared" si="96"/>
        <v>0.89999999999999991</v>
      </c>
      <c r="B287">
        <f t="shared" si="97"/>
        <v>30.354000000000003</v>
      </c>
      <c r="C287">
        <f t="shared" si="98"/>
        <v>34.31</v>
      </c>
      <c r="D287">
        <f t="shared" si="99"/>
        <v>33.785000000000004</v>
      </c>
    </row>
    <row r="288" spans="1:4">
      <c r="A288">
        <f t="shared" si="96"/>
        <v>0.99999999999999989</v>
      </c>
      <c r="B288">
        <f t="shared" si="97"/>
        <v>33.785000000000004</v>
      </c>
      <c r="C288">
        <f t="shared" si="98"/>
        <v>34.5</v>
      </c>
      <c r="D288">
        <f t="shared" si="99"/>
        <v>37.235000000000007</v>
      </c>
    </row>
    <row r="289" spans="1:4">
      <c r="A289">
        <f t="shared" si="96"/>
        <v>1.0999999999999999</v>
      </c>
      <c r="B289">
        <f t="shared" si="97"/>
        <v>37.235000000000007</v>
      </c>
      <c r="C289">
        <f t="shared" si="98"/>
        <v>34.71</v>
      </c>
      <c r="D289">
        <f t="shared" si="99"/>
        <v>40.706000000000003</v>
      </c>
    </row>
    <row r="290" spans="1:4">
      <c r="A290">
        <f t="shared" si="96"/>
        <v>1.2</v>
      </c>
      <c r="B290">
        <f t="shared" si="97"/>
        <v>40.706000000000003</v>
      </c>
      <c r="C290">
        <f t="shared" si="98"/>
        <v>34.94</v>
      </c>
      <c r="D290">
        <f t="shared" si="99"/>
        <v>44.2</v>
      </c>
    </row>
    <row r="291" spans="1:4">
      <c r="A291">
        <f t="shared" ref="A291:A299" si="100" xml:space="preserve"> A290 + $B$275</f>
        <v>1.3</v>
      </c>
      <c r="B291">
        <f t="shared" ref="B291:B299" si="101" xml:space="preserve"> D290</f>
        <v>44.2</v>
      </c>
      <c r="C291">
        <f t="shared" ref="C291:C299" si="102" xml:space="preserve"> $B$273 + ($B$274 * 0.2) + (A291^2)</f>
        <v>35.19</v>
      </c>
      <c r="D291">
        <f t="shared" ref="D291:D299" si="103" xml:space="preserve"> B291 + (C291 * $B$275)</f>
        <v>47.719000000000001</v>
      </c>
    </row>
    <row r="292" spans="1:4">
      <c r="A292">
        <f t="shared" si="100"/>
        <v>1.4000000000000001</v>
      </c>
      <c r="B292">
        <f t="shared" si="101"/>
        <v>47.719000000000001</v>
      </c>
      <c r="C292">
        <f t="shared" si="102"/>
        <v>35.46</v>
      </c>
      <c r="D292">
        <f t="shared" si="103"/>
        <v>51.265000000000001</v>
      </c>
    </row>
    <row r="293" spans="1:4">
      <c r="A293">
        <f t="shared" si="100"/>
        <v>1.5000000000000002</v>
      </c>
      <c r="B293">
        <f t="shared" si="101"/>
        <v>51.265000000000001</v>
      </c>
      <c r="C293">
        <f t="shared" si="102"/>
        <v>35.75</v>
      </c>
      <c r="D293">
        <f t="shared" si="103"/>
        <v>54.84</v>
      </c>
    </row>
    <row r="294" spans="1:4">
      <c r="A294">
        <f t="shared" si="100"/>
        <v>1.6000000000000003</v>
      </c>
      <c r="B294">
        <f t="shared" si="101"/>
        <v>54.84</v>
      </c>
      <c r="C294">
        <f t="shared" si="102"/>
        <v>36.06</v>
      </c>
      <c r="D294">
        <f t="shared" si="103"/>
        <v>58.446000000000005</v>
      </c>
    </row>
    <row r="295" spans="1:4">
      <c r="A295">
        <f t="shared" si="100"/>
        <v>1.7000000000000004</v>
      </c>
      <c r="B295">
        <f t="shared" si="101"/>
        <v>58.446000000000005</v>
      </c>
      <c r="C295">
        <f t="shared" si="102"/>
        <v>36.39</v>
      </c>
      <c r="D295">
        <f t="shared" si="103"/>
        <v>62.085000000000008</v>
      </c>
    </row>
    <row r="296" spans="1:4">
      <c r="A296">
        <f t="shared" si="100"/>
        <v>1.8000000000000005</v>
      </c>
      <c r="B296">
        <f t="shared" si="101"/>
        <v>62.085000000000008</v>
      </c>
      <c r="C296">
        <f t="shared" si="102"/>
        <v>36.74</v>
      </c>
      <c r="D296">
        <f t="shared" si="103"/>
        <v>65.759000000000015</v>
      </c>
    </row>
    <row r="297" spans="1:4">
      <c r="A297">
        <f t="shared" si="100"/>
        <v>1.9000000000000006</v>
      </c>
      <c r="B297">
        <f t="shared" si="101"/>
        <v>65.759000000000015</v>
      </c>
      <c r="C297">
        <f t="shared" si="102"/>
        <v>37.11</v>
      </c>
      <c r="D297">
        <f t="shared" si="103"/>
        <v>69.470000000000013</v>
      </c>
    </row>
    <row r="298" spans="1:4">
      <c r="A298">
        <f t="shared" si="100"/>
        <v>2.0000000000000004</v>
      </c>
      <c r="B298">
        <f t="shared" si="101"/>
        <v>69.470000000000013</v>
      </c>
      <c r="C298">
        <f t="shared" si="102"/>
        <v>37.5</v>
      </c>
      <c r="D298">
        <f t="shared" si="103"/>
        <v>73.220000000000013</v>
      </c>
    </row>
    <row r="299" spans="1:4">
      <c r="A299">
        <f t="shared" si="100"/>
        <v>2.1000000000000005</v>
      </c>
      <c r="B299">
        <f t="shared" si="101"/>
        <v>73.220000000000013</v>
      </c>
      <c r="C299">
        <f t="shared" si="102"/>
        <v>37.910000000000004</v>
      </c>
      <c r="D299">
        <f t="shared" si="103"/>
        <v>77.01100000000001</v>
      </c>
    </row>
    <row r="300" spans="1:4">
      <c r="A300">
        <f t="shared" ref="A300:A317" si="104" xml:space="preserve"> A299 + $B$275</f>
        <v>2.2000000000000006</v>
      </c>
      <c r="B300">
        <f t="shared" ref="B300:B317" si="105" xml:space="preserve"> D299</f>
        <v>77.01100000000001</v>
      </c>
      <c r="C300">
        <f t="shared" ref="C300:C317" si="106" xml:space="preserve"> $B$273 + ($B$274 * 0.2) + (A300^2)</f>
        <v>38.340000000000003</v>
      </c>
      <c r="D300">
        <f t="shared" ref="D300:D317" si="107" xml:space="preserve"> B300 + (C300 * $B$275)</f>
        <v>80.845000000000013</v>
      </c>
    </row>
    <row r="301" spans="1:4">
      <c r="A301">
        <f t="shared" si="104"/>
        <v>2.3000000000000007</v>
      </c>
      <c r="B301">
        <f t="shared" si="105"/>
        <v>80.845000000000013</v>
      </c>
      <c r="C301">
        <f t="shared" si="106"/>
        <v>38.790000000000006</v>
      </c>
      <c r="D301">
        <f t="shared" si="107"/>
        <v>84.724000000000018</v>
      </c>
    </row>
    <row r="302" spans="1:4">
      <c r="A302">
        <f t="shared" si="104"/>
        <v>2.4000000000000008</v>
      </c>
      <c r="B302">
        <f t="shared" si="105"/>
        <v>84.724000000000018</v>
      </c>
      <c r="C302">
        <f t="shared" si="106"/>
        <v>39.260000000000005</v>
      </c>
      <c r="D302">
        <f t="shared" si="107"/>
        <v>88.65000000000002</v>
      </c>
    </row>
    <row r="303" spans="1:4">
      <c r="A303">
        <f t="shared" si="104"/>
        <v>2.5000000000000009</v>
      </c>
      <c r="B303">
        <f t="shared" si="105"/>
        <v>88.65000000000002</v>
      </c>
      <c r="C303">
        <f t="shared" si="106"/>
        <v>39.750000000000007</v>
      </c>
      <c r="D303">
        <f t="shared" si="107"/>
        <v>92.625000000000014</v>
      </c>
    </row>
    <row r="304" spans="1:4">
      <c r="A304">
        <f t="shared" si="104"/>
        <v>2.600000000000001</v>
      </c>
      <c r="B304">
        <f t="shared" si="105"/>
        <v>92.625000000000014</v>
      </c>
      <c r="C304">
        <f t="shared" si="106"/>
        <v>40.260000000000005</v>
      </c>
      <c r="D304">
        <f t="shared" si="107"/>
        <v>96.65100000000001</v>
      </c>
    </row>
    <row r="305" spans="1:4">
      <c r="A305">
        <f t="shared" si="104"/>
        <v>2.7000000000000011</v>
      </c>
      <c r="B305">
        <f t="shared" si="105"/>
        <v>96.65100000000001</v>
      </c>
      <c r="C305">
        <f t="shared" si="106"/>
        <v>40.790000000000006</v>
      </c>
      <c r="D305">
        <f t="shared" si="107"/>
        <v>100.73000000000002</v>
      </c>
    </row>
    <row r="306" spans="1:4">
      <c r="A306">
        <f t="shared" si="104"/>
        <v>2.8000000000000012</v>
      </c>
      <c r="B306">
        <f t="shared" si="105"/>
        <v>100.73000000000002</v>
      </c>
      <c r="C306">
        <f t="shared" si="106"/>
        <v>41.34</v>
      </c>
      <c r="D306">
        <f t="shared" si="107"/>
        <v>104.86400000000002</v>
      </c>
    </row>
    <row r="307" spans="1:4">
      <c r="A307">
        <f t="shared" si="104"/>
        <v>2.9000000000000012</v>
      </c>
      <c r="B307">
        <f t="shared" si="105"/>
        <v>104.86400000000002</v>
      </c>
      <c r="C307">
        <f t="shared" si="106"/>
        <v>41.910000000000011</v>
      </c>
      <c r="D307">
        <f t="shared" si="107"/>
        <v>109.05500000000002</v>
      </c>
    </row>
    <row r="308" spans="1:4">
      <c r="A308">
        <f t="shared" si="104"/>
        <v>3.0000000000000013</v>
      </c>
      <c r="B308">
        <f t="shared" si="105"/>
        <v>109.05500000000002</v>
      </c>
      <c r="C308">
        <f t="shared" si="106"/>
        <v>42.500000000000007</v>
      </c>
      <c r="D308">
        <f t="shared" si="107"/>
        <v>113.30500000000002</v>
      </c>
    </row>
    <row r="309" spans="1:4">
      <c r="A309">
        <f t="shared" si="104"/>
        <v>3.1000000000000014</v>
      </c>
      <c r="B309">
        <f t="shared" si="105"/>
        <v>113.30500000000002</v>
      </c>
      <c r="C309">
        <f t="shared" si="106"/>
        <v>43.110000000000007</v>
      </c>
      <c r="D309">
        <f t="shared" si="107"/>
        <v>117.61600000000003</v>
      </c>
    </row>
    <row r="310" spans="1:4">
      <c r="A310">
        <f t="shared" si="104"/>
        <v>3.2000000000000015</v>
      </c>
      <c r="B310">
        <f t="shared" si="105"/>
        <v>117.61600000000003</v>
      </c>
      <c r="C310">
        <f t="shared" si="106"/>
        <v>43.740000000000009</v>
      </c>
      <c r="D310">
        <f t="shared" si="107"/>
        <v>121.99000000000002</v>
      </c>
    </row>
    <row r="311" spans="1:4">
      <c r="A311">
        <f t="shared" si="104"/>
        <v>3.3000000000000016</v>
      </c>
      <c r="B311">
        <f t="shared" si="105"/>
        <v>121.99000000000002</v>
      </c>
      <c r="C311">
        <f t="shared" si="106"/>
        <v>44.390000000000015</v>
      </c>
      <c r="D311">
        <f t="shared" si="107"/>
        <v>126.42900000000003</v>
      </c>
    </row>
    <row r="312" spans="1:4">
      <c r="A312">
        <f t="shared" si="104"/>
        <v>3.4000000000000017</v>
      </c>
      <c r="B312">
        <f t="shared" si="105"/>
        <v>126.42900000000003</v>
      </c>
      <c r="C312">
        <f t="shared" si="106"/>
        <v>45.060000000000009</v>
      </c>
      <c r="D312">
        <f t="shared" si="107"/>
        <v>130.93500000000003</v>
      </c>
    </row>
    <row r="313" spans="1:4">
      <c r="A313">
        <f t="shared" si="104"/>
        <v>3.5000000000000018</v>
      </c>
      <c r="B313">
        <f t="shared" si="105"/>
        <v>130.93500000000003</v>
      </c>
      <c r="C313">
        <f t="shared" si="106"/>
        <v>45.750000000000014</v>
      </c>
      <c r="D313">
        <f t="shared" si="107"/>
        <v>135.51000000000002</v>
      </c>
    </row>
    <row r="314" spans="1:4">
      <c r="A314">
        <f t="shared" si="104"/>
        <v>3.6000000000000019</v>
      </c>
      <c r="B314">
        <f t="shared" si="105"/>
        <v>135.51000000000002</v>
      </c>
      <c r="C314">
        <f t="shared" si="106"/>
        <v>46.460000000000015</v>
      </c>
      <c r="D314">
        <f t="shared" si="107"/>
        <v>140.15600000000003</v>
      </c>
    </row>
    <row r="315" spans="1:4">
      <c r="A315">
        <f t="shared" si="104"/>
        <v>3.700000000000002</v>
      </c>
      <c r="B315">
        <f t="shared" si="105"/>
        <v>140.15600000000003</v>
      </c>
      <c r="C315">
        <f t="shared" si="106"/>
        <v>47.190000000000012</v>
      </c>
      <c r="D315">
        <f t="shared" si="107"/>
        <v>144.87500000000003</v>
      </c>
    </row>
    <row r="316" spans="1:4">
      <c r="A316">
        <f t="shared" si="104"/>
        <v>3.800000000000002</v>
      </c>
      <c r="B316">
        <f t="shared" si="105"/>
        <v>144.87500000000003</v>
      </c>
      <c r="C316">
        <f t="shared" si="106"/>
        <v>47.940000000000012</v>
      </c>
      <c r="D316">
        <f t="shared" si="107"/>
        <v>149.66900000000004</v>
      </c>
    </row>
    <row r="317" spans="1:4">
      <c r="A317">
        <f t="shared" si="104"/>
        <v>3.9000000000000021</v>
      </c>
      <c r="B317">
        <f t="shared" si="105"/>
        <v>149.66900000000004</v>
      </c>
      <c r="C317">
        <f t="shared" si="106"/>
        <v>48.710000000000015</v>
      </c>
      <c r="D317">
        <f t="shared" si="107"/>
        <v>154.54000000000005</v>
      </c>
    </row>
    <row r="318" spans="1:4">
      <c r="A318">
        <f t="shared" ref="A318:A319" si="108" xml:space="preserve"> A317 + $B$275</f>
        <v>4.0000000000000018</v>
      </c>
      <c r="B318">
        <f t="shared" ref="B318:B319" si="109" xml:space="preserve"> D317</f>
        <v>154.54000000000005</v>
      </c>
      <c r="C318">
        <f t="shared" ref="C318:C319" si="110" xml:space="preserve"> $B$273 + ($B$274 * 0.2) + (A318^2)</f>
        <v>49.500000000000014</v>
      </c>
      <c r="D318">
        <f t="shared" ref="D318:D319" si="111" xml:space="preserve"> B318 + (C318 * $B$275)</f>
        <v>159.49000000000004</v>
      </c>
    </row>
    <row r="319" spans="1:4">
      <c r="A319">
        <f t="shared" si="108"/>
        <v>4.1000000000000014</v>
      </c>
      <c r="B319">
        <f t="shared" si="109"/>
        <v>159.49000000000004</v>
      </c>
      <c r="C319">
        <f t="shared" si="110"/>
        <v>50.310000000000016</v>
      </c>
      <c r="D319">
        <f t="shared" si="111"/>
        <v>164.52100000000004</v>
      </c>
    </row>
    <row r="320" spans="1:4">
      <c r="A320">
        <f t="shared" ref="A320" si="112" xml:space="preserve"> A319 + $B$275</f>
        <v>4.2000000000000011</v>
      </c>
      <c r="B320">
        <f t="shared" ref="B320" si="113" xml:space="preserve"> D319</f>
        <v>164.52100000000004</v>
      </c>
      <c r="C320">
        <f t="shared" ref="C320" si="114" xml:space="preserve"> $B$273 + ($B$274 * 0.2) + (A320^2)</f>
        <v>51.140000000000008</v>
      </c>
      <c r="D320">
        <f t="shared" ref="D320" si="115" xml:space="preserve"> B320 + (C320 * $B$275)</f>
        <v>169.63500000000005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2025-05-29T23:38:19Z</dcterms:created>
  <dcterms:modified xsi:type="dcterms:W3CDTF">2025-06-11T04:51:26Z</dcterms:modified>
  <cp:category/>
  <cp:contentStatus/>
</cp:coreProperties>
</file>