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on\Desktop\Henry\GROUP PROJECT\PG-Escuelas\api\src\resources\"/>
    </mc:Choice>
  </mc:AlternateContent>
  <xr:revisionPtr revIDLastSave="0" documentId="13_ncr:1_{68185340-9AAA-4832-8803-0116D8FB9B0A}" xr6:coauthVersionLast="47" xr6:coauthVersionMax="47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Valores" sheetId="1" state="hidden" r:id="rId1"/>
    <sheet name="Salarios" sheetId="4" r:id="rId2"/>
  </sheets>
  <definedNames>
    <definedName name="_xlnm._FilterDatabase" localSheetId="0" hidden="1">Valores!$A$1:$J$96</definedName>
    <definedName name="_xlnm.Print_Area" localSheetId="0">Valores!$A$1:$G$89</definedName>
    <definedName name="wrn.Planilla._.de._.Sueldos._.Docentes.">{#N/A,#N/A,TRUE,"CARGOS"}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" l="1"/>
  <c r="D60" i="1" l="1"/>
  <c r="F38" i="1" l="1"/>
  <c r="I58" i="1" l="1"/>
  <c r="C32" i="1"/>
  <c r="G35" i="1" l="1"/>
  <c r="F87" i="1" l="1"/>
  <c r="F58" i="1"/>
  <c r="F59" i="1"/>
  <c r="F92" i="1"/>
  <c r="F45" i="1"/>
  <c r="E59" i="1" l="1"/>
  <c r="F62" i="1" l="1"/>
  <c r="F60" i="1"/>
  <c r="D37" i="1" l="1"/>
  <c r="F31" i="1"/>
  <c r="F34" i="1" l="1"/>
  <c r="L50" i="1"/>
  <c r="E58" i="1" l="1"/>
  <c r="D50" i="1"/>
  <c r="C50" i="1" s="1"/>
  <c r="F32" i="1"/>
  <c r="D4" i="1" l="1"/>
  <c r="E4" i="1" s="1"/>
  <c r="F35" i="1"/>
</calcChain>
</file>

<file path=xl/sharedStrings.xml><?xml version="1.0" encoding="utf-8"?>
<sst xmlns="http://schemas.openxmlformats.org/spreadsheetml/2006/main" count="227" uniqueCount="149">
  <si>
    <t>CONTROL</t>
  </si>
  <si>
    <t>TOPE</t>
  </si>
  <si>
    <t>Años</t>
  </si>
  <si>
    <t>Porcentaje</t>
  </si>
  <si>
    <t>SI</t>
  </si>
  <si>
    <t>Valor del Punto</t>
  </si>
  <si>
    <t>Bon. Por Minoridad</t>
  </si>
  <si>
    <t>Estado Docente %</t>
  </si>
  <si>
    <t>NO</t>
  </si>
  <si>
    <t>Mat. Did. Mensual Secr y Prosecr</t>
  </si>
  <si>
    <t>Mat. Did. Mensual Prec Bibl y Ay Téc</t>
  </si>
  <si>
    <t>Mat. Did. Mensual Dir y Frente Alumnos</t>
  </si>
  <si>
    <t>Mat. Did. Mensual Superv jor compl y min</t>
  </si>
  <si>
    <t>Mat. Did. Mens (5%)</t>
  </si>
  <si>
    <t>Mat. Did. Hs.</t>
  </si>
  <si>
    <t>Mat. Did. 930</t>
  </si>
  <si>
    <t>Ad Rem Hs</t>
  </si>
  <si>
    <t>Adic Rem Cgo 1 DIRECTOR CORO</t>
  </si>
  <si>
    <t>Adic Rem Cgo 2 DIR ENS SUP</t>
  </si>
  <si>
    <t>Adic Rem Cgo 4 SUBINSP GRAL</t>
  </si>
  <si>
    <t>Adic Rem Cgo 5 SUPERV</t>
  </si>
  <si>
    <t>Adic Rem Cgo 6 ASESOR TECNICO</t>
  </si>
  <si>
    <t>Adic Rem Cgo 7 SECR DOCENTE</t>
  </si>
  <si>
    <t>Prom hs</t>
  </si>
  <si>
    <t>ARD Cgo</t>
  </si>
  <si>
    <t>NARD Cgo</t>
  </si>
  <si>
    <t>Ad. Rem. Doc HS</t>
  </si>
  <si>
    <t>Nvo Ad. Rem Doc HS</t>
  </si>
  <si>
    <t>Corr pauta FONID CGO</t>
  </si>
  <si>
    <t>Corr pauta FONID HS</t>
  </si>
  <si>
    <t>Ad. Extr</t>
  </si>
  <si>
    <t>Gto. Inh. Lab. Doc (5%)</t>
  </si>
  <si>
    <t>Gto. Inh. Lab. Doc hs</t>
  </si>
  <si>
    <t>Gto. Inh. Lab. Doc 930</t>
  </si>
  <si>
    <t>Fonid hs</t>
  </si>
  <si>
    <t>Fonid cgos</t>
  </si>
  <si>
    <t>Adelanto Fonid cgos 01</t>
  </si>
  <si>
    <t>Adelanto Fonid cgos 02</t>
  </si>
  <si>
    <t>Adelanto Fonid cgos 03</t>
  </si>
  <si>
    <t>Adelanto Fonid cgos 04</t>
  </si>
  <si>
    <t>Adelanto Fonid cgos 05</t>
  </si>
  <si>
    <t>Adelanto Fonid cgos 06</t>
  </si>
  <si>
    <t>Adelanto Fonid HS 900</t>
  </si>
  <si>
    <t>Adelanto Fonid HS 910</t>
  </si>
  <si>
    <t>Ap Mat Did Rem. 930</t>
  </si>
  <si>
    <t>Ap Mat Did Rem.Compl 930</t>
  </si>
  <si>
    <t>Correccion Pauta Salarial</t>
  </si>
  <si>
    <t xml:space="preserve">Aporte Jubil </t>
  </si>
  <si>
    <t>Aporte Jubil Compl</t>
  </si>
  <si>
    <t>Aporte APROSS</t>
  </si>
  <si>
    <t>Aporte DIPE</t>
  </si>
  <si>
    <t>Aporte DIPE ANSSAL</t>
  </si>
  <si>
    <t>Contr Patr Jub</t>
  </si>
  <si>
    <t>Contr Patr Jub Compl</t>
  </si>
  <si>
    <t>Contr Patr Adicional</t>
  </si>
  <si>
    <t>Contr Patr APROSS</t>
  </si>
  <si>
    <t>Contr Patr DIPE ANSSAL</t>
  </si>
  <si>
    <t>Contr Patr OS DIPE</t>
  </si>
  <si>
    <t>Fondo</t>
  </si>
  <si>
    <t xml:space="preserve">Basico </t>
  </si>
  <si>
    <t>Ded. Funcional</t>
  </si>
  <si>
    <t>Ded. Excl.</t>
  </si>
  <si>
    <t>Compl. Esp.</t>
  </si>
  <si>
    <t>Compl. Inicial</t>
  </si>
  <si>
    <t>HS FONID</t>
  </si>
  <si>
    <t>HS SEM</t>
  </si>
  <si>
    <t>LIQ PN</t>
  </si>
  <si>
    <t>NRO</t>
  </si>
  <si>
    <t>CGO</t>
  </si>
  <si>
    <t>DENOMINACION</t>
  </si>
  <si>
    <t>P001</t>
  </si>
  <si>
    <t>C100003</t>
  </si>
  <si>
    <t>P1723</t>
  </si>
  <si>
    <t>C117230</t>
  </si>
  <si>
    <t>P1763</t>
  </si>
  <si>
    <t>C117630</t>
  </si>
  <si>
    <t>P1821</t>
  </si>
  <si>
    <t>C118210</t>
  </si>
  <si>
    <t>C130300</t>
  </si>
  <si>
    <t>13-001</t>
  </si>
  <si>
    <t>Director D.E.M.E.S.</t>
  </si>
  <si>
    <t>13-002</t>
  </si>
  <si>
    <t>Director D.N.I.P.y P</t>
  </si>
  <si>
    <t>13-003</t>
  </si>
  <si>
    <t>Asesor Técnico</t>
  </si>
  <si>
    <t>13-004</t>
  </si>
  <si>
    <t>Director D.I.I.E.</t>
  </si>
  <si>
    <t>13-005</t>
  </si>
  <si>
    <t>Director D.I.P.E.</t>
  </si>
  <si>
    <t>13-006</t>
  </si>
  <si>
    <t>Director D.A.E.I.</t>
  </si>
  <si>
    <t>13-007</t>
  </si>
  <si>
    <t>Director D.E.A</t>
  </si>
  <si>
    <t>13-009</t>
  </si>
  <si>
    <t>Director D.E.F.</t>
  </si>
  <si>
    <t>13-010</t>
  </si>
  <si>
    <t>Subdirector D.I.I.E.</t>
  </si>
  <si>
    <t>13-011</t>
  </si>
  <si>
    <t>Subdirector D.E.M.E.S.</t>
  </si>
  <si>
    <t>X</t>
  </si>
  <si>
    <t>AUMENTO</t>
  </si>
  <si>
    <t>Adic Rem Cgo 8 13255</t>
  </si>
  <si>
    <t>FONID Cuota Extraordinaria</t>
  </si>
  <si>
    <t>Bon Compensatoria Rem Cargos</t>
  </si>
  <si>
    <t>Bon Compe Rem Cargos Dir Med Esp y Sup</t>
  </si>
  <si>
    <t>Bon Compe Rem Cargos Superv y Jor Completa</t>
  </si>
  <si>
    <t>Bon Compensatoria Rem Hs</t>
  </si>
  <si>
    <t>Bon Compensatoria Rem Jornada Extendida</t>
  </si>
  <si>
    <t>Fondo de Enfermedades Catastróficas</t>
  </si>
  <si>
    <t>Adic Rem Cgo 3 COORD</t>
  </si>
  <si>
    <t>Ap Mat Did Rem. Cargo</t>
  </si>
  <si>
    <t>Ap Mat Did Rem.Compl Cargo</t>
  </si>
  <si>
    <t>Bon Compensatoria No Rem. Cargos</t>
  </si>
  <si>
    <t>Bon Compe No Rem. Cargos Dir Med Esp y Sup</t>
  </si>
  <si>
    <t>Bon Compe No Rem. Cargos Superv y Jor Completa</t>
  </si>
  <si>
    <t>Bon Compensatoria No Rem. Hs</t>
  </si>
  <si>
    <t>Bon Compensatoria No Rem. Jornada Extendida</t>
  </si>
  <si>
    <t>Prima Seguro Vida Obligatorio IPS</t>
  </si>
  <si>
    <t>SIN USO</t>
  </si>
  <si>
    <t>Supl. Cap 02 13-457</t>
  </si>
  <si>
    <t>Prom Cgos 1 13-015</t>
  </si>
  <si>
    <t>Prom Cgos 2 DIR CORO</t>
  </si>
  <si>
    <t>Supl. Cap 01 13-105</t>
  </si>
  <si>
    <t>Gto. Inh. Lab. Doc 04 13-003</t>
  </si>
  <si>
    <t>Gto. Inh. Lab. Doc 03 13-090</t>
  </si>
  <si>
    <t>Gto. Inh. Lab. Doc 02 13-210</t>
  </si>
  <si>
    <t>Gto. Inh. Lab. Doc 01 13-305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</si>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</sst>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0.000000"/>
    <numFmt numFmtId="166" formatCode="_ * #,##0.00_ ;_ * \-#,##0.00_ ;_ * \-??_ ;_ @_ "/>
    <numFmt numFmtId="167" formatCode="_-* #,##0.00\ _€_-;\-* #,##0.00\ _€_-;_-* \-??\ _€_-;_-@_-"/>
    <numFmt numFmtId="168" formatCode="0\ %"/>
    <numFmt numFmtId="169" formatCode="0.0000%"/>
    <numFmt numFmtId="170" formatCode="0.00\ %"/>
    <numFmt numFmtId="171" formatCode="0.0000"/>
    <numFmt numFmtId="172" formatCode="#,##0.00000000_ ;\-#,##0.00000000\ "/>
    <numFmt numFmtId="173" formatCode="#,##0.0000_ ;\-#,##0.0000\ "/>
    <numFmt numFmtId="174" formatCode="#,##0.00_ ;\-#,##0.00\ "/>
    <numFmt numFmtId="175" formatCode="0.00_ ;\-0.00\ "/>
    <numFmt numFmtId="176" formatCode="0.0"/>
    <numFmt numFmtId="177" formatCode="0.00000"/>
  </numFmts>
  <fonts count="6" x14ac:knownFonts="1">
    <font>
      <sz val="10"/>
      <name val="Arial"/>
      <charset val="1"/>
    </font>
    <font>
      <sz val="10"/>
      <color rgb="FF000000"/>
      <name val="MS Sans Serif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i/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6" fontId="3" fillId="0" borderId="0" applyBorder="0" applyProtection="0"/>
    <xf numFmtId="168" fontId="3" fillId="0" borderId="0" applyBorder="0" applyProtection="0"/>
    <xf numFmtId="0" fontId="1" fillId="0" borderId="0"/>
  </cellStyleXfs>
  <cellXfs count="61">
    <xf numFmtId="0" fontId="0" fillId="0" borderId="0" xfId="0"/>
    <xf numFmtId="0" fontId="0" fillId="0" borderId="0" xfId="0" applyFont="1"/>
    <xf numFmtId="0" fontId="2" fillId="0" borderId="0" xfId="0" applyFont="1"/>
    <xf numFmtId="2" fontId="0" fillId="0" borderId="0" xfId="0" applyNumberFormat="1"/>
    <xf numFmtId="166" fontId="0" fillId="0" borderId="0" xfId="1" applyFont="1" applyBorder="1" applyAlignment="1" applyProtection="1"/>
    <xf numFmtId="166" fontId="0" fillId="0" borderId="0" xfId="0" applyNumberFormat="1"/>
    <xf numFmtId="166" fontId="0" fillId="0" borderId="0" xfId="1" applyFont="1" applyBorder="1" applyAlignment="1" applyProtection="1"/>
    <xf numFmtId="167" fontId="0" fillId="0" borderId="0" xfId="0" applyNumberFormat="1"/>
    <xf numFmtId="4" fontId="0" fillId="0" borderId="0" xfId="0" applyNumberFormat="1"/>
    <xf numFmtId="165" fontId="0" fillId="0" borderId="0" xfId="0" applyNumberFormat="1"/>
    <xf numFmtId="169" fontId="0" fillId="0" borderId="0" xfId="2" applyNumberFormat="1" applyFont="1" applyBorder="1" applyAlignment="1" applyProtection="1"/>
    <xf numFmtId="170" fontId="0" fillId="0" borderId="0" xfId="2" applyNumberFormat="1" applyFont="1" applyBorder="1" applyAlignment="1" applyProtection="1"/>
    <xf numFmtId="164" fontId="0" fillId="0" borderId="0" xfId="0" applyNumberFormat="1"/>
    <xf numFmtId="0" fontId="3" fillId="0" borderId="0" xfId="0" applyFont="1"/>
    <xf numFmtId="0" fontId="0" fillId="2" borderId="0" xfId="0" applyFill="1"/>
    <xf numFmtId="166" fontId="0" fillId="2" borderId="0" xfId="1" applyFont="1" applyFill="1" applyBorder="1" applyAlignment="1" applyProtection="1"/>
    <xf numFmtId="4" fontId="0" fillId="0" borderId="0" xfId="1" applyNumberFormat="1" applyFont="1" applyBorder="1" applyAlignment="1" applyProtection="1"/>
    <xf numFmtId="4" fontId="0" fillId="2" borderId="0" xfId="1" applyNumberFormat="1" applyFont="1" applyFill="1" applyBorder="1" applyAlignment="1" applyProtection="1"/>
    <xf numFmtId="0" fontId="0" fillId="3" borderId="0" xfId="0" applyFill="1"/>
    <xf numFmtId="0" fontId="3" fillId="0" borderId="0" xfId="0" applyFont="1" applyBorder="1"/>
    <xf numFmtId="0" fontId="0" fillId="0" borderId="0" xfId="0" applyBorder="1"/>
    <xf numFmtId="171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0" fontId="0" fillId="2" borderId="0" xfId="0" applyFill="1" applyBorder="1"/>
    <xf numFmtId="0" fontId="2" fillId="0" borderId="0" xfId="0" applyFont="1" applyBorder="1"/>
    <xf numFmtId="4" fontId="0" fillId="0" borderId="0" xfId="0" applyNumberFormat="1" applyBorder="1"/>
    <xf numFmtId="167" fontId="0" fillId="0" borderId="0" xfId="0" applyNumberFormat="1" applyBorder="1"/>
    <xf numFmtId="164" fontId="0" fillId="0" borderId="0" xfId="0" applyNumberFormat="1" applyBorder="1"/>
    <xf numFmtId="172" fontId="0" fillId="0" borderId="0" xfId="0" applyNumberFormat="1" applyBorder="1"/>
    <xf numFmtId="0" fontId="3" fillId="0" borderId="1" xfId="0" applyFont="1" applyBorder="1"/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4" fontId="3" fillId="0" borderId="0" xfId="1" applyNumberFormat="1" applyFont="1" applyBorder="1" applyAlignment="1" applyProtection="1"/>
    <xf numFmtId="173" fontId="0" fillId="0" borderId="0" xfId="0" applyNumberFormat="1" applyBorder="1"/>
    <xf numFmtId="0" fontId="4" fillId="0" borderId="0" xfId="0" applyFont="1" applyFill="1"/>
    <xf numFmtId="166" fontId="4" fillId="0" borderId="0" xfId="0" applyNumberFormat="1" applyFont="1" applyFill="1"/>
    <xf numFmtId="173" fontId="4" fillId="0" borderId="0" xfId="0" applyNumberFormat="1" applyFont="1" applyFill="1"/>
    <xf numFmtId="4" fontId="3" fillId="0" borderId="0" xfId="1" applyNumberFormat="1" applyFont="1" applyFill="1" applyBorder="1" applyAlignment="1" applyProtection="1"/>
    <xf numFmtId="4" fontId="0" fillId="0" borderId="0" xfId="0" applyNumberFormat="1" applyFill="1"/>
    <xf numFmtId="4" fontId="0" fillId="0" borderId="0" xfId="1" applyNumberFormat="1" applyFont="1" applyFill="1" applyBorder="1" applyAlignment="1" applyProtection="1"/>
    <xf numFmtId="0" fontId="0" fillId="0" borderId="0" xfId="0" applyFill="1"/>
    <xf numFmtId="166" fontId="0" fillId="0" borderId="0" xfId="1" applyFont="1" applyFill="1" applyBorder="1" applyAlignment="1" applyProtection="1"/>
    <xf numFmtId="0" fontId="3" fillId="0" borderId="0" xfId="0" applyFont="1" applyFill="1"/>
    <xf numFmtId="3" fontId="5" fillId="0" borderId="0" xfId="0" applyNumberFormat="1" applyFont="1"/>
    <xf numFmtId="3" fontId="5" fillId="0" borderId="0" xfId="0" applyNumberFormat="1" applyFont="1" applyBorder="1"/>
    <xf numFmtId="3" fontId="5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174" fontId="0" fillId="0" borderId="0" xfId="0" applyNumberFormat="1"/>
    <xf numFmtId="174" fontId="0" fillId="0" borderId="0" xfId="0" applyNumberFormat="1" applyBorder="1"/>
    <xf numFmtId="175" fontId="0" fillId="0" borderId="0" xfId="0" applyNumberFormat="1" applyBorder="1"/>
    <xf numFmtId="170" fontId="3" fillId="0" borderId="0" xfId="2" applyNumberFormat="1" applyBorder="1"/>
    <xf numFmtId="176" fontId="0" fillId="0" borderId="0" xfId="0" applyNumberFormat="1"/>
    <xf numFmtId="171" fontId="0" fillId="0" borderId="0" xfId="0" applyNumberFormat="1"/>
    <xf numFmtId="177" fontId="0" fillId="0" borderId="0" xfId="0" applyNumberFormat="1" applyAlignment="1">
      <alignment horizontal="center" vertical="center"/>
    </xf>
    <xf numFmtId="4" fontId="0" fillId="0" borderId="0" xfId="0" applyNumberFormat="1" applyFill="1" applyBorder="1"/>
    <xf numFmtId="49" fontId="0" fillId="0" borderId="0" xfId="0" applyNumberFormat="1" applyBorder="1"/>
  </cellXfs>
  <cellStyles count="4">
    <cellStyle name="Millares" xfId="1" builtinId="3"/>
    <cellStyle name="Normal" xfId="0" builtinId="0"/>
    <cellStyle name="Porcentaje" xfId="2" builtinId="5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6"/>
  <sheetViews>
    <sheetView zoomScaleNormal="100" workbookViewId="0">
      <pane ySplit="1" topLeftCell="A2" activePane="bottomLeft" state="frozen"/>
      <selection pane="bottomLeft" activeCell="J3" sqref="J3"/>
    </sheetView>
  </sheetViews>
  <sheetFormatPr baseColWidth="10" defaultColWidth="9.140625" defaultRowHeight="12.75" x14ac:dyDescent="0.2"/>
  <cols>
    <col min="1" max="1" width="4.7109375" customWidth="1"/>
    <col min="2" max="2" width="40.140625" bestFit="1" customWidth="1"/>
    <col min="3" max="3" width="11.42578125" customWidth="1"/>
    <col min="4" max="4" width="13.28515625" customWidth="1"/>
    <col min="5" max="5" width="14.7109375" bestFit="1" customWidth="1"/>
    <col min="6" max="6" width="12.5703125" customWidth="1"/>
    <col min="7" max="8" width="10.7109375" customWidth="1"/>
    <col min="9" max="9" width="8.5703125" customWidth="1"/>
    <col min="10" max="1025" width="10.7109375" customWidth="1"/>
  </cols>
  <sheetData>
    <row r="1" spans="1:12" x14ac:dyDescent="0.2">
      <c r="A1" s="1" t="s">
        <v>0</v>
      </c>
      <c r="B1" s="1"/>
      <c r="C1" s="1"/>
      <c r="D1" s="1"/>
      <c r="E1" s="1"/>
      <c r="F1" s="2" t="s">
        <v>1</v>
      </c>
      <c r="G1" s="1" t="s">
        <v>100</v>
      </c>
      <c r="H1" s="1"/>
      <c r="I1" s="1" t="s">
        <v>2</v>
      </c>
      <c r="J1" s="1" t="s">
        <v>3</v>
      </c>
      <c r="L1" s="46">
        <v>0</v>
      </c>
    </row>
    <row r="2" spans="1:12" s="20" customFormat="1" x14ac:dyDescent="0.2">
      <c r="A2" s="19" t="s">
        <v>4</v>
      </c>
      <c r="B2" s="20" t="s">
        <v>5</v>
      </c>
      <c r="C2" s="58">
        <v>16.690000000000001</v>
      </c>
      <c r="G2" s="22"/>
      <c r="I2" s="20">
        <v>0</v>
      </c>
      <c r="J2" s="23">
        <v>0</v>
      </c>
      <c r="L2" s="47">
        <v>1</v>
      </c>
    </row>
    <row r="3" spans="1:12" s="20" customFormat="1" x14ac:dyDescent="0.2">
      <c r="A3" s="19" t="s">
        <v>4</v>
      </c>
      <c r="B3" s="20" t="s">
        <v>6</v>
      </c>
      <c r="C3" s="6">
        <v>0.15</v>
      </c>
      <c r="I3" s="20">
        <v>1</v>
      </c>
      <c r="J3" s="23">
        <v>0.15</v>
      </c>
      <c r="L3" s="47">
        <v>2</v>
      </c>
    </row>
    <row r="4" spans="1:12" s="20" customFormat="1" x14ac:dyDescent="0.2">
      <c r="A4" s="19" t="s">
        <v>4</v>
      </c>
      <c r="B4" s="20" t="s">
        <v>7</v>
      </c>
      <c r="C4" s="6">
        <v>0.4</v>
      </c>
      <c r="D4" s="36" t="e">
        <f>ROUND((#REF!*C4),2)</f>
        <v>#REF!</v>
      </c>
      <c r="E4" s="36" t="e">
        <f>ROUND(D4/15,2)</f>
        <v>#REF!</v>
      </c>
      <c r="F4" s="24"/>
      <c r="G4" s="24"/>
      <c r="H4" s="24"/>
      <c r="I4" s="20">
        <v>2</v>
      </c>
      <c r="J4" s="23">
        <v>0.15</v>
      </c>
      <c r="L4" s="48">
        <v>3</v>
      </c>
    </row>
    <row r="5" spans="1:12" s="20" customFormat="1" x14ac:dyDescent="0.2">
      <c r="A5" s="25" t="s">
        <v>99</v>
      </c>
      <c r="B5" s="25"/>
      <c r="C5" s="15"/>
      <c r="D5" s="25"/>
      <c r="E5" s="25"/>
      <c r="F5" s="25"/>
      <c r="G5" s="25"/>
      <c r="I5" s="20">
        <v>3</v>
      </c>
      <c r="J5" s="23">
        <v>0.15</v>
      </c>
      <c r="L5" s="48">
        <v>4</v>
      </c>
    </row>
    <row r="6" spans="1:12" s="20" customFormat="1" x14ac:dyDescent="0.2">
      <c r="A6" s="19" t="s">
        <v>8</v>
      </c>
      <c r="B6" s="20" t="s">
        <v>9</v>
      </c>
      <c r="C6" s="16">
        <v>0</v>
      </c>
      <c r="D6" s="6"/>
      <c r="I6" s="20">
        <v>4</v>
      </c>
      <c r="J6" s="23">
        <v>0.15</v>
      </c>
      <c r="L6" s="48">
        <v>5</v>
      </c>
    </row>
    <row r="7" spans="1:12" s="20" customFormat="1" x14ac:dyDescent="0.2">
      <c r="A7" s="19" t="s">
        <v>8</v>
      </c>
      <c r="B7" s="20" t="s">
        <v>10</v>
      </c>
      <c r="C7" s="16">
        <v>0</v>
      </c>
      <c r="D7" s="6"/>
      <c r="I7" s="20">
        <v>5</v>
      </c>
      <c r="J7" s="23">
        <v>0.3</v>
      </c>
      <c r="L7" s="47">
        <v>6</v>
      </c>
    </row>
    <row r="8" spans="1:12" s="20" customFormat="1" x14ac:dyDescent="0.2">
      <c r="A8" s="19" t="s">
        <v>8</v>
      </c>
      <c r="B8" s="20" t="s">
        <v>11</v>
      </c>
      <c r="C8" s="16">
        <v>0</v>
      </c>
      <c r="D8" s="6"/>
      <c r="F8" s="21"/>
      <c r="I8" s="20">
        <v>6</v>
      </c>
      <c r="J8" s="23">
        <v>0.3</v>
      </c>
      <c r="L8" s="48">
        <v>7</v>
      </c>
    </row>
    <row r="9" spans="1:12" s="20" customFormat="1" x14ac:dyDescent="0.2">
      <c r="A9" s="19" t="s">
        <v>8</v>
      </c>
      <c r="B9" s="20" t="s">
        <v>12</v>
      </c>
      <c r="C9" s="16">
        <v>0</v>
      </c>
      <c r="D9" s="6"/>
      <c r="I9" s="20">
        <v>7</v>
      </c>
      <c r="J9" s="23">
        <v>0.4</v>
      </c>
      <c r="L9" s="48">
        <v>8</v>
      </c>
    </row>
    <row r="10" spans="1:12" s="20" customFormat="1" x14ac:dyDescent="0.2">
      <c r="A10" s="19" t="s">
        <v>8</v>
      </c>
      <c r="B10" s="20" t="s">
        <v>13</v>
      </c>
      <c r="C10" s="16">
        <v>0</v>
      </c>
      <c r="D10" s="6"/>
      <c r="I10" s="20">
        <v>8</v>
      </c>
      <c r="J10" s="23">
        <v>0.4</v>
      </c>
      <c r="L10" s="48">
        <v>9</v>
      </c>
    </row>
    <row r="11" spans="1:12" s="20" customFormat="1" x14ac:dyDescent="0.2">
      <c r="A11" s="19" t="s">
        <v>8</v>
      </c>
      <c r="B11" s="20" t="s">
        <v>14</v>
      </c>
      <c r="C11" s="16">
        <v>0</v>
      </c>
      <c r="D11" s="6"/>
      <c r="F11" s="24"/>
      <c r="I11" s="20">
        <v>9</v>
      </c>
      <c r="J11" s="23">
        <v>0.4</v>
      </c>
    </row>
    <row r="12" spans="1:12" s="20" customFormat="1" x14ac:dyDescent="0.2">
      <c r="A12" s="19" t="s">
        <v>8</v>
      </c>
      <c r="B12" s="26" t="s">
        <v>15</v>
      </c>
      <c r="C12" s="27">
        <v>0</v>
      </c>
      <c r="D12" s="6"/>
      <c r="I12" s="20">
        <v>10</v>
      </c>
      <c r="J12" s="23">
        <v>0.5</v>
      </c>
    </row>
    <row r="13" spans="1:12" s="20" customFormat="1" x14ac:dyDescent="0.2">
      <c r="A13" s="25" t="s">
        <v>99</v>
      </c>
      <c r="B13" s="25"/>
      <c r="C13" s="17"/>
      <c r="D13" s="25"/>
      <c r="E13" s="25"/>
      <c r="F13" s="25"/>
      <c r="G13" s="25"/>
      <c r="I13" s="20">
        <v>11</v>
      </c>
      <c r="J13" s="23">
        <v>0.5</v>
      </c>
    </row>
    <row r="14" spans="1:12" s="20" customFormat="1" x14ac:dyDescent="0.2">
      <c r="A14" s="49" t="s">
        <v>4</v>
      </c>
      <c r="B14" s="50" t="s">
        <v>16</v>
      </c>
      <c r="C14" s="59">
        <v>566</v>
      </c>
      <c r="D14" s="36"/>
      <c r="E14" s="23"/>
      <c r="I14" s="20">
        <v>12</v>
      </c>
      <c r="J14" s="23">
        <v>0.6</v>
      </c>
    </row>
    <row r="15" spans="1:12" s="20" customFormat="1" x14ac:dyDescent="0.2">
      <c r="A15" s="49" t="s">
        <v>4</v>
      </c>
      <c r="B15" s="51" t="s">
        <v>17</v>
      </c>
      <c r="C15" s="59">
        <v>17446.919999999998</v>
      </c>
      <c r="D15" s="36"/>
      <c r="E15" s="23"/>
      <c r="F15" s="29"/>
      <c r="I15" s="20">
        <v>13</v>
      </c>
      <c r="J15" s="23">
        <v>0.6</v>
      </c>
    </row>
    <row r="16" spans="1:12" s="20" customFormat="1" x14ac:dyDescent="0.2">
      <c r="A16" s="49" t="s">
        <v>4</v>
      </c>
      <c r="B16" s="51" t="s">
        <v>18</v>
      </c>
      <c r="C16" s="42">
        <v>17500.98</v>
      </c>
      <c r="D16" s="36"/>
      <c r="E16" s="23"/>
      <c r="F16" s="29"/>
      <c r="I16" s="20">
        <v>14</v>
      </c>
      <c r="J16" s="23">
        <v>0.6</v>
      </c>
    </row>
    <row r="17" spans="1:13" s="20" customFormat="1" x14ac:dyDescent="0.2">
      <c r="A17" s="49" t="s">
        <v>4</v>
      </c>
      <c r="B17" s="51" t="s">
        <v>109</v>
      </c>
      <c r="C17" s="42">
        <v>14881.98</v>
      </c>
      <c r="D17" s="36"/>
      <c r="E17" s="23"/>
      <c r="F17" s="29"/>
      <c r="I17" s="20">
        <v>15</v>
      </c>
      <c r="J17" s="23">
        <v>0.7</v>
      </c>
      <c r="L17" s="60" t="s">
        <v>139</v>
      </c>
      <c r="M17" s="20" t="s">
        <v>127</v>
      </c>
    </row>
    <row r="18" spans="1:13" s="20" customFormat="1" x14ac:dyDescent="0.2">
      <c r="A18" s="49" t="s">
        <v>8</v>
      </c>
      <c r="B18" s="51" t="s">
        <v>19</v>
      </c>
      <c r="C18" s="42">
        <v>12491.374000000002</v>
      </c>
      <c r="D18" s="36" t="s">
        <v>118</v>
      </c>
      <c r="E18" s="23"/>
      <c r="F18" s="29"/>
      <c r="G18" s="55"/>
      <c r="H18" s="24"/>
      <c r="I18" s="20">
        <v>16</v>
      </c>
      <c r="J18" s="23">
        <v>0.7</v>
      </c>
      <c r="L18" s="60" t="s">
        <v>140</v>
      </c>
      <c r="M18" s="20" t="s">
        <v>128</v>
      </c>
    </row>
    <row r="19" spans="1:13" s="20" customFormat="1" x14ac:dyDescent="0.2">
      <c r="A19" s="49" t="s">
        <v>4</v>
      </c>
      <c r="B19" s="50" t="s">
        <v>20</v>
      </c>
      <c r="C19" s="42">
        <v>31392.7</v>
      </c>
      <c r="D19" s="36"/>
      <c r="E19" s="23"/>
      <c r="F19" s="29"/>
      <c r="I19" s="20">
        <v>17</v>
      </c>
      <c r="J19" s="23">
        <v>0.8</v>
      </c>
      <c r="L19" s="60" t="s">
        <v>141</v>
      </c>
      <c r="M19" s="20" t="s">
        <v>129</v>
      </c>
    </row>
    <row r="20" spans="1:13" s="20" customFormat="1" x14ac:dyDescent="0.2">
      <c r="A20" s="49" t="s">
        <v>4</v>
      </c>
      <c r="B20" s="51" t="s">
        <v>21</v>
      </c>
      <c r="C20" s="42">
        <v>15287.59</v>
      </c>
      <c r="D20" s="36"/>
      <c r="E20" s="23"/>
      <c r="F20" s="29"/>
      <c r="G20" s="24"/>
      <c r="H20" s="24"/>
      <c r="I20" s="20">
        <v>18</v>
      </c>
      <c r="J20" s="23">
        <v>0.8</v>
      </c>
      <c r="L20" s="60" t="s">
        <v>142</v>
      </c>
      <c r="M20" s="20" t="s">
        <v>130</v>
      </c>
    </row>
    <row r="21" spans="1:13" s="20" customFormat="1" x14ac:dyDescent="0.2">
      <c r="A21" s="49" t="s">
        <v>4</v>
      </c>
      <c r="B21" s="51" t="s">
        <v>22</v>
      </c>
      <c r="C21" s="59">
        <v>14422.31</v>
      </c>
      <c r="D21" s="36"/>
      <c r="E21" s="23"/>
      <c r="F21" s="30"/>
      <c r="G21" s="24"/>
      <c r="H21" s="24"/>
      <c r="I21" s="20">
        <v>19</v>
      </c>
      <c r="J21" s="23">
        <v>0.8</v>
      </c>
      <c r="L21" s="60" t="s">
        <v>143</v>
      </c>
      <c r="M21" s="20" t="s">
        <v>131</v>
      </c>
    </row>
    <row r="22" spans="1:13" s="20" customFormat="1" x14ac:dyDescent="0.2">
      <c r="A22" s="49" t="s">
        <v>4</v>
      </c>
      <c r="B22" s="51" t="s">
        <v>101</v>
      </c>
      <c r="C22" s="42">
        <v>20643.78</v>
      </c>
      <c r="D22" s="36"/>
      <c r="E22" s="23"/>
      <c r="F22" s="30"/>
      <c r="G22" s="24"/>
      <c r="H22" s="24"/>
      <c r="I22" s="20">
        <v>20</v>
      </c>
      <c r="J22" s="23">
        <v>1</v>
      </c>
      <c r="L22" s="60" t="s">
        <v>144</v>
      </c>
      <c r="M22" s="20" t="s">
        <v>132</v>
      </c>
    </row>
    <row r="23" spans="1:13" s="20" customFormat="1" x14ac:dyDescent="0.2">
      <c r="A23" s="25" t="s">
        <v>99</v>
      </c>
      <c r="B23" s="25"/>
      <c r="C23" s="17"/>
      <c r="D23" s="25"/>
      <c r="E23" s="25"/>
      <c r="F23" s="25"/>
      <c r="G23" s="25"/>
      <c r="H23" s="24"/>
      <c r="I23" s="20">
        <v>21</v>
      </c>
      <c r="J23" s="23">
        <v>1</v>
      </c>
      <c r="L23" s="60" t="s">
        <v>145</v>
      </c>
      <c r="M23" s="20" t="s">
        <v>133</v>
      </c>
    </row>
    <row r="24" spans="1:13" s="20" customFormat="1" x14ac:dyDescent="0.2">
      <c r="A24" s="49" t="s">
        <v>4</v>
      </c>
      <c r="B24" s="50" t="s">
        <v>23</v>
      </c>
      <c r="C24" s="42">
        <v>178.02</v>
      </c>
      <c r="D24" s="36"/>
      <c r="E24" s="54"/>
      <c r="F24" s="24"/>
      <c r="G24" s="24"/>
      <c r="H24" s="24"/>
      <c r="I24" s="20">
        <v>22</v>
      </c>
      <c r="J24" s="23">
        <v>1.1000000000000001</v>
      </c>
      <c r="L24" s="60" t="s">
        <v>146</v>
      </c>
      <c r="M24" s="20" t="s">
        <v>134</v>
      </c>
    </row>
    <row r="25" spans="1:13" s="20" customFormat="1" x14ac:dyDescent="0.2">
      <c r="A25" s="49" t="s">
        <v>4</v>
      </c>
      <c r="B25" s="50" t="s">
        <v>120</v>
      </c>
      <c r="C25" s="42">
        <v>7939.08</v>
      </c>
      <c r="D25" s="36"/>
      <c r="E25" s="54"/>
      <c r="F25" s="24"/>
      <c r="G25" s="24"/>
      <c r="H25" s="24"/>
      <c r="I25" s="20">
        <v>23</v>
      </c>
      <c r="J25" s="23">
        <v>1.1000000000000001</v>
      </c>
      <c r="L25" s="60" t="s">
        <v>147</v>
      </c>
      <c r="M25" s="20" t="s">
        <v>135</v>
      </c>
    </row>
    <row r="26" spans="1:13" s="20" customFormat="1" x14ac:dyDescent="0.2">
      <c r="A26" s="49" t="s">
        <v>4</v>
      </c>
      <c r="B26" s="50" t="s">
        <v>121</v>
      </c>
      <c r="C26" s="42">
        <v>7857.91</v>
      </c>
      <c r="D26" s="36"/>
      <c r="E26" s="54"/>
      <c r="F26" s="24"/>
      <c r="G26" s="24"/>
      <c r="H26" s="24"/>
      <c r="I26" s="20">
        <v>24</v>
      </c>
      <c r="J26" s="23">
        <v>1.2</v>
      </c>
      <c r="L26" s="60">
        <v>10</v>
      </c>
      <c r="M26" s="20" t="s">
        <v>136</v>
      </c>
    </row>
    <row r="27" spans="1:13" s="20" customFormat="1" x14ac:dyDescent="0.2">
      <c r="A27" s="25" t="s">
        <v>99</v>
      </c>
      <c r="B27" s="25"/>
      <c r="C27" s="17"/>
      <c r="D27" s="25"/>
      <c r="E27" s="25"/>
      <c r="F27" s="25"/>
      <c r="G27" s="25"/>
      <c r="H27" s="24"/>
      <c r="I27" s="20">
        <v>25</v>
      </c>
      <c r="J27" s="23">
        <v>1.2</v>
      </c>
      <c r="L27" s="60">
        <v>11</v>
      </c>
      <c r="M27" s="20" t="s">
        <v>137</v>
      </c>
    </row>
    <row r="28" spans="1:13" s="20" customFormat="1" x14ac:dyDescent="0.2">
      <c r="A28" s="19" t="s">
        <v>4</v>
      </c>
      <c r="B28" s="26" t="s">
        <v>122</v>
      </c>
      <c r="C28" s="42">
        <v>7611.83</v>
      </c>
      <c r="D28" s="53"/>
      <c r="I28" s="20">
        <v>26</v>
      </c>
      <c r="J28" s="23">
        <v>1.3</v>
      </c>
      <c r="L28" s="60">
        <v>12</v>
      </c>
      <c r="M28" s="20" t="s">
        <v>138</v>
      </c>
    </row>
    <row r="29" spans="1:13" s="20" customFormat="1" x14ac:dyDescent="0.2">
      <c r="A29" s="19" t="s">
        <v>4</v>
      </c>
      <c r="B29" s="26" t="s">
        <v>119</v>
      </c>
      <c r="C29" s="42">
        <v>7084.58</v>
      </c>
      <c r="D29" s="53"/>
      <c r="I29" s="20">
        <v>27</v>
      </c>
      <c r="J29" s="23">
        <v>1.3</v>
      </c>
    </row>
    <row r="30" spans="1:13" s="20" customFormat="1" x14ac:dyDescent="0.2">
      <c r="A30" s="25" t="s">
        <v>99</v>
      </c>
      <c r="B30" s="25"/>
      <c r="C30" s="17"/>
      <c r="D30" s="25"/>
      <c r="E30" s="25"/>
      <c r="F30" s="25"/>
      <c r="G30" s="25"/>
      <c r="I30" s="20">
        <v>28</v>
      </c>
      <c r="J30" s="23">
        <v>1.4</v>
      </c>
    </row>
    <row r="31" spans="1:13" s="20" customFormat="1" x14ac:dyDescent="0.2">
      <c r="A31" s="19" t="s">
        <v>4</v>
      </c>
      <c r="B31" s="26" t="s">
        <v>24</v>
      </c>
      <c r="C31" s="42">
        <v>348.96</v>
      </c>
      <c r="D31" s="36"/>
      <c r="F31" s="27">
        <f>+C31*1.5</f>
        <v>523.43999999999994</v>
      </c>
      <c r="I31" s="20">
        <v>29</v>
      </c>
      <c r="J31" s="23">
        <v>1.4</v>
      </c>
    </row>
    <row r="32" spans="1:13" s="20" customFormat="1" x14ac:dyDescent="0.2">
      <c r="A32" s="19" t="s">
        <v>4</v>
      </c>
      <c r="B32" s="26" t="s">
        <v>25</v>
      </c>
      <c r="C32" s="42">
        <f>C31</f>
        <v>348.96</v>
      </c>
      <c r="D32" s="36"/>
      <c r="F32" s="27">
        <f>C32</f>
        <v>348.96</v>
      </c>
      <c r="I32" s="20">
        <v>30</v>
      </c>
      <c r="J32" s="23">
        <v>1.5</v>
      </c>
    </row>
    <row r="33" spans="1:13" s="20" customFormat="1" ht="13.5" thickBot="1" x14ac:dyDescent="0.25">
      <c r="A33" s="25" t="s">
        <v>99</v>
      </c>
      <c r="B33" s="25"/>
      <c r="C33" s="17"/>
      <c r="D33" s="25"/>
      <c r="E33" s="25"/>
      <c r="F33" s="25"/>
      <c r="G33" s="25"/>
      <c r="I33" s="32">
        <v>31</v>
      </c>
      <c r="J33" s="34">
        <v>1.5</v>
      </c>
    </row>
    <row r="34" spans="1:13" s="20" customFormat="1" ht="13.5" thickTop="1" x14ac:dyDescent="0.2">
      <c r="A34" s="19" t="s">
        <v>4</v>
      </c>
      <c r="B34" s="20" t="s">
        <v>26</v>
      </c>
      <c r="C34" s="42">
        <v>13.98</v>
      </c>
      <c r="F34" s="27">
        <f>F31</f>
        <v>523.43999999999994</v>
      </c>
      <c r="I34">
        <v>32</v>
      </c>
      <c r="J34" s="3">
        <v>1.5</v>
      </c>
      <c r="M34" s="28"/>
    </row>
    <row r="35" spans="1:13" s="32" customFormat="1" ht="13.5" thickBot="1" x14ac:dyDescent="0.25">
      <c r="A35" s="31" t="s">
        <v>4</v>
      </c>
      <c r="B35" s="32" t="s">
        <v>27</v>
      </c>
      <c r="C35" s="42">
        <v>11.64</v>
      </c>
      <c r="F35" s="33">
        <f>F32</f>
        <v>348.96</v>
      </c>
      <c r="G35" s="32">
        <f>C35*30</f>
        <v>349.20000000000005</v>
      </c>
      <c r="I35">
        <v>33</v>
      </c>
      <c r="J35" s="3">
        <v>1.5</v>
      </c>
    </row>
    <row r="36" spans="1:13" ht="17.25" customHeight="1" thickTop="1" x14ac:dyDescent="0.2">
      <c r="A36" s="14" t="s">
        <v>99</v>
      </c>
      <c r="B36" s="14"/>
      <c r="C36" s="17"/>
      <c r="D36" s="14"/>
      <c r="E36" s="14"/>
      <c r="F36" s="14"/>
      <c r="G36" s="14"/>
      <c r="I36">
        <v>34</v>
      </c>
      <c r="J36" s="3">
        <v>1.5</v>
      </c>
      <c r="M36" s="7"/>
    </row>
    <row r="37" spans="1:13" x14ac:dyDescent="0.2">
      <c r="A37" s="37" t="s">
        <v>4</v>
      </c>
      <c r="B37" s="37" t="s">
        <v>28</v>
      </c>
      <c r="C37" s="42">
        <v>1827.77</v>
      </c>
      <c r="D37" s="38">
        <f>C37/C38</f>
        <v>15.000164136233074</v>
      </c>
      <c r="E37" s="39"/>
      <c r="F37" s="38"/>
      <c r="G37" s="39"/>
      <c r="H37" s="5"/>
      <c r="I37">
        <v>35</v>
      </c>
      <c r="J37" s="3">
        <v>1.5</v>
      </c>
    </row>
    <row r="38" spans="1:13" x14ac:dyDescent="0.2">
      <c r="A38" s="37" t="s">
        <v>4</v>
      </c>
      <c r="B38" s="37" t="s">
        <v>29</v>
      </c>
      <c r="C38" s="42">
        <v>121.85</v>
      </c>
      <c r="D38" s="39"/>
      <c r="E38" s="38"/>
      <c r="F38" s="38">
        <f>(C37*2)+0</f>
        <v>3655.54</v>
      </c>
      <c r="G38" s="38"/>
      <c r="H38" s="5"/>
      <c r="I38">
        <v>36</v>
      </c>
      <c r="J38" s="3">
        <v>1.5</v>
      </c>
    </row>
    <row r="39" spans="1:13" x14ac:dyDescent="0.2">
      <c r="A39" s="14" t="s">
        <v>99</v>
      </c>
      <c r="B39" s="14"/>
      <c r="C39" s="17"/>
      <c r="D39" s="14"/>
      <c r="E39" s="14"/>
      <c r="F39" s="14"/>
      <c r="G39" s="14"/>
      <c r="H39" s="5"/>
      <c r="I39">
        <v>39</v>
      </c>
      <c r="J39" s="3">
        <v>1.5</v>
      </c>
    </row>
    <row r="40" spans="1:13" x14ac:dyDescent="0.2">
      <c r="A40" s="13" t="s">
        <v>8</v>
      </c>
      <c r="B40" t="s">
        <v>30</v>
      </c>
      <c r="C40" s="16">
        <v>0</v>
      </c>
      <c r="D40" s="5"/>
      <c r="E40" s="5"/>
      <c r="F40" s="5"/>
      <c r="G40" s="5"/>
      <c r="H40" s="5"/>
      <c r="I40">
        <v>40</v>
      </c>
      <c r="J40" s="3">
        <v>1.5</v>
      </c>
    </row>
    <row r="41" spans="1:13" x14ac:dyDescent="0.2">
      <c r="A41" s="14" t="s">
        <v>99</v>
      </c>
      <c r="B41" s="14"/>
      <c r="C41" s="17"/>
      <c r="D41" s="14"/>
      <c r="E41" s="14"/>
      <c r="F41" s="14"/>
      <c r="G41" s="14"/>
      <c r="H41" s="5"/>
      <c r="I41">
        <v>41</v>
      </c>
      <c r="J41" s="3">
        <v>1.5</v>
      </c>
    </row>
    <row r="42" spans="1:13" x14ac:dyDescent="0.2">
      <c r="A42" s="13" t="s">
        <v>4</v>
      </c>
      <c r="B42" s="2" t="s">
        <v>126</v>
      </c>
      <c r="C42" s="41">
        <v>2160.38</v>
      </c>
      <c r="D42" s="6"/>
      <c r="E42" s="52"/>
      <c r="F42" s="5"/>
      <c r="G42" s="5"/>
      <c r="H42" s="5"/>
      <c r="I42">
        <v>42</v>
      </c>
      <c r="J42" s="3">
        <v>1.5</v>
      </c>
    </row>
    <row r="43" spans="1:13" x14ac:dyDescent="0.2">
      <c r="A43" s="13" t="s">
        <v>4</v>
      </c>
      <c r="B43" s="2" t="s">
        <v>125</v>
      </c>
      <c r="C43" s="42">
        <v>2494.2600000000002</v>
      </c>
      <c r="D43" s="6"/>
      <c r="E43" s="52"/>
      <c r="F43" s="5"/>
      <c r="G43" s="5"/>
      <c r="H43" s="5"/>
      <c r="I43">
        <v>43</v>
      </c>
      <c r="J43" s="3">
        <v>1.5</v>
      </c>
    </row>
    <row r="44" spans="1:13" x14ac:dyDescent="0.2">
      <c r="A44" s="13" t="s">
        <v>4</v>
      </c>
      <c r="B44" s="2" t="s">
        <v>124</v>
      </c>
      <c r="C44" s="42">
        <v>2828.21</v>
      </c>
      <c r="D44" s="6"/>
      <c r="E44" s="52"/>
      <c r="I44">
        <v>44</v>
      </c>
      <c r="J44" s="3">
        <v>1.5</v>
      </c>
    </row>
    <row r="45" spans="1:13" x14ac:dyDescent="0.2">
      <c r="A45" s="13" t="s">
        <v>4</v>
      </c>
      <c r="B45" s="2" t="s">
        <v>123</v>
      </c>
      <c r="C45" s="42">
        <v>4163.66</v>
      </c>
      <c r="D45" s="6"/>
      <c r="E45" s="52"/>
      <c r="F45" s="8">
        <f>+C45</f>
        <v>4163.66</v>
      </c>
      <c r="G45" s="8"/>
      <c r="I45">
        <v>45</v>
      </c>
      <c r="J45" s="3">
        <v>1.5</v>
      </c>
    </row>
    <row r="46" spans="1:13" x14ac:dyDescent="0.2">
      <c r="A46" s="13" t="s">
        <v>8</v>
      </c>
      <c r="B46" t="s">
        <v>31</v>
      </c>
      <c r="C46" s="16">
        <v>0</v>
      </c>
      <c r="D46" s="6"/>
      <c r="E46" s="52"/>
      <c r="F46" s="5"/>
      <c r="G46" s="5"/>
      <c r="H46" s="5"/>
      <c r="I46">
        <v>46</v>
      </c>
      <c r="J46" s="3">
        <v>1.5</v>
      </c>
    </row>
    <row r="47" spans="1:13" x14ac:dyDescent="0.2">
      <c r="A47" s="13" t="s">
        <v>4</v>
      </c>
      <c r="B47" s="2" t="s">
        <v>32</v>
      </c>
      <c r="C47" s="42">
        <v>119.16</v>
      </c>
      <c r="D47" s="6"/>
      <c r="E47" s="52"/>
      <c r="I47">
        <v>47</v>
      </c>
      <c r="J47" s="3">
        <v>1.5</v>
      </c>
    </row>
    <row r="48" spans="1:13" x14ac:dyDescent="0.2">
      <c r="A48" s="13" t="s">
        <v>4</v>
      </c>
      <c r="B48" s="2" t="s">
        <v>33</v>
      </c>
      <c r="C48" s="42">
        <v>277.58</v>
      </c>
      <c r="D48" s="6"/>
      <c r="E48" s="52"/>
      <c r="I48">
        <v>48</v>
      </c>
      <c r="J48" s="3">
        <v>1.5</v>
      </c>
    </row>
    <row r="49" spans="1:12" x14ac:dyDescent="0.2">
      <c r="A49" s="14" t="s">
        <v>99</v>
      </c>
      <c r="B49" s="14"/>
      <c r="C49" s="17"/>
      <c r="D49" s="14"/>
      <c r="E49" s="14"/>
      <c r="F49" s="14"/>
      <c r="G49" s="14"/>
      <c r="I49">
        <v>49</v>
      </c>
      <c r="J49" s="3">
        <v>1.5</v>
      </c>
    </row>
    <row r="50" spans="1:12" x14ac:dyDescent="0.2">
      <c r="A50" s="13"/>
      <c r="B50" s="13" t="s">
        <v>34</v>
      </c>
      <c r="C50" s="35">
        <f>INT((D50/15*100)+0.49)/100</f>
        <v>80.67</v>
      </c>
      <c r="D50" s="13">
        <f>D51</f>
        <v>1210</v>
      </c>
      <c r="E50" s="13"/>
      <c r="F50" s="13">
        <v>1210</v>
      </c>
      <c r="G50" s="13"/>
      <c r="I50">
        <v>50</v>
      </c>
      <c r="J50" s="3">
        <v>1.5</v>
      </c>
      <c r="L50">
        <f>267.87+5.37</f>
        <v>273.24</v>
      </c>
    </row>
    <row r="51" spans="1:12" x14ac:dyDescent="0.2">
      <c r="A51" s="13"/>
      <c r="B51" s="13" t="s">
        <v>35</v>
      </c>
      <c r="C51" s="35">
        <v>1210</v>
      </c>
      <c r="D51" s="13">
        <v>1210</v>
      </c>
      <c r="E51" s="13"/>
      <c r="F51" s="13"/>
      <c r="G51" s="13"/>
      <c r="I51">
        <v>51</v>
      </c>
      <c r="J51" s="3">
        <v>1.5</v>
      </c>
    </row>
    <row r="52" spans="1:12" ht="12" customHeight="1" x14ac:dyDescent="0.2">
      <c r="A52" s="13"/>
      <c r="B52" s="2" t="s">
        <v>36</v>
      </c>
      <c r="C52" s="41">
        <v>327.60000000000002</v>
      </c>
      <c r="I52">
        <v>52</v>
      </c>
      <c r="J52" s="3">
        <v>1.5</v>
      </c>
    </row>
    <row r="53" spans="1:12" x14ac:dyDescent="0.2">
      <c r="A53" s="13"/>
      <c r="B53" s="2" t="s">
        <v>37</v>
      </c>
      <c r="C53" s="41">
        <v>170.34</v>
      </c>
      <c r="I53">
        <v>53</v>
      </c>
      <c r="J53" s="3">
        <v>1.5</v>
      </c>
    </row>
    <row r="54" spans="1:12" x14ac:dyDescent="0.2">
      <c r="A54" s="13"/>
      <c r="B54" s="2" t="s">
        <v>38</v>
      </c>
      <c r="C54" s="42">
        <v>327.60000000000002</v>
      </c>
    </row>
    <row r="55" spans="1:12" x14ac:dyDescent="0.2">
      <c r="A55" s="13"/>
      <c r="B55" s="2" t="s">
        <v>39</v>
      </c>
      <c r="C55" s="42">
        <v>155.18</v>
      </c>
    </row>
    <row r="56" spans="1:12" x14ac:dyDescent="0.2">
      <c r="A56" s="13"/>
      <c r="B56" s="2" t="s">
        <v>40</v>
      </c>
      <c r="C56" s="42">
        <v>149.55200000000002</v>
      </c>
    </row>
    <row r="57" spans="1:12" x14ac:dyDescent="0.2">
      <c r="A57" s="13"/>
      <c r="B57" s="2" t="s">
        <v>41</v>
      </c>
      <c r="C57" s="42">
        <v>252.66800000000001</v>
      </c>
    </row>
    <row r="58" spans="1:12" x14ac:dyDescent="0.2">
      <c r="A58" s="13"/>
      <c r="B58" s="2" t="s">
        <v>42</v>
      </c>
      <c r="C58" s="42">
        <v>14.195</v>
      </c>
      <c r="E58" s="12">
        <f>F58/C58</f>
        <v>23.078548784783376</v>
      </c>
      <c r="F58" s="5">
        <f>C52</f>
        <v>327.60000000000002</v>
      </c>
      <c r="I58" s="57">
        <f>+C60/15</f>
        <v>47.32</v>
      </c>
    </row>
    <row r="59" spans="1:12" x14ac:dyDescent="0.2">
      <c r="A59" s="13"/>
      <c r="B59" s="2" t="s">
        <v>43</v>
      </c>
      <c r="C59" s="40">
        <v>11.3559</v>
      </c>
      <c r="E59" s="12">
        <f>F59/C59</f>
        <v>28.848440017964233</v>
      </c>
      <c r="F59" s="5">
        <f>C52</f>
        <v>327.60000000000002</v>
      </c>
      <c r="I59" s="3"/>
    </row>
    <row r="60" spans="1:12" x14ac:dyDescent="0.2">
      <c r="A60" s="13" t="s">
        <v>4</v>
      </c>
      <c r="B60" s="2" t="s">
        <v>110</v>
      </c>
      <c r="C60" s="41">
        <v>709.8</v>
      </c>
      <c r="D60" s="3">
        <f>ROUND(C60/15,2)</f>
        <v>47.32</v>
      </c>
      <c r="E60" s="18">
        <v>38.47</v>
      </c>
      <c r="F60" s="3">
        <f>+C60*2</f>
        <v>1419.6</v>
      </c>
      <c r="I60" s="3"/>
    </row>
    <row r="61" spans="1:12" x14ac:dyDescent="0.2">
      <c r="A61" s="13" t="s">
        <v>4</v>
      </c>
      <c r="B61" s="2" t="s">
        <v>44</v>
      </c>
      <c r="C61" s="41">
        <v>94.63</v>
      </c>
      <c r="D61" s="56"/>
      <c r="F61" s="3"/>
      <c r="I61" s="3"/>
    </row>
    <row r="62" spans="1:12" x14ac:dyDescent="0.2">
      <c r="A62" s="13" t="s">
        <v>4</v>
      </c>
      <c r="B62" s="2" t="s">
        <v>111</v>
      </c>
      <c r="C62" s="41">
        <v>202.8</v>
      </c>
      <c r="D62" s="3">
        <f>(C62/15)</f>
        <v>13.520000000000001</v>
      </c>
      <c r="E62" s="18">
        <v>10.99</v>
      </c>
      <c r="F62" s="3">
        <f>+C62*2</f>
        <v>405.6</v>
      </c>
    </row>
    <row r="63" spans="1:12" x14ac:dyDescent="0.2">
      <c r="A63" s="13" t="s">
        <v>4</v>
      </c>
      <c r="B63" s="2" t="s">
        <v>45</v>
      </c>
      <c r="C63" s="41">
        <v>27.05</v>
      </c>
    </row>
    <row r="64" spans="1:12" x14ac:dyDescent="0.2">
      <c r="A64" s="14" t="s">
        <v>99</v>
      </c>
      <c r="B64" s="14"/>
      <c r="C64" s="15"/>
      <c r="D64" s="14"/>
      <c r="E64" s="14"/>
      <c r="F64" s="14"/>
      <c r="G64" s="14"/>
    </row>
    <row r="65" spans="1:7" x14ac:dyDescent="0.2">
      <c r="A65" s="45" t="s">
        <v>8</v>
      </c>
      <c r="B65" t="s">
        <v>102</v>
      </c>
      <c r="C65" s="44">
        <v>1210</v>
      </c>
      <c r="D65" s="43"/>
      <c r="E65" s="43"/>
      <c r="F65">
        <v>2420</v>
      </c>
      <c r="G65" s="43"/>
    </row>
    <row r="66" spans="1:7" x14ac:dyDescent="0.2">
      <c r="A66" s="14" t="s">
        <v>99</v>
      </c>
      <c r="B66" s="14"/>
      <c r="C66" s="15"/>
      <c r="D66" s="14"/>
      <c r="E66" s="14"/>
      <c r="F66" s="14"/>
      <c r="G66" s="14"/>
    </row>
    <row r="67" spans="1:7" x14ac:dyDescent="0.2">
      <c r="A67" s="13"/>
      <c r="B67" s="2" t="s">
        <v>46</v>
      </c>
      <c r="C67" s="9">
        <v>0</v>
      </c>
      <c r="D67" s="10"/>
    </row>
    <row r="68" spans="1:7" x14ac:dyDescent="0.2">
      <c r="A68" s="14" t="s">
        <v>99</v>
      </c>
      <c r="B68" s="14"/>
      <c r="C68" s="15"/>
      <c r="D68" s="14"/>
      <c r="E68" s="14"/>
      <c r="F68" s="14"/>
      <c r="G68" s="14"/>
    </row>
    <row r="69" spans="1:7" x14ac:dyDescent="0.2">
      <c r="A69" s="13"/>
      <c r="B69" t="s">
        <v>47</v>
      </c>
      <c r="C69" s="11">
        <v>-0.11</v>
      </c>
    </row>
    <row r="70" spans="1:7" x14ac:dyDescent="0.2">
      <c r="A70" s="13"/>
      <c r="B70" t="s">
        <v>48</v>
      </c>
      <c r="C70" s="11">
        <v>0</v>
      </c>
    </row>
    <row r="71" spans="1:7" x14ac:dyDescent="0.2">
      <c r="A71" s="13"/>
      <c r="B71" t="s">
        <v>49</v>
      </c>
      <c r="C71" s="11">
        <v>-4.4999999999999998E-2</v>
      </c>
    </row>
    <row r="72" spans="1:7" x14ac:dyDescent="0.2">
      <c r="A72" s="13"/>
      <c r="B72" t="s">
        <v>50</v>
      </c>
      <c r="C72" s="11">
        <v>-2.7E-2</v>
      </c>
    </row>
    <row r="73" spans="1:7" x14ac:dyDescent="0.2">
      <c r="A73" s="13"/>
      <c r="B73" t="s">
        <v>51</v>
      </c>
      <c r="C73" s="11">
        <v>-3.0000000000000001E-3</v>
      </c>
    </row>
    <row r="74" spans="1:7" x14ac:dyDescent="0.2">
      <c r="A74" s="14" t="s">
        <v>99</v>
      </c>
      <c r="B74" s="14"/>
      <c r="C74" s="15"/>
      <c r="D74" s="14"/>
      <c r="E74" s="14"/>
      <c r="F74" s="14"/>
      <c r="G74" s="14"/>
    </row>
    <row r="75" spans="1:7" x14ac:dyDescent="0.2">
      <c r="A75" s="13"/>
      <c r="B75" t="s">
        <v>52</v>
      </c>
      <c r="C75" s="11">
        <v>0.16</v>
      </c>
    </row>
    <row r="76" spans="1:7" x14ac:dyDescent="0.2">
      <c r="A76" s="13"/>
      <c r="B76" t="s">
        <v>53</v>
      </c>
      <c r="C76" s="11">
        <v>7.0000000000000007E-2</v>
      </c>
    </row>
    <row r="77" spans="1:7" x14ac:dyDescent="0.2">
      <c r="A77" s="13"/>
      <c r="B77" t="s">
        <v>54</v>
      </c>
      <c r="C77" s="11">
        <v>0.01</v>
      </c>
    </row>
    <row r="78" spans="1:7" x14ac:dyDescent="0.2">
      <c r="A78" s="14" t="s">
        <v>99</v>
      </c>
      <c r="B78" s="14"/>
      <c r="C78" s="15"/>
      <c r="D78" s="14"/>
      <c r="E78" s="14"/>
      <c r="F78" s="14"/>
      <c r="G78" s="14"/>
    </row>
    <row r="79" spans="1:7" x14ac:dyDescent="0.2">
      <c r="A79" s="13"/>
      <c r="B79" t="s">
        <v>55</v>
      </c>
      <c r="C79" s="11">
        <v>3.5000000000000003E-2</v>
      </c>
    </row>
    <row r="80" spans="1:7" x14ac:dyDescent="0.2">
      <c r="A80" s="13"/>
      <c r="B80" t="s">
        <v>56</v>
      </c>
      <c r="C80" s="11">
        <v>6.0000000000000001E-3</v>
      </c>
    </row>
    <row r="81" spans="1:7" x14ac:dyDescent="0.2">
      <c r="A81" s="13"/>
      <c r="B81" t="s">
        <v>57</v>
      </c>
      <c r="C81" s="11">
        <v>5.3999999999999999E-2</v>
      </c>
    </row>
    <row r="82" spans="1:7" x14ac:dyDescent="0.2">
      <c r="A82" s="14" t="s">
        <v>99</v>
      </c>
      <c r="B82" s="14"/>
      <c r="C82" s="15"/>
      <c r="D82" s="14"/>
      <c r="E82" s="14"/>
      <c r="F82" s="14"/>
      <c r="G82" s="14"/>
    </row>
    <row r="83" spans="1:7" x14ac:dyDescent="0.2">
      <c r="A83" s="13"/>
      <c r="B83" t="s">
        <v>58</v>
      </c>
      <c r="C83" s="4">
        <v>0.5</v>
      </c>
    </row>
    <row r="84" spans="1:7" x14ac:dyDescent="0.2">
      <c r="A84" s="14" t="s">
        <v>99</v>
      </c>
      <c r="B84" s="14"/>
      <c r="C84" s="15"/>
      <c r="D84" s="14"/>
      <c r="E84" s="14"/>
      <c r="F84" s="14"/>
      <c r="G84" s="14"/>
    </row>
    <row r="85" spans="1:7" x14ac:dyDescent="0.2">
      <c r="A85" s="13" t="s">
        <v>4</v>
      </c>
      <c r="B85" s="13" t="s">
        <v>112</v>
      </c>
      <c r="C85" s="8">
        <v>2275</v>
      </c>
      <c r="E85" s="8"/>
    </row>
    <row r="86" spans="1:7" x14ac:dyDescent="0.2">
      <c r="A86" s="13" t="s">
        <v>4</v>
      </c>
      <c r="B86" s="13" t="s">
        <v>113</v>
      </c>
      <c r="C86" s="8">
        <v>2730</v>
      </c>
      <c r="E86" s="8"/>
    </row>
    <row r="87" spans="1:7" x14ac:dyDescent="0.2">
      <c r="A87" s="13" t="s">
        <v>4</v>
      </c>
      <c r="B87" s="13" t="s">
        <v>114</v>
      </c>
      <c r="C87" s="41">
        <v>4550</v>
      </c>
      <c r="E87" s="8"/>
      <c r="F87" s="8">
        <f>+C87</f>
        <v>4550</v>
      </c>
    </row>
    <row r="88" spans="1:7" x14ac:dyDescent="0.2">
      <c r="A88" s="13" t="s">
        <v>4</v>
      </c>
      <c r="B88" s="13" t="s">
        <v>115</v>
      </c>
      <c r="C88" s="8">
        <v>113.74999999999999</v>
      </c>
      <c r="E88" s="8"/>
    </row>
    <row r="89" spans="1:7" x14ac:dyDescent="0.2">
      <c r="A89" s="13" t="s">
        <v>4</v>
      </c>
      <c r="B89" s="13" t="s">
        <v>116</v>
      </c>
      <c r="C89" s="8">
        <v>227.49999999999997</v>
      </c>
      <c r="E89" s="8"/>
    </row>
    <row r="90" spans="1:7" x14ac:dyDescent="0.2">
      <c r="A90" s="13" t="s">
        <v>4</v>
      </c>
      <c r="B90" s="13" t="s">
        <v>103</v>
      </c>
      <c r="C90" s="3">
        <v>3744.62</v>
      </c>
    </row>
    <row r="91" spans="1:7" x14ac:dyDescent="0.2">
      <c r="A91" s="13" t="s">
        <v>4</v>
      </c>
      <c r="B91" s="13" t="s">
        <v>104</v>
      </c>
      <c r="C91" s="3">
        <v>4493.54</v>
      </c>
    </row>
    <row r="92" spans="1:7" x14ac:dyDescent="0.2">
      <c r="A92" s="13" t="s">
        <v>4</v>
      </c>
      <c r="B92" s="13" t="s">
        <v>105</v>
      </c>
      <c r="C92" s="3">
        <v>7489.24</v>
      </c>
      <c r="F92" s="3">
        <f>+C92</f>
        <v>7489.24</v>
      </c>
      <c r="G92" s="3"/>
    </row>
    <row r="93" spans="1:7" x14ac:dyDescent="0.2">
      <c r="A93" s="13" t="s">
        <v>4</v>
      </c>
      <c r="B93" s="13" t="s">
        <v>106</v>
      </c>
      <c r="C93" s="3">
        <v>191.77</v>
      </c>
    </row>
    <row r="94" spans="1:7" x14ac:dyDescent="0.2">
      <c r="A94" s="13" t="s">
        <v>4</v>
      </c>
      <c r="B94" s="13" t="s">
        <v>107</v>
      </c>
      <c r="C94" s="3">
        <v>374.46</v>
      </c>
    </row>
    <row r="95" spans="1:7" x14ac:dyDescent="0.2">
      <c r="B95" s="13" t="s">
        <v>117</v>
      </c>
      <c r="C95">
        <v>-280.91000000000003</v>
      </c>
    </row>
    <row r="96" spans="1:7" x14ac:dyDescent="0.2">
      <c r="B96" t="s">
        <v>108</v>
      </c>
      <c r="C96" s="3">
        <v>-227</v>
      </c>
    </row>
  </sheetData>
  <autoFilter ref="A1:J96" xr:uid="{00000000-0009-0000-0000-000000000000}"/>
  <pageMargins left="0.25" right="0.25" top="0.75" bottom="0.75" header="0.51180555555555496" footer="0.51180555555555496"/>
  <pageSetup paperSize="9" scale="6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EF1C-38A8-4149-BE11-B2697A2E4D5A}">
  <dimension ref="A1:P12"/>
  <sheetViews>
    <sheetView tabSelected="1" topLeftCell="C1" workbookViewId="0">
      <selection activeCell="D2" sqref="D2"/>
    </sheetView>
  </sheetViews>
  <sheetFormatPr baseColWidth="10" defaultRowHeight="12.75" x14ac:dyDescent="0.2"/>
  <sheetData>
    <row r="1" spans="1:16" x14ac:dyDescent="0.2">
      <c r="C1" t="s">
        <v>148</v>
      </c>
      <c r="D1" t="s">
        <v>69</v>
      </c>
      <c r="E1" t="s">
        <v>59</v>
      </c>
      <c r="G1" t="s">
        <v>60</v>
      </c>
      <c r="I1" t="s">
        <v>61</v>
      </c>
      <c r="K1" t="s">
        <v>62</v>
      </c>
      <c r="M1" t="s">
        <v>63</v>
      </c>
      <c r="N1" t="s">
        <v>64</v>
      </c>
      <c r="O1" t="s">
        <v>65</v>
      </c>
      <c r="P1" t="s">
        <v>66</v>
      </c>
    </row>
    <row r="2" spans="1:16" x14ac:dyDescent="0.2">
      <c r="A2" t="s">
        <v>67</v>
      </c>
      <c r="B2" s="13" t="s">
        <v>68</v>
      </c>
      <c r="D2" s="13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75</v>
      </c>
      <c r="K2" t="s">
        <v>76</v>
      </c>
      <c r="L2" t="s">
        <v>77</v>
      </c>
      <c r="M2" t="s">
        <v>78</v>
      </c>
    </row>
    <row r="3" spans="1:16" x14ac:dyDescent="0.2">
      <c r="A3">
        <v>6</v>
      </c>
      <c r="B3" t="s">
        <v>79</v>
      </c>
      <c r="C3">
        <v>19</v>
      </c>
      <c r="D3" t="s">
        <v>80</v>
      </c>
      <c r="E3">
        <v>107</v>
      </c>
      <c r="F3">
        <v>1785.83</v>
      </c>
      <c r="G3">
        <v>3779</v>
      </c>
      <c r="H3">
        <v>63071.51</v>
      </c>
      <c r="I3">
        <v>219</v>
      </c>
      <c r="J3">
        <v>3655.11</v>
      </c>
      <c r="K3">
        <v>0</v>
      </c>
      <c r="L3">
        <v>0</v>
      </c>
      <c r="M3">
        <v>0</v>
      </c>
      <c r="N3">
        <v>33</v>
      </c>
      <c r="O3">
        <v>45</v>
      </c>
      <c r="P3" t="s">
        <v>8</v>
      </c>
    </row>
    <row r="4" spans="1:16" x14ac:dyDescent="0.2">
      <c r="A4">
        <v>7</v>
      </c>
      <c r="B4" t="s">
        <v>81</v>
      </c>
      <c r="C4">
        <v>20</v>
      </c>
      <c r="D4" t="s">
        <v>82</v>
      </c>
      <c r="E4">
        <v>107</v>
      </c>
      <c r="F4">
        <v>1785.83</v>
      </c>
      <c r="G4">
        <v>3779</v>
      </c>
      <c r="H4">
        <v>63071.51</v>
      </c>
      <c r="I4">
        <v>219</v>
      </c>
      <c r="J4">
        <v>3655.11</v>
      </c>
      <c r="K4">
        <v>0</v>
      </c>
      <c r="L4">
        <v>0</v>
      </c>
      <c r="M4">
        <v>0</v>
      </c>
      <c r="N4">
        <v>33</v>
      </c>
      <c r="O4">
        <v>45</v>
      </c>
      <c r="P4" t="s">
        <v>8</v>
      </c>
    </row>
    <row r="5" spans="1:16" x14ac:dyDescent="0.2">
      <c r="A5">
        <v>8</v>
      </c>
      <c r="B5" t="s">
        <v>83</v>
      </c>
      <c r="C5">
        <v>14</v>
      </c>
      <c r="D5" t="s">
        <v>84</v>
      </c>
      <c r="E5">
        <v>107</v>
      </c>
      <c r="F5">
        <v>1785.83</v>
      </c>
      <c r="G5">
        <v>3720</v>
      </c>
      <c r="H5">
        <v>62086.8</v>
      </c>
      <c r="I5">
        <v>1226</v>
      </c>
      <c r="J5">
        <v>20461.939999999999</v>
      </c>
      <c r="K5">
        <v>0</v>
      </c>
      <c r="L5">
        <v>0</v>
      </c>
      <c r="M5">
        <v>0</v>
      </c>
      <c r="N5">
        <v>35</v>
      </c>
      <c r="O5">
        <v>45</v>
      </c>
      <c r="P5" t="s">
        <v>4</v>
      </c>
    </row>
    <row r="6" spans="1:16" x14ac:dyDescent="0.2">
      <c r="A6">
        <v>9</v>
      </c>
      <c r="B6" t="s">
        <v>85</v>
      </c>
      <c r="C6">
        <v>17</v>
      </c>
      <c r="D6" t="s">
        <v>86</v>
      </c>
      <c r="E6">
        <v>107</v>
      </c>
      <c r="F6">
        <v>1785.83</v>
      </c>
      <c r="G6">
        <v>3779</v>
      </c>
      <c r="H6">
        <v>63071.51</v>
      </c>
      <c r="I6">
        <v>219</v>
      </c>
      <c r="J6">
        <v>3655.11</v>
      </c>
      <c r="K6">
        <v>0</v>
      </c>
      <c r="L6">
        <v>0</v>
      </c>
      <c r="M6">
        <v>0</v>
      </c>
      <c r="N6">
        <v>33</v>
      </c>
      <c r="O6">
        <v>45</v>
      </c>
      <c r="P6" t="s">
        <v>8</v>
      </c>
    </row>
    <row r="7" spans="1:16" x14ac:dyDescent="0.2">
      <c r="A7">
        <v>10</v>
      </c>
      <c r="B7" t="s">
        <v>87</v>
      </c>
      <c r="C7">
        <v>17</v>
      </c>
      <c r="D7" t="s">
        <v>88</v>
      </c>
      <c r="E7">
        <v>107</v>
      </c>
      <c r="F7">
        <v>1785.83</v>
      </c>
      <c r="G7">
        <v>3779</v>
      </c>
      <c r="H7">
        <v>63071.51</v>
      </c>
      <c r="I7">
        <v>219</v>
      </c>
      <c r="J7">
        <v>3655.11</v>
      </c>
      <c r="K7">
        <v>0</v>
      </c>
      <c r="L7">
        <v>0</v>
      </c>
      <c r="M7">
        <v>0</v>
      </c>
      <c r="N7">
        <v>33</v>
      </c>
      <c r="O7">
        <v>45</v>
      </c>
      <c r="P7" t="s">
        <v>8</v>
      </c>
    </row>
    <row r="8" spans="1:16" x14ac:dyDescent="0.2">
      <c r="A8">
        <v>11</v>
      </c>
      <c r="B8" t="s">
        <v>89</v>
      </c>
      <c r="C8">
        <v>17</v>
      </c>
      <c r="D8" t="s">
        <v>90</v>
      </c>
      <c r="E8">
        <v>107</v>
      </c>
      <c r="F8">
        <v>1785.83</v>
      </c>
      <c r="G8">
        <v>3779</v>
      </c>
      <c r="H8">
        <v>63071.51</v>
      </c>
      <c r="I8">
        <v>219</v>
      </c>
      <c r="J8">
        <v>3655.11</v>
      </c>
      <c r="K8">
        <v>0</v>
      </c>
      <c r="L8">
        <v>0</v>
      </c>
      <c r="M8">
        <v>0</v>
      </c>
      <c r="N8">
        <v>33</v>
      </c>
      <c r="O8">
        <v>45</v>
      </c>
      <c r="P8" t="s">
        <v>8</v>
      </c>
    </row>
    <row r="9" spans="1:16" x14ac:dyDescent="0.2">
      <c r="A9">
        <v>12</v>
      </c>
      <c r="B9" t="s">
        <v>91</v>
      </c>
      <c r="C9">
        <v>14</v>
      </c>
      <c r="D9" t="s">
        <v>92</v>
      </c>
      <c r="E9">
        <v>107</v>
      </c>
      <c r="F9">
        <v>1785.83</v>
      </c>
      <c r="G9">
        <v>3779</v>
      </c>
      <c r="H9">
        <v>63071.51</v>
      </c>
      <c r="I9">
        <v>219</v>
      </c>
      <c r="J9">
        <v>3655.11</v>
      </c>
      <c r="K9">
        <v>0</v>
      </c>
      <c r="L9">
        <v>3000</v>
      </c>
      <c r="M9">
        <v>3000</v>
      </c>
      <c r="N9">
        <v>33</v>
      </c>
      <c r="O9">
        <v>45</v>
      </c>
      <c r="P9" t="s">
        <v>8</v>
      </c>
    </row>
    <row r="10" spans="1:16" x14ac:dyDescent="0.2">
      <c r="A10">
        <v>13</v>
      </c>
      <c r="B10" t="s">
        <v>93</v>
      </c>
      <c r="C10">
        <v>15</v>
      </c>
      <c r="D10" t="s">
        <v>94</v>
      </c>
      <c r="E10">
        <v>107</v>
      </c>
      <c r="F10">
        <v>1785.83</v>
      </c>
      <c r="G10">
        <v>3779</v>
      </c>
      <c r="H10">
        <v>63071.51</v>
      </c>
      <c r="I10">
        <v>219</v>
      </c>
      <c r="J10">
        <v>3655.11</v>
      </c>
      <c r="K10">
        <v>0</v>
      </c>
      <c r="L10">
        <v>0</v>
      </c>
      <c r="M10">
        <v>0</v>
      </c>
      <c r="N10">
        <v>33</v>
      </c>
      <c r="O10">
        <v>45</v>
      </c>
      <c r="P10" t="s">
        <v>8</v>
      </c>
    </row>
    <row r="11" spans="1:16" x14ac:dyDescent="0.2">
      <c r="A11">
        <v>14</v>
      </c>
      <c r="B11" t="s">
        <v>95</v>
      </c>
      <c r="C11">
        <v>20</v>
      </c>
      <c r="D11" t="s">
        <v>96</v>
      </c>
      <c r="E11">
        <v>100</v>
      </c>
      <c r="F11">
        <v>1669</v>
      </c>
      <c r="G11">
        <v>3727</v>
      </c>
      <c r="H11">
        <v>62203.63</v>
      </c>
      <c r="I11">
        <v>219</v>
      </c>
      <c r="J11">
        <v>3655.11</v>
      </c>
      <c r="K11">
        <v>0</v>
      </c>
      <c r="L11">
        <v>1500</v>
      </c>
      <c r="M11">
        <v>3000</v>
      </c>
      <c r="N11">
        <v>33</v>
      </c>
      <c r="O11">
        <v>45</v>
      </c>
      <c r="P11" t="s">
        <v>8</v>
      </c>
    </row>
    <row r="12" spans="1:16" x14ac:dyDescent="0.2">
      <c r="A12">
        <v>15</v>
      </c>
      <c r="B12" t="s">
        <v>97</v>
      </c>
      <c r="C12">
        <v>22</v>
      </c>
      <c r="D12" t="s">
        <v>98</v>
      </c>
      <c r="E12">
        <v>100</v>
      </c>
      <c r="F12">
        <v>1669</v>
      </c>
      <c r="G12">
        <v>3727</v>
      </c>
      <c r="H12">
        <v>62203.63</v>
      </c>
      <c r="I12">
        <v>219</v>
      </c>
      <c r="J12">
        <v>3655.11</v>
      </c>
      <c r="K12">
        <v>0</v>
      </c>
      <c r="L12">
        <v>0</v>
      </c>
      <c r="M12">
        <v>0</v>
      </c>
      <c r="N12">
        <v>33</v>
      </c>
      <c r="O12">
        <v>45</v>
      </c>
      <c r="P1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Valores</vt:lpstr>
      <vt:lpstr>Salarios</vt:lpstr>
      <vt:lpstr>Valores!Área_de_impresión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pccasa</dc:creator>
  <cp:lastModifiedBy>Facundo Moroni</cp:lastModifiedBy>
  <cp:revision>1</cp:revision>
  <cp:lastPrinted>2019-05-28T12:56:59Z</cp:lastPrinted>
  <dcterms:created xsi:type="dcterms:W3CDTF">2005-08-10T23:49:01Z</dcterms:created>
  <dcterms:modified xsi:type="dcterms:W3CDTF">2022-05-09T03:02:40Z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casa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a6233bce-2774-4ad5-a7b4-2ab968ab89b0</vt:lpwstr>
  </property>
</Properties>
</file>