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585" windowHeight="463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/>
  <c r="D25"/>
  <c r="B25"/>
  <c r="E11"/>
  <c r="E10"/>
  <c r="B19"/>
  <c r="B20"/>
  <c r="B21"/>
  <c r="B22"/>
  <c r="B23"/>
  <c r="B24"/>
  <c r="F24"/>
  <c r="D24"/>
  <c r="F23"/>
  <c r="D23"/>
  <c r="F22"/>
  <c r="D22"/>
  <c r="F21"/>
  <c r="D21"/>
  <c r="F19"/>
  <c r="D19"/>
  <c r="D27" s="1"/>
  <c r="B27" l="1"/>
  <c r="F27"/>
  <c r="D29"/>
  <c r="E9" l="1"/>
  <c r="E8"/>
  <c r="E7"/>
  <c r="E5"/>
  <c r="E4"/>
</calcChain>
</file>

<file path=xl/sharedStrings.xml><?xml version="1.0" encoding="utf-8"?>
<sst xmlns="http://schemas.openxmlformats.org/spreadsheetml/2006/main" count="50" uniqueCount="49">
  <si>
    <t>Total No. of Households in Uganda</t>
  </si>
  <si>
    <t>23% in urban areas</t>
  </si>
  <si>
    <t>of urban areas, 26% have more than 2 rooms</t>
  </si>
  <si>
    <t>More than 3 rooms, 1% is roofed with tiles</t>
  </si>
  <si>
    <t>99% of 3 or more roomed houses have iron sheet roofed</t>
  </si>
  <si>
    <t>Other</t>
  </si>
  <si>
    <t>manufacturers</t>
  </si>
  <si>
    <t>commerical buildings</t>
  </si>
  <si>
    <t>office installations</t>
  </si>
  <si>
    <t>Government</t>
  </si>
  <si>
    <t>oil and gas</t>
  </si>
  <si>
    <t>30% market share in 3 years</t>
  </si>
  <si>
    <t>25% market share in 3 years</t>
  </si>
  <si>
    <t>50% market share in 3 years</t>
  </si>
  <si>
    <t>15% market share in 3 years</t>
  </si>
  <si>
    <t>20% market share in 3 years</t>
  </si>
  <si>
    <t xml:space="preserve">Gov't installations are valued at &gt;USD 50M </t>
  </si>
  <si>
    <t>Oil and Gas market is &gt;USD100M within 3 yrs</t>
  </si>
  <si>
    <t>Year 2</t>
  </si>
  <si>
    <t>Year 3</t>
  </si>
  <si>
    <t xml:space="preserve">Year 1 </t>
  </si>
  <si>
    <t>104  Households</t>
  </si>
  <si>
    <t>Events security</t>
  </si>
  <si>
    <t>300 households</t>
  </si>
  <si>
    <t>1000 households</t>
  </si>
  <si>
    <t>3 factories</t>
  </si>
  <si>
    <t>5 factories</t>
  </si>
  <si>
    <t>10 factories</t>
  </si>
  <si>
    <t xml:space="preserve">Projected Minimum Profit </t>
  </si>
  <si>
    <t>2 commercial bldgs</t>
  </si>
  <si>
    <t>3 commercail bldgs</t>
  </si>
  <si>
    <t>10 commercial bldgs</t>
  </si>
  <si>
    <t>20 offices</t>
  </si>
  <si>
    <t>50 offices</t>
  </si>
  <si>
    <t>100 offices</t>
  </si>
  <si>
    <t>6 events</t>
  </si>
  <si>
    <t>12 events</t>
  </si>
  <si>
    <t>24 events</t>
  </si>
  <si>
    <t>2 institutions</t>
  </si>
  <si>
    <t xml:space="preserve">Systems security &amp; Digital forensics for coorporate instutitions </t>
  </si>
  <si>
    <t>3 insititutions</t>
  </si>
  <si>
    <t>5 institutions</t>
  </si>
  <si>
    <t xml:space="preserve"> </t>
  </si>
  <si>
    <t>Gross Minimum Profit (3Years )</t>
  </si>
  <si>
    <t>10% market share in 3 years</t>
  </si>
  <si>
    <t>0.5% market share in 3 years</t>
  </si>
  <si>
    <t xml:space="preserve"> 2 system security &amp; forensic </t>
  </si>
  <si>
    <t>5  system security</t>
  </si>
  <si>
    <t>20 systems security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</si>
</sst>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165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5" fontId="0" fillId="0" borderId="0" xfId="1" applyNumberFormat="1" applyFont="1" applyBorder="1"/>
    <xf numFmtId="0" fontId="0" fillId="0" borderId="6" xfId="0" applyBorder="1"/>
    <xf numFmtId="0" fontId="2" fillId="0" borderId="5" xfId="0" applyFont="1" applyBorder="1"/>
    <xf numFmtId="0" fontId="0" fillId="2" borderId="5" xfId="0" applyFill="1" applyBorder="1"/>
    <xf numFmtId="0" fontId="0" fillId="2" borderId="0" xfId="0" applyFill="1" applyBorder="1"/>
    <xf numFmtId="165" fontId="0" fillId="2" borderId="0" xfId="1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5" fontId="0" fillId="2" borderId="8" xfId="1" applyNumberFormat="1" applyFont="1" applyFill="1" applyBorder="1"/>
    <xf numFmtId="0" fontId="0" fillId="2" borderId="9" xfId="0" applyFill="1" applyBorder="1"/>
    <xf numFmtId="0" fontId="0" fillId="0" borderId="1" xfId="0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0" fillId="0" borderId="0" xfId="0" applyFill="1" applyBorder="1"/>
    <xf numFmtId="0" fontId="0" fillId="0" borderId="1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158752</xdr:colOff>
      <xdr:row>14</xdr:row>
      <xdr:rowOff>179917</xdr:rowOff>
    </xdr:from>
    <xdr:to>
      <xdr:col>8</xdr:col>
      <xdr:colOff>529167</xdr:colOff>
      <xdr:row>21</xdr:row>
      <xdr:rowOff>21167</xdr:rowOff>
    </xdr:to>
    <xdr:sp macro="" textlink="">
      <xdr:nvSpPr>
        <xdr:cNvPr id="2" name="TextBox 1"/>
        <xdr:cNvSpPr txBox="1"/>
      </xdr:nvSpPr>
      <xdr:spPr>
        <a:xfrm>
          <a:off x="8953502" y="2857500"/>
          <a:ext cx="1788582" cy="1322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Financial Projections are based on Known potential clients ( people actively looking for solution ), nationwide feasibility studies and how much potential clients are </a:t>
          </a:r>
        </a:p>
      </xdr:txBody>
    </xdr:sp>
    <xdr:clientData/>
  </xdr:twoCellAnchor>
  <xdr:twoCellAnchor>
    <xdr:from>
      <xdr:col>6</xdr:col>
      <xdr:colOff>137583</xdr:colOff>
      <xdr:row>21</xdr:row>
      <xdr:rowOff>179917</xdr:rowOff>
    </xdr:from>
    <xdr:to>
      <xdr:col>9</xdr:col>
      <xdr:colOff>571500</xdr:colOff>
      <xdr:row>29</xdr:row>
      <xdr:rowOff>84667</xdr:rowOff>
    </xdr:to>
    <xdr:sp macro="" textlink="">
      <xdr:nvSpPr>
        <xdr:cNvPr id="3" name="TextBox 2"/>
        <xdr:cNvSpPr txBox="1"/>
      </xdr:nvSpPr>
      <xdr:spPr>
        <a:xfrm>
          <a:off x="8932333" y="4339167"/>
          <a:ext cx="3058584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 conclusive feasibility studies on the private sector that requires systems security &amp; digital forensics, Govt  and the oil and gas sector have not been. Through</a:t>
          </a:r>
          <a:r>
            <a:rPr lang="en-US" sz="1100" baseline="0"/>
            <a:t> joint ventures between</a:t>
          </a:r>
          <a:r>
            <a:rPr lang="en-US" sz="1100"/>
            <a:t> MIKKA solutions and INSIGHT Secure ( Kenya) as partners,</a:t>
          </a:r>
          <a:r>
            <a:rPr lang="en-US" sz="1100" baseline="0"/>
            <a:t> we </a:t>
          </a:r>
          <a:r>
            <a:rPr lang="en-US" sz="1100"/>
            <a:t>should ideally be able to secure at least a 0.1% market share of the combined $ 4 Billion Industries)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topLeftCell="A5" zoomScale="90" zoomScaleNormal="90" workbookViewId="0">
      <selection activeCell="J32" sqref="J32"/>
    </sheetView>
  </sheetViews>
  <sheetFormatPr defaultRowHeight="15"/>
  <cols>
    <col min="1" max="1" width="58.28515625" bestFit="1" customWidth="1"/>
    <col min="2" max="2" width="13.42578125" customWidth="1"/>
    <col min="3" max="3" width="20.85546875" style="1" customWidth="1"/>
    <col min="4" max="4" width="9.5703125" style="1" bestFit="1" customWidth="1"/>
    <col min="5" max="5" width="20.5703125" style="1" customWidth="1"/>
    <col min="8" max="8" width="12" customWidth="1"/>
    <col min="9" max="9" width="18.140625" customWidth="1"/>
    <col min="10" max="10" width="15.28515625" style="1" customWidth="1"/>
    <col min="11" max="11" width="18.140625" bestFit="1" customWidth="1"/>
    <col min="12" max="12" width="9.5703125" style="1" bestFit="1" customWidth="1"/>
    <col min="13" max="13" width="19.140625" bestFit="1" customWidth="1"/>
    <col min="14" max="14" width="9.140625" style="1"/>
  </cols>
  <sheetData>
    <row r="1" spans="1:8">
      <c r="A1" s="5" t="s">
        <v>0</v>
      </c>
      <c r="B1" s="6"/>
      <c r="C1" s="7">
        <v>7000000</v>
      </c>
      <c r="D1" s="7"/>
      <c r="E1" s="7"/>
      <c r="F1" s="6"/>
      <c r="G1" s="6"/>
      <c r="H1" s="8"/>
    </row>
    <row r="2" spans="1:8">
      <c r="A2" s="9" t="s">
        <v>1</v>
      </c>
      <c r="B2" s="10"/>
      <c r="C2" s="11">
        <v>1610000</v>
      </c>
      <c r="D2" s="11"/>
      <c r="E2" s="11"/>
      <c r="F2" s="10"/>
      <c r="G2" s="10"/>
      <c r="H2" s="12"/>
    </row>
    <row r="3" spans="1:8">
      <c r="A3" s="9" t="s">
        <v>2</v>
      </c>
      <c r="B3" s="10"/>
      <c r="C3" s="11">
        <v>418600</v>
      </c>
      <c r="D3" s="11"/>
      <c r="E3" s="11"/>
      <c r="F3" s="10"/>
      <c r="G3" s="10"/>
      <c r="H3" s="12"/>
    </row>
    <row r="4" spans="1:8">
      <c r="A4" s="9" t="s">
        <v>3</v>
      </c>
      <c r="B4" s="10"/>
      <c r="C4" s="11">
        <v>4186</v>
      </c>
      <c r="D4" s="11"/>
      <c r="E4" s="11">
        <f>(0.5*C4)</f>
        <v>2093</v>
      </c>
      <c r="F4" s="10" t="s">
        <v>13</v>
      </c>
      <c r="G4" s="10"/>
      <c r="H4" s="12"/>
    </row>
    <row r="5" spans="1:8">
      <c r="A5" s="9" t="s">
        <v>4</v>
      </c>
      <c r="B5" s="10"/>
      <c r="C5" s="11">
        <v>414414</v>
      </c>
      <c r="D5" s="11"/>
      <c r="E5" s="11">
        <f>(0.15*C5)</f>
        <v>62162.1</v>
      </c>
      <c r="F5" s="10" t="s">
        <v>14</v>
      </c>
      <c r="G5" s="10"/>
      <c r="H5" s="12"/>
    </row>
    <row r="6" spans="1:8">
      <c r="A6" s="13" t="s">
        <v>5</v>
      </c>
      <c r="B6" s="10"/>
      <c r="C6" s="11"/>
      <c r="D6" s="11"/>
      <c r="E6" s="11"/>
      <c r="F6" s="10"/>
      <c r="G6" s="10"/>
      <c r="H6" s="12"/>
    </row>
    <row r="7" spans="1:8">
      <c r="A7" s="9" t="s">
        <v>6</v>
      </c>
      <c r="B7" s="10"/>
      <c r="C7" s="11">
        <v>650</v>
      </c>
      <c r="D7" s="11"/>
      <c r="E7" s="11">
        <f>(0.2*C7)</f>
        <v>130</v>
      </c>
      <c r="F7" s="10" t="s">
        <v>15</v>
      </c>
      <c r="G7" s="10"/>
      <c r="H7" s="12"/>
    </row>
    <row r="8" spans="1:8">
      <c r="A8" s="9" t="s">
        <v>7</v>
      </c>
      <c r="B8" s="10"/>
      <c r="C8" s="11">
        <v>1500</v>
      </c>
      <c r="D8" s="11"/>
      <c r="E8" s="11">
        <f>(0.25*C8)</f>
        <v>375</v>
      </c>
      <c r="F8" s="10" t="s">
        <v>12</v>
      </c>
      <c r="G8" s="10"/>
      <c r="H8" s="12"/>
    </row>
    <row r="9" spans="1:8">
      <c r="A9" s="9" t="s">
        <v>8</v>
      </c>
      <c r="B9" s="10"/>
      <c r="C9" s="11">
        <v>3000</v>
      </c>
      <c r="D9" s="11"/>
      <c r="E9" s="11">
        <f>(0.3*C9)</f>
        <v>900</v>
      </c>
      <c r="F9" s="10" t="s">
        <v>11</v>
      </c>
      <c r="G9" s="10"/>
      <c r="H9" s="12"/>
    </row>
    <row r="10" spans="1:8">
      <c r="A10" s="9" t="s">
        <v>22</v>
      </c>
      <c r="B10" s="10"/>
      <c r="C10" s="11">
        <v>7000</v>
      </c>
      <c r="D10" s="11"/>
      <c r="E10" s="11">
        <f>(0.1*C10)</f>
        <v>700</v>
      </c>
      <c r="F10" s="24" t="s">
        <v>44</v>
      </c>
      <c r="G10" s="10"/>
      <c r="H10" s="12"/>
    </row>
    <row r="11" spans="1:8">
      <c r="A11" s="9" t="s">
        <v>39</v>
      </c>
      <c r="B11" s="10"/>
      <c r="C11" s="11">
        <v>1000</v>
      </c>
      <c r="D11" s="11"/>
      <c r="E11" s="11">
        <f>(0.05*C11)</f>
        <v>50</v>
      </c>
      <c r="F11" s="24" t="s">
        <v>45</v>
      </c>
      <c r="G11" s="10"/>
      <c r="H11" s="12"/>
    </row>
    <row r="12" spans="1:8">
      <c r="A12" s="14" t="s">
        <v>9</v>
      </c>
      <c r="B12" s="15"/>
      <c r="C12" s="16"/>
      <c r="D12" s="16"/>
      <c r="E12" s="15" t="s">
        <v>16</v>
      </c>
      <c r="F12" s="15"/>
      <c r="G12" s="15"/>
      <c r="H12" s="17"/>
    </row>
    <row r="13" spans="1:8" ht="15.75" thickBot="1">
      <c r="A13" s="18" t="s">
        <v>10</v>
      </c>
      <c r="B13" s="19"/>
      <c r="C13" s="20"/>
      <c r="D13" s="20"/>
      <c r="E13" s="20" t="s">
        <v>17</v>
      </c>
      <c r="F13" s="19"/>
      <c r="G13" s="19"/>
      <c r="H13" s="21"/>
    </row>
    <row r="16" spans="1:8" ht="26.25">
      <c r="A16" s="23" t="s">
        <v>28</v>
      </c>
      <c r="C16" s="2"/>
      <c r="D16" s="3"/>
      <c r="E16" s="2"/>
      <c r="F16" s="3"/>
    </row>
    <row r="17" spans="1:6">
      <c r="A17" s="2"/>
      <c r="B17" s="4" t="s">
        <v>20</v>
      </c>
      <c r="C17" s="2"/>
      <c r="D17" s="4" t="s">
        <v>18</v>
      </c>
      <c r="E17" s="2"/>
      <c r="F17" s="4" t="s">
        <v>19</v>
      </c>
    </row>
    <row r="18" spans="1:6">
      <c r="A18" s="2"/>
      <c r="B18" s="3"/>
      <c r="C18" s="2"/>
      <c r="D18" s="3"/>
      <c r="E18" s="2"/>
      <c r="F18" s="3"/>
    </row>
    <row r="19" spans="1:6">
      <c r="A19" s="22" t="s">
        <v>21</v>
      </c>
      <c r="B19" s="3">
        <f>(300*104)</f>
        <v>31200</v>
      </c>
      <c r="C19" s="2" t="s">
        <v>23</v>
      </c>
      <c r="D19" s="3">
        <f>(300*300)</f>
        <v>90000</v>
      </c>
      <c r="E19" s="2" t="s">
        <v>24</v>
      </c>
      <c r="F19" s="3">
        <f>(1000*300)</f>
        <v>300000</v>
      </c>
    </row>
    <row r="20" spans="1:6">
      <c r="A20" s="22" t="s">
        <v>25</v>
      </c>
      <c r="B20" s="3">
        <f>(15000*3)</f>
        <v>45000</v>
      </c>
      <c r="C20" s="2" t="s">
        <v>26</v>
      </c>
      <c r="D20" s="3"/>
      <c r="E20" s="2" t="s">
        <v>27</v>
      </c>
      <c r="F20" s="3"/>
    </row>
    <row r="21" spans="1:6">
      <c r="A21" s="22" t="s">
        <v>29</v>
      </c>
      <c r="B21" s="3">
        <f>(2*7000)</f>
        <v>14000</v>
      </c>
      <c r="C21" s="2" t="s">
        <v>30</v>
      </c>
      <c r="D21" s="3">
        <f>(3*7000)</f>
        <v>21000</v>
      </c>
      <c r="E21" s="2" t="s">
        <v>31</v>
      </c>
      <c r="F21" s="3">
        <f>(10*7000)</f>
        <v>70000</v>
      </c>
    </row>
    <row r="22" spans="1:6">
      <c r="A22" s="22" t="s">
        <v>32</v>
      </c>
      <c r="B22" s="3">
        <f>(20*300)</f>
        <v>6000</v>
      </c>
      <c r="C22" s="2" t="s">
        <v>33</v>
      </c>
      <c r="D22" s="3">
        <f>(50*300)</f>
        <v>15000</v>
      </c>
      <c r="E22" s="2" t="s">
        <v>34</v>
      </c>
      <c r="F22" s="3">
        <f>(100*300)</f>
        <v>30000</v>
      </c>
    </row>
    <row r="23" spans="1:6">
      <c r="A23" s="22" t="s">
        <v>35</v>
      </c>
      <c r="B23" s="3">
        <f>(6*500)</f>
        <v>3000</v>
      </c>
      <c r="C23" s="2" t="s">
        <v>36</v>
      </c>
      <c r="D23" s="3">
        <f>(12*500)</f>
        <v>6000</v>
      </c>
      <c r="E23" s="2" t="s">
        <v>37</v>
      </c>
      <c r="F23" s="3">
        <f>(24*500)</f>
        <v>12000</v>
      </c>
    </row>
    <row r="24" spans="1:6">
      <c r="A24" s="22" t="s">
        <v>38</v>
      </c>
      <c r="B24" s="3">
        <f>(2*5000)</f>
        <v>10000</v>
      </c>
      <c r="C24" s="2" t="s">
        <v>40</v>
      </c>
      <c r="D24" s="3">
        <f>(3*5000)</f>
        <v>15000</v>
      </c>
      <c r="E24" s="2" t="s">
        <v>41</v>
      </c>
      <c r="F24" s="3">
        <f>(5*5000)</f>
        <v>25000</v>
      </c>
    </row>
    <row r="25" spans="1:6">
      <c r="A25" s="22" t="s">
        <v>46</v>
      </c>
      <c r="B25" s="3">
        <f>(2*5000)</f>
        <v>10000</v>
      </c>
      <c r="C25" s="25" t="s">
        <v>47</v>
      </c>
      <c r="D25" s="3">
        <f>(5*5000)</f>
        <v>25000</v>
      </c>
      <c r="E25" s="2" t="s">
        <v>48</v>
      </c>
      <c r="F25" s="3">
        <f>(20*5000)</f>
        <v>100000</v>
      </c>
    </row>
    <row r="26" spans="1:6">
      <c r="A26" s="2"/>
      <c r="B26" s="3"/>
      <c r="C26" s="2"/>
      <c r="D26" s="3"/>
      <c r="E26" s="2"/>
      <c r="F26" s="3"/>
    </row>
    <row r="27" spans="1:6">
      <c r="A27" s="2"/>
      <c r="B27" s="3">
        <f>SUM(B19:B26)</f>
        <v>119200</v>
      </c>
      <c r="C27" s="3" t="s">
        <v>42</v>
      </c>
      <c r="D27" s="3">
        <f>SUM(D19:D26)</f>
        <v>172000</v>
      </c>
      <c r="E27" s="3" t="s">
        <v>42</v>
      </c>
      <c r="F27" s="3">
        <f>SUM(F19:F26)</f>
        <v>537000</v>
      </c>
    </row>
    <row r="28" spans="1:6">
      <c r="A28" s="2"/>
      <c r="B28" s="3"/>
      <c r="C28" s="2"/>
      <c r="D28" s="3"/>
      <c r="E28" s="2"/>
      <c r="F28" s="3"/>
    </row>
    <row r="29" spans="1:6">
      <c r="A29" s="2"/>
      <c r="B29" s="4" t="s">
        <v>43</v>
      </c>
      <c r="C29" s="2"/>
      <c r="D29" s="4">
        <f>SUM(B27,D27,F27)</f>
        <v>828200</v>
      </c>
      <c r="E29" s="2"/>
      <c r="F29" s="3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user</cp:lastModifiedBy>
  <dcterms:created xsi:type="dcterms:W3CDTF">2018-02-09T11:17:07Z</dcterms:created>
  <dcterms:modified xsi:type="dcterms:W3CDTF">2018-02-26T12:38:08Z</dcterms:modified>
</cp:coreProperties>
</file>