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MINING\"/>
    </mc:Choice>
  </mc:AlternateContent>
  <xr:revisionPtr revIDLastSave="0" documentId="13_ncr:1_{50AADA1A-40E9-4737-AC1D-6F5E564AA8D5}" xr6:coauthVersionLast="47" xr6:coauthVersionMax="47" xr10:uidLastSave="{00000000-0000-0000-0000-000000000000}"/>
  <bookViews>
    <workbookView xWindow="-108" yWindow="-108" windowWidth="23256" windowHeight="12576" xr2:uid="{1140EBDE-FD3B-4E38-A5CD-618C3EA11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1" i="1" l="1"/>
  <c r="I99" i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87" i="1"/>
  <c r="I85" i="1"/>
  <c r="G84" i="1"/>
  <c r="H84" i="1" s="1"/>
  <c r="I84" i="1" s="1"/>
  <c r="G83" i="1"/>
  <c r="H83" i="1" s="1"/>
  <c r="I83" i="1" s="1"/>
  <c r="H82" i="1"/>
  <c r="I82" i="1" s="1"/>
  <c r="G82" i="1"/>
  <c r="G81" i="1"/>
  <c r="H81" i="1" s="1"/>
  <c r="I81" i="1" s="1"/>
  <c r="G80" i="1"/>
  <c r="H80" i="1" s="1"/>
  <c r="I80" i="1" s="1"/>
  <c r="G79" i="1"/>
  <c r="H79" i="1" s="1"/>
  <c r="I79" i="1" s="1"/>
  <c r="H78" i="1"/>
  <c r="I78" i="1" s="1"/>
  <c r="G78" i="1"/>
  <c r="I75" i="1"/>
  <c r="J72" i="1"/>
  <c r="I72" i="1"/>
  <c r="J66" i="1"/>
  <c r="J67" i="1"/>
  <c r="J68" i="1"/>
  <c r="J69" i="1"/>
  <c r="J70" i="1"/>
  <c r="J71" i="1"/>
  <c r="J65" i="1"/>
  <c r="I66" i="1"/>
  <c r="I67" i="1"/>
  <c r="I68" i="1"/>
  <c r="I69" i="1"/>
  <c r="I70" i="1"/>
  <c r="I71" i="1"/>
  <c r="I65" i="1"/>
  <c r="H71" i="1"/>
  <c r="H70" i="1"/>
  <c r="H69" i="1"/>
  <c r="H68" i="1"/>
  <c r="H67" i="1"/>
  <c r="H66" i="1"/>
  <c r="H65" i="1"/>
  <c r="G71" i="1"/>
  <c r="G70" i="1"/>
  <c r="G69" i="1"/>
  <c r="G68" i="1"/>
  <c r="G67" i="1"/>
  <c r="G66" i="1"/>
  <c r="G65" i="1"/>
  <c r="H46" i="1"/>
  <c r="H45" i="1"/>
  <c r="I39" i="1"/>
  <c r="H39" i="1"/>
  <c r="I33" i="1"/>
  <c r="I34" i="1"/>
  <c r="I35" i="1"/>
  <c r="I36" i="1"/>
  <c r="I37" i="1"/>
  <c r="I38" i="1"/>
  <c r="I32" i="1"/>
  <c r="H42" i="1" l="1"/>
  <c r="G36" i="1" s="1"/>
  <c r="H41" i="1"/>
  <c r="F33" i="1" s="1"/>
  <c r="F38" i="1" l="1"/>
  <c r="F36" i="1"/>
  <c r="H36" i="1" s="1"/>
  <c r="F35" i="1"/>
  <c r="F32" i="1"/>
  <c r="F34" i="1"/>
  <c r="G32" i="1"/>
  <c r="G38" i="1"/>
  <c r="G34" i="1"/>
  <c r="G35" i="1"/>
  <c r="G37" i="1"/>
  <c r="G33" i="1"/>
  <c r="H33" i="1" s="1"/>
  <c r="F37" i="1"/>
  <c r="H35" i="1" l="1"/>
  <c r="H34" i="1"/>
  <c r="H38" i="1"/>
  <c r="H32" i="1"/>
  <c r="H37" i="1"/>
</calcChain>
</file>

<file path=xl/sharedStrings.xml><?xml version="1.0" encoding="utf-8"?>
<sst xmlns="http://schemas.openxmlformats.org/spreadsheetml/2006/main" count="50" uniqueCount="35">
  <si>
    <t>X</t>
  </si>
  <si>
    <t>Y</t>
  </si>
  <si>
    <t>Mean (x)</t>
  </si>
  <si>
    <t xml:space="preserve"> </t>
  </si>
  <si>
    <t>Mean (y)</t>
  </si>
  <si>
    <t>X-mean(x)</t>
  </si>
  <si>
    <t>Y-mean(y)</t>
  </si>
  <si>
    <t>X-mean(x) *  Y-mean(y)</t>
  </si>
  <si>
    <t>X-mean(x)^2</t>
  </si>
  <si>
    <t>Q1: Using excel, find a linear regression model based on the follwing dataset.</t>
  </si>
  <si>
    <t>Q2. Predict the value of Y when X are 41, 17 and 27</t>
  </si>
  <si>
    <t>y = mx+c</t>
  </si>
  <si>
    <t>m</t>
  </si>
  <si>
    <t>c</t>
  </si>
  <si>
    <t>So the predict values are,</t>
  </si>
  <si>
    <t>Py</t>
  </si>
  <si>
    <t>When x=41</t>
  </si>
  <si>
    <t>When x=17</t>
  </si>
  <si>
    <t>When x= 27</t>
  </si>
  <si>
    <t>y= -12.997x + 859.212</t>
  </si>
  <si>
    <t>y= -12.997 (17) + 859.212</t>
  </si>
  <si>
    <t>y= -12.997 (27) + 859.212</t>
  </si>
  <si>
    <t>y= -12.997 (41) + 859.212</t>
  </si>
  <si>
    <t xml:space="preserve"> y =  326.335</t>
  </si>
  <si>
    <t>y = 638.263</t>
  </si>
  <si>
    <t>y = 508.293</t>
  </si>
  <si>
    <t>Q3. Find the R^2, MSE and MAE</t>
  </si>
  <si>
    <t>Py-Y</t>
  </si>
  <si>
    <t>(Py-Y)^2</t>
  </si>
  <si>
    <t>(Y-mean(y))^2</t>
  </si>
  <si>
    <t>R^2</t>
  </si>
  <si>
    <t>MSE</t>
  </si>
  <si>
    <t>|Py-Y|</t>
  </si>
  <si>
    <t>MAE</t>
  </si>
  <si>
    <t>JOYADDAR MD JOBAYER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</si>
</sst>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0" fillId="3" borderId="0" xfId="0" applyFill="1"/>
    <xf numFmtId="0" fontId="7" fillId="4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Border="1" applyAlignment="1">
      <alignment horizontal="center"/>
    </xf>
    <xf numFmtId="0" fontId="4" fillId="2" borderId="1" xfId="0" applyFont="1" applyFill="1" applyBorder="1"/>
    <xf numFmtId="2" fontId="0" fillId="5" borderId="0" xfId="0" applyNumberFormat="1" applyFill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" xfId="0" applyFill="1" applyBorder="1"/>
    <xf numFmtId="0" fontId="0" fillId="9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9737532808398948E-2"/>
                  <c:y val="0.110289133858267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Sheet1!$G$6:$G$12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23</c:v>
                </c:pt>
                <c:pt idx="4">
                  <c:v>21</c:v>
                </c:pt>
                <c:pt idx="5">
                  <c:v>37</c:v>
                </c:pt>
                <c:pt idx="6">
                  <c:v>34</c:v>
                </c:pt>
              </c:numCache>
            </c:numRef>
          </c:xVal>
          <c:yVal>
            <c:numRef>
              <c:f>Sheet1!$H$6:$H$12</c:f>
              <c:numCache>
                <c:formatCode>General</c:formatCode>
                <c:ptCount val="7"/>
                <c:pt idx="0">
                  <c:v>600</c:v>
                </c:pt>
                <c:pt idx="1">
                  <c:v>550</c:v>
                </c:pt>
                <c:pt idx="2">
                  <c:v>450</c:v>
                </c:pt>
                <c:pt idx="3">
                  <c:v>570</c:v>
                </c:pt>
                <c:pt idx="4">
                  <c:v>575</c:v>
                </c:pt>
                <c:pt idx="5">
                  <c:v>390</c:v>
                </c:pt>
                <c:pt idx="6">
                  <c:v>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2-4FF9-9A95-5078B136F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63119"/>
        <c:axId val="1954263951"/>
      </c:scatterChart>
      <c:valAx>
        <c:axId val="1954263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variable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63951"/>
        <c:crosses val="autoZero"/>
        <c:crossBetween val="midCat"/>
      </c:valAx>
      <c:valAx>
        <c:axId val="195426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6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12</xdr:row>
      <xdr:rowOff>85726</xdr:rowOff>
    </xdr:from>
    <xdr:to>
      <xdr:col>9</xdr:col>
      <xdr:colOff>533400</xdr:colOff>
      <xdr:row>24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D3E59-A153-F8FF-D2D1-C041A3C23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C083-7505-4377-829C-E2A7ABC20B02}">
  <dimension ref="B1:L101"/>
  <sheetViews>
    <sheetView tabSelected="1" workbookViewId="0">
      <selection activeCell="K8" sqref="K8"/>
    </sheetView>
  </sheetViews>
  <sheetFormatPr defaultRowHeight="14.4" x14ac:dyDescent="0.3"/>
  <cols>
    <col min="6" max="6" width="10.6640625" bestFit="1" customWidth="1"/>
    <col min="7" max="7" width="10.5546875" bestFit="1" customWidth="1"/>
    <col min="8" max="8" width="23.5546875" bestFit="1" customWidth="1"/>
    <col min="9" max="9" width="12.33203125" bestFit="1" customWidth="1"/>
    <col min="10" max="10" width="23.6640625" bestFit="1" customWidth="1"/>
    <col min="11" max="11" width="23.5546875" bestFit="1" customWidth="1"/>
    <col min="12" max="12" width="13.33203125" bestFit="1" customWidth="1"/>
  </cols>
  <sheetData>
    <row r="1" spans="2:11" x14ac:dyDescent="0.3">
      <c r="B1" s="1"/>
      <c r="H1" t="s">
        <v>34</v>
      </c>
    </row>
    <row r="2" spans="2:11" x14ac:dyDescent="0.3">
      <c r="H2">
        <v>1731833</v>
      </c>
    </row>
    <row r="3" spans="2:11" ht="21" x14ac:dyDescent="0.4">
      <c r="B3" s="8" t="s">
        <v>9</v>
      </c>
      <c r="C3" s="8"/>
      <c r="D3" s="8"/>
      <c r="E3" s="8"/>
      <c r="F3" s="8"/>
      <c r="G3" s="8"/>
      <c r="H3" s="8"/>
      <c r="I3" s="8"/>
      <c r="J3" s="10"/>
      <c r="K3" s="10"/>
    </row>
    <row r="5" spans="2:11" ht="15.6" x14ac:dyDescent="0.3">
      <c r="G5" s="5" t="s">
        <v>0</v>
      </c>
      <c r="H5" s="5" t="s">
        <v>1</v>
      </c>
    </row>
    <row r="6" spans="2:11" x14ac:dyDescent="0.3">
      <c r="G6" s="2">
        <v>20</v>
      </c>
      <c r="H6" s="2">
        <v>600</v>
      </c>
    </row>
    <row r="7" spans="2:11" x14ac:dyDescent="0.3">
      <c r="G7" s="2">
        <v>25</v>
      </c>
      <c r="H7" s="2">
        <v>550</v>
      </c>
    </row>
    <row r="8" spans="2:11" x14ac:dyDescent="0.3">
      <c r="G8" s="2">
        <v>30</v>
      </c>
      <c r="H8" s="2">
        <v>450</v>
      </c>
    </row>
    <row r="9" spans="2:11" x14ac:dyDescent="0.3">
      <c r="G9" s="2">
        <v>23</v>
      </c>
      <c r="H9" s="2">
        <v>570</v>
      </c>
    </row>
    <row r="10" spans="2:11" x14ac:dyDescent="0.3">
      <c r="G10" s="2">
        <v>21</v>
      </c>
      <c r="H10" s="2">
        <v>575</v>
      </c>
    </row>
    <row r="11" spans="2:11" x14ac:dyDescent="0.3">
      <c r="G11" s="2">
        <v>37</v>
      </c>
      <c r="H11" s="2">
        <v>390</v>
      </c>
    </row>
    <row r="12" spans="2:11" x14ac:dyDescent="0.3">
      <c r="G12" s="2">
        <v>34</v>
      </c>
      <c r="H12" s="2">
        <v>410</v>
      </c>
    </row>
    <row r="13" spans="2:11" x14ac:dyDescent="0.3">
      <c r="G13" s="11"/>
      <c r="H13" s="11"/>
    </row>
    <row r="14" spans="2:11" x14ac:dyDescent="0.3">
      <c r="G14" s="11"/>
      <c r="H14" s="11"/>
    </row>
    <row r="15" spans="2:11" x14ac:dyDescent="0.3">
      <c r="G15" s="11"/>
      <c r="H15" s="11"/>
    </row>
    <row r="16" spans="2:11" x14ac:dyDescent="0.3">
      <c r="G16" s="11"/>
      <c r="H16" s="11"/>
    </row>
    <row r="17" spans="2:9" x14ac:dyDescent="0.3">
      <c r="G17" s="11"/>
      <c r="H17" s="11"/>
    </row>
    <row r="18" spans="2:9" x14ac:dyDescent="0.3">
      <c r="G18" s="11"/>
      <c r="H18" s="11"/>
    </row>
    <row r="19" spans="2:9" x14ac:dyDescent="0.3">
      <c r="G19" s="11"/>
      <c r="H19" s="11"/>
    </row>
    <row r="20" spans="2:9" x14ac:dyDescent="0.3">
      <c r="G20" s="11"/>
      <c r="H20" s="11"/>
    </row>
    <row r="21" spans="2:9" x14ac:dyDescent="0.3">
      <c r="G21" s="11"/>
      <c r="H21" s="11"/>
    </row>
    <row r="22" spans="2:9" x14ac:dyDescent="0.3">
      <c r="G22" s="11"/>
      <c r="H22" s="11"/>
    </row>
    <row r="23" spans="2:9" x14ac:dyDescent="0.3">
      <c r="G23" s="11"/>
      <c r="H23" s="11"/>
    </row>
    <row r="24" spans="2:9" x14ac:dyDescent="0.3">
      <c r="G24" s="11"/>
      <c r="H24" s="11"/>
    </row>
    <row r="25" spans="2:9" x14ac:dyDescent="0.3">
      <c r="G25" s="11"/>
      <c r="H25" s="11"/>
    </row>
    <row r="27" spans="2:9" ht="21" x14ac:dyDescent="0.4">
      <c r="B27" s="8" t="s">
        <v>10</v>
      </c>
      <c r="C27" s="8"/>
      <c r="D27" s="8"/>
      <c r="E27" s="8"/>
      <c r="F27" s="8"/>
      <c r="G27" s="9"/>
      <c r="H27" s="9"/>
    </row>
    <row r="31" spans="2:9" ht="15.6" x14ac:dyDescent="0.3">
      <c r="D31" s="5" t="s">
        <v>0</v>
      </c>
      <c r="E31" s="5" t="s">
        <v>1</v>
      </c>
      <c r="F31" s="6" t="s">
        <v>5</v>
      </c>
      <c r="G31" s="6" t="s">
        <v>6</v>
      </c>
      <c r="H31" s="6" t="s">
        <v>7</v>
      </c>
      <c r="I31" s="12" t="s">
        <v>8</v>
      </c>
    </row>
    <row r="32" spans="2:9" x14ac:dyDescent="0.3">
      <c r="D32" s="2">
        <v>20</v>
      </c>
      <c r="E32" s="2">
        <v>600</v>
      </c>
      <c r="F32" s="4">
        <f>D32-$H$41</f>
        <v>-7.1428571428571423</v>
      </c>
      <c r="G32" s="4">
        <f>E32-$H$42</f>
        <v>93.571428571428555</v>
      </c>
      <c r="H32" s="4">
        <f>F32*G32</f>
        <v>-668.36734693877531</v>
      </c>
      <c r="I32" s="4">
        <f>POWER(F32,2)</f>
        <v>51.020408163265301</v>
      </c>
    </row>
    <row r="33" spans="4:9" x14ac:dyDescent="0.3">
      <c r="D33" s="2">
        <v>25</v>
      </c>
      <c r="E33" s="2">
        <v>550</v>
      </c>
      <c r="F33" s="4">
        <f t="shared" ref="F33:F38" si="0">D33-$H$41</f>
        <v>-2.1428571428571423</v>
      </c>
      <c r="G33" s="4">
        <f t="shared" ref="G33:G38" si="1">E33-$H$42</f>
        <v>43.571428571428555</v>
      </c>
      <c r="H33" s="4">
        <f t="shared" ref="H33:H38" si="2">F33*G33</f>
        <v>-93.367346938775455</v>
      </c>
      <c r="I33" s="4">
        <f t="shared" ref="I33:I38" si="3">POWER(F33,2)</f>
        <v>4.5918367346938753</v>
      </c>
    </row>
    <row r="34" spans="4:9" x14ac:dyDescent="0.3">
      <c r="D34" s="2">
        <v>30</v>
      </c>
      <c r="E34" s="2">
        <v>450</v>
      </c>
      <c r="F34" s="4">
        <f t="shared" si="0"/>
        <v>2.8571428571428577</v>
      </c>
      <c r="G34" s="4">
        <f t="shared" si="1"/>
        <v>-56.428571428571445</v>
      </c>
      <c r="H34" s="4">
        <f t="shared" si="2"/>
        <v>-161.22448979591843</v>
      </c>
      <c r="I34" s="4">
        <f t="shared" si="3"/>
        <v>8.1632653061224527</v>
      </c>
    </row>
    <row r="35" spans="4:9" x14ac:dyDescent="0.3">
      <c r="D35" s="2">
        <v>23</v>
      </c>
      <c r="E35" s="2">
        <v>570</v>
      </c>
      <c r="F35" s="4">
        <f t="shared" si="0"/>
        <v>-4.1428571428571423</v>
      </c>
      <c r="G35" s="4">
        <f t="shared" si="1"/>
        <v>63.571428571428555</v>
      </c>
      <c r="H35" s="4">
        <f t="shared" si="2"/>
        <v>-263.36734693877543</v>
      </c>
      <c r="I35" s="4">
        <f t="shared" si="3"/>
        <v>17.163265306122444</v>
      </c>
    </row>
    <row r="36" spans="4:9" x14ac:dyDescent="0.3">
      <c r="D36" s="2">
        <v>21</v>
      </c>
      <c r="E36" s="2">
        <v>575</v>
      </c>
      <c r="F36" s="4">
        <f t="shared" si="0"/>
        <v>-6.1428571428571423</v>
      </c>
      <c r="G36" s="4">
        <f t="shared" si="1"/>
        <v>68.571428571428555</v>
      </c>
      <c r="H36" s="4">
        <f t="shared" si="2"/>
        <v>-421.22448979591826</v>
      </c>
      <c r="I36" s="4">
        <f t="shared" si="3"/>
        <v>37.734693877551017</v>
      </c>
    </row>
    <row r="37" spans="4:9" x14ac:dyDescent="0.3">
      <c r="D37" s="2">
        <v>37</v>
      </c>
      <c r="E37" s="2">
        <v>390</v>
      </c>
      <c r="F37" s="4">
        <f t="shared" si="0"/>
        <v>9.8571428571428577</v>
      </c>
      <c r="G37" s="4">
        <f t="shared" si="1"/>
        <v>-116.42857142857144</v>
      </c>
      <c r="H37" s="4">
        <f t="shared" si="2"/>
        <v>-1147.6530612244901</v>
      </c>
      <c r="I37" s="4">
        <f t="shared" si="3"/>
        <v>97.163265306122454</v>
      </c>
    </row>
    <row r="38" spans="4:9" x14ac:dyDescent="0.3">
      <c r="D38" s="2">
        <v>34</v>
      </c>
      <c r="E38" s="2">
        <v>410</v>
      </c>
      <c r="F38" s="4">
        <f t="shared" si="0"/>
        <v>6.8571428571428577</v>
      </c>
      <c r="G38" s="4">
        <f t="shared" si="1"/>
        <v>-96.428571428571445</v>
      </c>
      <c r="H38" s="4">
        <f t="shared" si="2"/>
        <v>-661.22448979591854</v>
      </c>
      <c r="I38" s="4">
        <f t="shared" si="3"/>
        <v>47.020408163265316</v>
      </c>
    </row>
    <row r="39" spans="4:9" x14ac:dyDescent="0.3">
      <c r="H39" s="13">
        <f>SUM(H32:H38)</f>
        <v>-3416.4285714285716</v>
      </c>
      <c r="I39" s="13">
        <f>SUM(I32:I38)</f>
        <v>262.85714285714283</v>
      </c>
    </row>
    <row r="41" spans="4:9" x14ac:dyDescent="0.3">
      <c r="G41" s="7" t="s">
        <v>2</v>
      </c>
      <c r="H41" s="7">
        <f>AVERAGE(D32:D38)</f>
        <v>27.142857142857142</v>
      </c>
    </row>
    <row r="42" spans="4:9" x14ac:dyDescent="0.3">
      <c r="F42" t="s">
        <v>3</v>
      </c>
      <c r="G42" s="7" t="s">
        <v>4</v>
      </c>
      <c r="H42" s="7">
        <f>AVERAGE(E32:E38)</f>
        <v>506.42857142857144</v>
      </c>
    </row>
    <row r="44" spans="4:9" x14ac:dyDescent="0.3">
      <c r="G44" t="s">
        <v>11</v>
      </c>
    </row>
    <row r="45" spans="4:9" x14ac:dyDescent="0.3">
      <c r="G45" t="s">
        <v>12</v>
      </c>
      <c r="H45" s="14">
        <f>H39/I39</f>
        <v>-12.997282608695654</v>
      </c>
    </row>
    <row r="46" spans="4:9" x14ac:dyDescent="0.3">
      <c r="G46" t="s">
        <v>13</v>
      </c>
      <c r="H46" s="14">
        <f>H42-(H41*H45)</f>
        <v>859.21195652173924</v>
      </c>
    </row>
    <row r="48" spans="4:9" x14ac:dyDescent="0.3">
      <c r="G48" t="s">
        <v>19</v>
      </c>
    </row>
    <row r="50" spans="2:12" ht="15.6" x14ac:dyDescent="0.3">
      <c r="H50" s="15" t="s">
        <v>16</v>
      </c>
      <c r="J50" s="16" t="s">
        <v>14</v>
      </c>
    </row>
    <row r="51" spans="2:12" ht="18" x14ac:dyDescent="0.35">
      <c r="H51" s="17" t="s">
        <v>22</v>
      </c>
      <c r="K51" s="18" t="s">
        <v>0</v>
      </c>
      <c r="L51" s="19" t="s">
        <v>15</v>
      </c>
    </row>
    <row r="52" spans="2:12" ht="15.6" x14ac:dyDescent="0.3">
      <c r="H52" s="17" t="s">
        <v>23</v>
      </c>
      <c r="K52" s="2">
        <v>41</v>
      </c>
      <c r="L52" s="20">
        <v>326.33499999999998</v>
      </c>
    </row>
    <row r="53" spans="2:12" ht="15.6" x14ac:dyDescent="0.3">
      <c r="H53" s="15" t="s">
        <v>17</v>
      </c>
      <c r="K53" s="2">
        <v>17</v>
      </c>
      <c r="L53" s="20">
        <v>638.26300000000003</v>
      </c>
    </row>
    <row r="54" spans="2:12" ht="15.6" x14ac:dyDescent="0.3">
      <c r="H54" s="17" t="s">
        <v>20</v>
      </c>
      <c r="K54" s="2">
        <v>27</v>
      </c>
      <c r="L54" s="20">
        <v>508.29300000000001</v>
      </c>
    </row>
    <row r="55" spans="2:12" ht="15.6" x14ac:dyDescent="0.3">
      <c r="H55" s="17" t="s">
        <v>24</v>
      </c>
    </row>
    <row r="56" spans="2:12" ht="15.6" x14ac:dyDescent="0.3">
      <c r="H56" s="21" t="s">
        <v>18</v>
      </c>
    </row>
    <row r="57" spans="2:12" ht="15.6" x14ac:dyDescent="0.3">
      <c r="H57" s="17" t="s">
        <v>21</v>
      </c>
    </row>
    <row r="58" spans="2:12" ht="15.6" x14ac:dyDescent="0.3">
      <c r="H58" s="17" t="s">
        <v>25</v>
      </c>
    </row>
    <row r="60" spans="2:12" ht="21" x14ac:dyDescent="0.4">
      <c r="B60" s="8" t="s">
        <v>26</v>
      </c>
      <c r="C60" s="8"/>
      <c r="D60" s="8"/>
      <c r="E60" s="8"/>
      <c r="F60" s="9"/>
    </row>
    <row r="64" spans="2:12" ht="15.6" x14ac:dyDescent="0.3">
      <c r="E64" s="5" t="s">
        <v>0</v>
      </c>
      <c r="F64" s="5" t="s">
        <v>1</v>
      </c>
      <c r="G64" s="22" t="s">
        <v>15</v>
      </c>
      <c r="H64" s="22" t="s">
        <v>27</v>
      </c>
      <c r="I64" s="22" t="s">
        <v>28</v>
      </c>
      <c r="J64" s="22" t="s">
        <v>29</v>
      </c>
    </row>
    <row r="65" spans="5:10" x14ac:dyDescent="0.3">
      <c r="E65" s="2">
        <v>20</v>
      </c>
      <c r="F65" s="2">
        <v>600</v>
      </c>
      <c r="G65" s="2">
        <f>-12.997*(20)+859.212</f>
        <v>599.27199999999993</v>
      </c>
      <c r="H65" s="2">
        <f t="shared" ref="H65:H71" si="4">G65-F65</f>
        <v>-0.72800000000006548</v>
      </c>
      <c r="I65" s="2">
        <f>POWER(H65,2)</f>
        <v>0.52998400000009538</v>
      </c>
      <c r="J65" s="2">
        <f>POWER(F65-$H$42,2)</f>
        <v>8755.6122448979568</v>
      </c>
    </row>
    <row r="66" spans="5:10" x14ac:dyDescent="0.3">
      <c r="E66" s="2">
        <v>25</v>
      </c>
      <c r="F66" s="2">
        <v>550</v>
      </c>
      <c r="G66" s="2">
        <f>-12.997*(25)+859.212</f>
        <v>534.28700000000003</v>
      </c>
      <c r="H66" s="2">
        <f t="shared" si="4"/>
        <v>-15.712999999999965</v>
      </c>
      <c r="I66" s="2">
        <f t="shared" ref="I66:I71" si="5">POWER(H66,2)</f>
        <v>246.89836899999892</v>
      </c>
      <c r="J66" s="2">
        <f t="shared" ref="J66:J71" si="6">POWER(F66-$H$42,2)</f>
        <v>1898.4693877551006</v>
      </c>
    </row>
    <row r="67" spans="5:10" x14ac:dyDescent="0.3">
      <c r="E67" s="2">
        <v>30</v>
      </c>
      <c r="F67" s="2">
        <v>450</v>
      </c>
      <c r="G67" s="2">
        <f>-12.997*(30)+859.212</f>
        <v>469.30200000000002</v>
      </c>
      <c r="H67" s="2">
        <f t="shared" si="4"/>
        <v>19.302000000000021</v>
      </c>
      <c r="I67" s="2">
        <f t="shared" si="5"/>
        <v>372.5672040000008</v>
      </c>
      <c r="J67" s="2">
        <f t="shared" si="6"/>
        <v>3184.1836734693898</v>
      </c>
    </row>
    <row r="68" spans="5:10" x14ac:dyDescent="0.3">
      <c r="E68" s="2">
        <v>23</v>
      </c>
      <c r="F68" s="2">
        <v>570</v>
      </c>
      <c r="G68" s="2">
        <f>-12.997*(23)+859.212</f>
        <v>560.28099999999995</v>
      </c>
      <c r="H68" s="2">
        <f t="shared" si="4"/>
        <v>-9.7190000000000509</v>
      </c>
      <c r="I68" s="2">
        <f t="shared" si="5"/>
        <v>94.458961000000997</v>
      </c>
      <c r="J68" s="2">
        <f t="shared" si="6"/>
        <v>4041.326530612243</v>
      </c>
    </row>
    <row r="69" spans="5:10" x14ac:dyDescent="0.3">
      <c r="E69" s="2">
        <v>21</v>
      </c>
      <c r="F69" s="2">
        <v>575</v>
      </c>
      <c r="G69" s="2">
        <f>-12.997*(21)+859.212</f>
        <v>586.27499999999998</v>
      </c>
      <c r="H69" s="2">
        <f t="shared" si="4"/>
        <v>11.274999999999977</v>
      </c>
      <c r="I69" s="2">
        <f t="shared" si="5"/>
        <v>127.12562499999949</v>
      </c>
      <c r="J69" s="2">
        <f t="shared" si="6"/>
        <v>4702.0408163265283</v>
      </c>
    </row>
    <row r="70" spans="5:10" x14ac:dyDescent="0.3">
      <c r="E70" s="2">
        <v>37</v>
      </c>
      <c r="F70" s="2">
        <v>390</v>
      </c>
      <c r="G70" s="2">
        <f>-12.997*(37)+859.212</f>
        <v>378.32299999999998</v>
      </c>
      <c r="H70" s="2">
        <f t="shared" si="4"/>
        <v>-11.677000000000021</v>
      </c>
      <c r="I70" s="2">
        <f t="shared" si="5"/>
        <v>136.35232900000048</v>
      </c>
      <c r="J70" s="2">
        <f t="shared" si="6"/>
        <v>13555.612244897962</v>
      </c>
    </row>
    <row r="71" spans="5:10" x14ac:dyDescent="0.3">
      <c r="E71" s="2">
        <v>34</v>
      </c>
      <c r="F71" s="2">
        <v>410</v>
      </c>
      <c r="G71" s="2">
        <f>-12.997*(34)+859.212</f>
        <v>417.31399999999996</v>
      </c>
      <c r="H71" s="2">
        <f t="shared" si="4"/>
        <v>7.3139999999999645</v>
      </c>
      <c r="I71" s="2">
        <f t="shared" si="5"/>
        <v>53.494595999999483</v>
      </c>
      <c r="J71" s="2">
        <f t="shared" si="6"/>
        <v>9298.4693877551053</v>
      </c>
    </row>
    <row r="72" spans="5:10" x14ac:dyDescent="0.3">
      <c r="I72" s="23">
        <f>SUM(I65:I71)</f>
        <v>1031.4270680000002</v>
      </c>
      <c r="J72" s="23">
        <f>SUM(J65:J71)</f>
        <v>45435.714285714283</v>
      </c>
    </row>
    <row r="75" spans="5:10" x14ac:dyDescent="0.3">
      <c r="H75" s="24" t="s">
        <v>30</v>
      </c>
      <c r="I75" s="29">
        <f>1-(I72/J72)</f>
        <v>0.97729919988681024</v>
      </c>
    </row>
    <row r="77" spans="5:10" ht="15.6" x14ac:dyDescent="0.3">
      <c r="E77" s="5" t="s">
        <v>0</v>
      </c>
      <c r="F77" s="5" t="s">
        <v>1</v>
      </c>
      <c r="G77" s="22" t="s">
        <v>15</v>
      </c>
      <c r="H77" s="22" t="s">
        <v>27</v>
      </c>
      <c r="I77" s="22" t="s">
        <v>28</v>
      </c>
    </row>
    <row r="78" spans="5:10" x14ac:dyDescent="0.3">
      <c r="E78" s="2">
        <v>20</v>
      </c>
      <c r="F78" s="2">
        <v>600</v>
      </c>
      <c r="G78" s="2">
        <f>-12.997*(20)+859.212</f>
        <v>599.27199999999993</v>
      </c>
      <c r="H78" s="2">
        <f t="shared" ref="H78:H84" si="7">G78-F78</f>
        <v>-0.72800000000006548</v>
      </c>
      <c r="I78" s="2">
        <f>POWER(H78,2)</f>
        <v>0.52998400000009538</v>
      </c>
    </row>
    <row r="79" spans="5:10" x14ac:dyDescent="0.3">
      <c r="E79" s="2">
        <v>25</v>
      </c>
      <c r="F79" s="2">
        <v>550</v>
      </c>
      <c r="G79" s="2">
        <f>-12.997*(25)+859.212</f>
        <v>534.28700000000003</v>
      </c>
      <c r="H79" s="2">
        <f t="shared" si="7"/>
        <v>-15.712999999999965</v>
      </c>
      <c r="I79" s="2">
        <f t="shared" ref="I79:I84" si="8">POWER(H79,2)</f>
        <v>246.89836899999892</v>
      </c>
    </row>
    <row r="80" spans="5:10" x14ac:dyDescent="0.3">
      <c r="E80" s="2">
        <v>30</v>
      </c>
      <c r="F80" s="2">
        <v>450</v>
      </c>
      <c r="G80" s="2">
        <f>-12.997*(30)+859.212</f>
        <v>469.30200000000002</v>
      </c>
      <c r="H80" s="2">
        <f t="shared" si="7"/>
        <v>19.302000000000021</v>
      </c>
      <c r="I80" s="2">
        <f t="shared" si="8"/>
        <v>372.5672040000008</v>
      </c>
    </row>
    <row r="81" spans="5:9" x14ac:dyDescent="0.3">
      <c r="E81" s="2">
        <v>23</v>
      </c>
      <c r="F81" s="2">
        <v>570</v>
      </c>
      <c r="G81" s="2">
        <f>-12.997*(23)+859.212</f>
        <v>560.28099999999995</v>
      </c>
      <c r="H81" s="2">
        <f t="shared" si="7"/>
        <v>-9.7190000000000509</v>
      </c>
      <c r="I81" s="2">
        <f t="shared" si="8"/>
        <v>94.458961000000997</v>
      </c>
    </row>
    <row r="82" spans="5:9" x14ac:dyDescent="0.3">
      <c r="E82" s="2">
        <v>21</v>
      </c>
      <c r="F82" s="2">
        <v>575</v>
      </c>
      <c r="G82" s="2">
        <f>-12.997*(21)+859.212</f>
        <v>586.27499999999998</v>
      </c>
      <c r="H82" s="2">
        <f t="shared" si="7"/>
        <v>11.274999999999977</v>
      </c>
      <c r="I82" s="2">
        <f t="shared" si="8"/>
        <v>127.12562499999949</v>
      </c>
    </row>
    <row r="83" spans="5:9" x14ac:dyDescent="0.3">
      <c r="E83" s="2">
        <v>37</v>
      </c>
      <c r="F83" s="2">
        <v>390</v>
      </c>
      <c r="G83" s="2">
        <f>-12.997*(37)+859.212</f>
        <v>378.32299999999998</v>
      </c>
      <c r="H83" s="2">
        <f t="shared" si="7"/>
        <v>-11.677000000000021</v>
      </c>
      <c r="I83" s="2">
        <f t="shared" si="8"/>
        <v>136.35232900000048</v>
      </c>
    </row>
    <row r="84" spans="5:9" x14ac:dyDescent="0.3">
      <c r="E84" s="2">
        <v>34</v>
      </c>
      <c r="F84" s="2">
        <v>410</v>
      </c>
      <c r="G84" s="2">
        <f>-12.997*(34)+859.212</f>
        <v>417.31399999999996</v>
      </c>
      <c r="H84" s="2">
        <f t="shared" si="7"/>
        <v>7.3139999999999645</v>
      </c>
      <c r="I84" s="2">
        <f t="shared" si="8"/>
        <v>53.494595999999483</v>
      </c>
    </row>
    <row r="85" spans="5:9" x14ac:dyDescent="0.3">
      <c r="I85" s="23">
        <f>SUM(I78:I84)</f>
        <v>1031.4270680000002</v>
      </c>
    </row>
    <row r="87" spans="5:9" x14ac:dyDescent="0.3">
      <c r="F87" s="24" t="s">
        <v>31</v>
      </c>
      <c r="G87" s="24">
        <f>I85/7</f>
        <v>147.34672400000002</v>
      </c>
    </row>
    <row r="91" spans="5:9" ht="15.6" x14ac:dyDescent="0.3">
      <c r="E91" s="5" t="s">
        <v>0</v>
      </c>
      <c r="F91" s="5" t="s">
        <v>1</v>
      </c>
      <c r="G91" s="22" t="s">
        <v>15</v>
      </c>
      <c r="H91" s="25" t="s">
        <v>27</v>
      </c>
      <c r="I91" s="22" t="s">
        <v>32</v>
      </c>
    </row>
    <row r="92" spans="5:9" x14ac:dyDescent="0.3">
      <c r="E92" s="2">
        <v>20</v>
      </c>
      <c r="F92" s="2">
        <v>600</v>
      </c>
      <c r="G92" s="2">
        <f>-12.997*(20)+859.212</f>
        <v>599.27199999999993</v>
      </c>
      <c r="H92" s="26">
        <f t="shared" ref="H92:H98" si="9">G92-F92</f>
        <v>-0.72800000000006548</v>
      </c>
      <c r="I92" s="3">
        <v>0.72799999999999998</v>
      </c>
    </row>
    <row r="93" spans="5:9" x14ac:dyDescent="0.3">
      <c r="E93" s="2">
        <v>25</v>
      </c>
      <c r="F93" s="2">
        <v>550</v>
      </c>
      <c r="G93" s="2">
        <f>-12.997*(25)+859.212</f>
        <v>534.28700000000003</v>
      </c>
      <c r="H93" s="26">
        <f t="shared" si="9"/>
        <v>-15.712999999999965</v>
      </c>
      <c r="I93" s="3">
        <v>15.712999999999999</v>
      </c>
    </row>
    <row r="94" spans="5:9" x14ac:dyDescent="0.3">
      <c r="E94" s="2">
        <v>30</v>
      </c>
      <c r="F94" s="2">
        <v>450</v>
      </c>
      <c r="G94" s="2">
        <f>-12.997*(30)+859.212</f>
        <v>469.30200000000002</v>
      </c>
      <c r="H94" s="26">
        <f t="shared" si="9"/>
        <v>19.302000000000021</v>
      </c>
      <c r="I94" s="3">
        <v>19.302</v>
      </c>
    </row>
    <row r="95" spans="5:9" x14ac:dyDescent="0.3">
      <c r="E95" s="2">
        <v>23</v>
      </c>
      <c r="F95" s="2">
        <v>570</v>
      </c>
      <c r="G95" s="2">
        <f>-12.997*(23)+859.212</f>
        <v>560.28099999999995</v>
      </c>
      <c r="H95" s="26">
        <f t="shared" si="9"/>
        <v>-9.7190000000000509</v>
      </c>
      <c r="I95" s="3">
        <v>9.7189999999999994</v>
      </c>
    </row>
    <row r="96" spans="5:9" x14ac:dyDescent="0.3">
      <c r="E96" s="2">
        <v>21</v>
      </c>
      <c r="F96" s="2">
        <v>575</v>
      </c>
      <c r="G96" s="2">
        <f>-12.997*(21)+859.212</f>
        <v>586.27499999999998</v>
      </c>
      <c r="H96" s="26">
        <f t="shared" si="9"/>
        <v>11.274999999999977</v>
      </c>
      <c r="I96" s="3">
        <v>11.275</v>
      </c>
    </row>
    <row r="97" spans="5:9" x14ac:dyDescent="0.3">
      <c r="E97" s="2">
        <v>37</v>
      </c>
      <c r="F97" s="2">
        <v>390</v>
      </c>
      <c r="G97" s="2">
        <f>-12.997*(37)+859.212</f>
        <v>378.32299999999998</v>
      </c>
      <c r="H97" s="26">
        <f t="shared" si="9"/>
        <v>-11.677000000000021</v>
      </c>
      <c r="I97" s="3">
        <v>11.677</v>
      </c>
    </row>
    <row r="98" spans="5:9" x14ac:dyDescent="0.3">
      <c r="E98" s="2">
        <v>34</v>
      </c>
      <c r="F98" s="2">
        <v>410</v>
      </c>
      <c r="G98" s="2">
        <f>-12.997*(34)+859.212</f>
        <v>417.31399999999996</v>
      </c>
      <c r="H98" s="26">
        <f t="shared" si="9"/>
        <v>7.3139999999999645</v>
      </c>
      <c r="I98" s="3">
        <v>7.3140000000000001</v>
      </c>
    </row>
    <row r="99" spans="5:9" x14ac:dyDescent="0.3">
      <c r="I99" s="27">
        <f>SUM(I92:I98)</f>
        <v>75.72799999999998</v>
      </c>
    </row>
    <row r="101" spans="5:9" x14ac:dyDescent="0.3">
      <c r="F101" s="28" t="s">
        <v>33</v>
      </c>
      <c r="G101" s="28">
        <f>I99/7</f>
        <v>10.818285714285711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JOYADDAR MD JOBAYER</dc:creator>
  <cp:lastModifiedBy>Jobayer</cp:lastModifiedBy>
  <dcterms:created xsi:type="dcterms:W3CDTF">2022-09-03T15:49:08Z</dcterms:created>
  <dcterms:modified xsi:type="dcterms:W3CDTF">2022-09-03T17:33:09Z</dcterms:modified>
</cp:coreProperties>
</file>