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E6F57E-B04F-46AC-A833-A51D9B52CA4F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WEEK1" sheetId="1" r:id="rId1"/>
    <sheet name="WEEK 2" sheetId="2" r:id="rId2"/>
    <sheet name="WEEK 3" sheetId="3" r:id="rId3"/>
    <sheet name="WEEK 4" sheetId="4" r:id="rId4"/>
    <sheet name="NOVEMBER" sheetId="5" r:id="rId5"/>
  </sheets>
  <definedNames>
    <definedName name="_xlchart.v1.0" hidden="1">NOVEMBER!$E$36:$E$43</definedName>
    <definedName name="_xlchart.v1.1" hidden="1">NOVEMBER!$F$35</definedName>
    <definedName name="_xlchart.v1.2" hidden="1">NOVEMBER!$F$36:$F$43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8" i="5" l="1"/>
  <c r="F69" i="5"/>
  <c r="F70" i="5"/>
  <c r="F71" i="5"/>
  <c r="F72" i="5"/>
  <c r="F73" i="5"/>
  <c r="F74" i="5"/>
  <c r="F75" i="5"/>
  <c r="E19" i="4" l="1"/>
  <c r="D59" i="5" l="1"/>
  <c r="E24" i="4"/>
  <c r="E24" i="3"/>
  <c r="E25" i="3" s="1"/>
  <c r="E24" i="2"/>
  <c r="E25" i="2" s="1"/>
  <c r="E24" i="1"/>
  <c r="E23" i="1"/>
  <c r="D23" i="5"/>
  <c r="D28" i="5" s="1"/>
  <c r="D29" i="5" s="1"/>
  <c r="E25" i="4"/>
  <c r="J25" i="4"/>
  <c r="E23" i="4" s="1"/>
  <c r="E19" i="3"/>
  <c r="J25" i="3"/>
  <c r="E18" i="3" s="1"/>
  <c r="E21" i="3" s="1"/>
  <c r="E23" i="3" s="1"/>
  <c r="E19" i="1"/>
  <c r="E19" i="2"/>
  <c r="E23" i="2"/>
  <c r="E21" i="2" s="1"/>
  <c r="J25" i="2"/>
  <c r="E18" i="2" s="1"/>
  <c r="E25" i="1"/>
  <c r="J25" i="1"/>
  <c r="E18" i="1" s="1"/>
  <c r="E21" i="4" l="1"/>
  <c r="E18" i="4"/>
  <c r="D62" i="5"/>
  <c r="D63" i="5" s="1"/>
  <c r="F43" i="5"/>
  <c r="F42" i="5"/>
  <c r="F41" i="5"/>
  <c r="F40" i="5"/>
  <c r="F39" i="5"/>
  <c r="F38" i="5"/>
  <c r="F37" i="5"/>
  <c r="F36" i="5"/>
  <c r="E29" i="5"/>
  <c r="E26" i="5"/>
  <c r="E20" i="5"/>
  <c r="E21" i="5"/>
  <c r="E22" i="5"/>
  <c r="E23" i="5"/>
  <c r="E25" i="5"/>
  <c r="E16" i="5"/>
  <c r="D27" i="5"/>
  <c r="E27" i="5" s="1"/>
  <c r="D24" i="5"/>
  <c r="E24" i="5" s="1"/>
  <c r="C28" i="5"/>
  <c r="E28" i="5" s="1"/>
  <c r="K24" i="4"/>
  <c r="K19" i="4"/>
  <c r="K20" i="4"/>
  <c r="K21" i="4"/>
  <c r="K22" i="4"/>
  <c r="K23" i="4"/>
  <c r="K18" i="4"/>
  <c r="D5" i="4"/>
  <c r="K20" i="3"/>
  <c r="K21" i="3"/>
  <c r="K22" i="3"/>
  <c r="K23" i="3"/>
  <c r="K24" i="3"/>
  <c r="K19" i="3"/>
  <c r="D5" i="3"/>
  <c r="K24" i="2"/>
  <c r="K19" i="2"/>
  <c r="K20" i="2"/>
  <c r="K21" i="2"/>
  <c r="K22" i="2"/>
  <c r="K23" i="2"/>
  <c r="K18" i="2"/>
  <c r="D5" i="2"/>
  <c r="K24" i="1"/>
  <c r="K19" i="1"/>
  <c r="K20" i="1"/>
  <c r="K21" i="1"/>
  <c r="K22" i="1"/>
  <c r="K23" i="1"/>
  <c r="K18" i="1"/>
  <c r="M12" i="1"/>
  <c r="D5" i="1"/>
  <c r="K25" i="1" l="1"/>
  <c r="K25" i="2"/>
  <c r="K25" i="3"/>
  <c r="K25" i="4"/>
  <c r="D64" i="5"/>
  <c r="F44" i="5"/>
  <c r="C38" i="5" s="1"/>
  <c r="E13" i="3" l="1"/>
  <c r="E5" i="3"/>
  <c r="E16" i="2"/>
  <c r="E5" i="2"/>
  <c r="E5" i="4"/>
  <c r="E16" i="4"/>
  <c r="E5" i="1"/>
  <c r="D17" i="5"/>
  <c r="D19" i="5" l="1"/>
  <c r="E19" i="5" s="1"/>
  <c r="D18" i="5"/>
  <c r="E18" i="5" s="1"/>
  <c r="E17" i="5"/>
  <c r="C39" i="5"/>
  <c r="E9" i="1"/>
  <c r="E10" i="1"/>
  <c r="E13" i="1" s="1"/>
  <c r="E16" i="1" s="1"/>
  <c r="C37" i="5"/>
  <c r="C43" i="5" s="1"/>
  <c r="F5" i="1"/>
  <c r="E8" i="1" s="1"/>
  <c r="E10" i="3"/>
  <c r="E9" i="3"/>
  <c r="F5" i="3"/>
  <c r="E8" i="3" s="1"/>
  <c r="E10" i="2"/>
  <c r="E13" i="2" s="1"/>
  <c r="E9" i="2"/>
  <c r="F5" i="2"/>
  <c r="E8" i="2" s="1"/>
  <c r="E10" i="4"/>
  <c r="E13" i="4" s="1"/>
  <c r="E9" i="4"/>
  <c r="F5" i="4"/>
  <c r="E8" i="4" s="1"/>
</calcChain>
</file>

<file path=xl/sharedStrings.xml><?xml version="1.0" encoding="utf-8"?>
<sst xmlns="http://schemas.openxmlformats.org/spreadsheetml/2006/main" count="426" uniqueCount="163">
  <si>
    <t>RACKS</t>
  </si>
  <si>
    <t>RIX START UP</t>
  </si>
  <si>
    <t>RIX SHUT DOWN</t>
  </si>
  <si>
    <t>TOTAL</t>
  </si>
  <si>
    <t>PROD. RATE m³/Hr</t>
  </si>
  <si>
    <t>GENERATING SET READING</t>
  </si>
  <si>
    <t>Diesel</t>
  </si>
  <si>
    <t>B</t>
  </si>
  <si>
    <t>GEN TANK OPENING STOCK</t>
  </si>
  <si>
    <t>Production Hourly output</t>
  </si>
  <si>
    <t>GEN TANK CLOSING STOCK</t>
  </si>
  <si>
    <t>PHCN READING</t>
  </si>
  <si>
    <t>Start</t>
  </si>
  <si>
    <t>Stop</t>
  </si>
  <si>
    <t>Total</t>
  </si>
  <si>
    <t>Corporate volume</t>
  </si>
  <si>
    <t>Nill</t>
  </si>
  <si>
    <t>Kva</t>
  </si>
  <si>
    <t>Kwh</t>
  </si>
  <si>
    <t>TP volume</t>
  </si>
  <si>
    <t>Total complain volume treated for the week</t>
  </si>
  <si>
    <t xml:space="preserve">Total volume of bad valve cylinder filled for the week     </t>
  </si>
  <si>
    <r>
      <t>SIZE m</t>
    </r>
    <r>
      <rPr>
        <sz val="11"/>
        <color theme="1"/>
        <rFont val="Calibri"/>
        <family val="2"/>
      </rPr>
      <t>³</t>
    </r>
  </si>
  <si>
    <t>QTY</t>
  </si>
  <si>
    <t>Total volume of unfinished product with production</t>
  </si>
  <si>
    <t>Total number of cylinders filled</t>
  </si>
  <si>
    <t>Total empty cylinders handed to production</t>
  </si>
  <si>
    <t>Total number of bad cylinder filled</t>
  </si>
  <si>
    <t>Total filled cylinders handed back to sales</t>
  </si>
  <si>
    <t>Date</t>
  </si>
  <si>
    <t>Vol.</t>
  </si>
  <si>
    <t>Targ. Vol.</t>
  </si>
  <si>
    <t>DOWNTIME ANALYSIS:</t>
  </si>
  <si>
    <t>RIX A</t>
  </si>
  <si>
    <t>DATE</t>
  </si>
  <si>
    <t>HOURS</t>
  </si>
  <si>
    <t>REASONS</t>
  </si>
  <si>
    <t>RIX B</t>
  </si>
  <si>
    <t>SUGGESTED SOLUTIONS</t>
  </si>
  <si>
    <t>MONTH:   NOVEMBER                                            WEEK: 1</t>
  </si>
  <si>
    <t>STARTUP:</t>
  </si>
  <si>
    <t>SHUTDOWN:</t>
  </si>
  <si>
    <t>A</t>
  </si>
  <si>
    <t>Start    Nill</t>
  </si>
  <si>
    <t>Stop    Nill</t>
  </si>
  <si>
    <t>RATE (1tr/hr)</t>
  </si>
  <si>
    <r>
      <t>7.5m</t>
    </r>
    <r>
      <rPr>
        <sz val="11"/>
        <color theme="1"/>
        <rFont val="Calibri"/>
        <family val="2"/>
      </rPr>
      <t>³</t>
    </r>
  </si>
  <si>
    <t>Lack of empty cylinders and power failure</t>
  </si>
  <si>
    <t>MONTH:   NOVEMBER                                            WEEK: 2</t>
  </si>
  <si>
    <t>13/11/2019</t>
  </si>
  <si>
    <t>14/11/2019</t>
  </si>
  <si>
    <t>15/11/2019</t>
  </si>
  <si>
    <t>16/11/2019</t>
  </si>
  <si>
    <t>MONTH:   NOVENMBER                                            WEEK: 3</t>
  </si>
  <si>
    <t>MONTH:    NOVEMBER                                           WEEK: 4</t>
  </si>
  <si>
    <r>
      <t>7m</t>
    </r>
    <r>
      <rPr>
        <sz val="11"/>
        <color theme="1"/>
        <rFont val="Calibri"/>
        <family val="2"/>
      </rPr>
      <t>³</t>
    </r>
  </si>
  <si>
    <t>25/11/19</t>
  </si>
  <si>
    <t>26/11/19</t>
  </si>
  <si>
    <t>27/11/19</t>
  </si>
  <si>
    <t>28/11/19</t>
  </si>
  <si>
    <t>29/11/19</t>
  </si>
  <si>
    <t>30/11/19</t>
  </si>
  <si>
    <t>From:</t>
  </si>
  <si>
    <t>Technical Officer</t>
  </si>
  <si>
    <t>To:</t>
  </si>
  <si>
    <t>General Manager Operations</t>
  </si>
  <si>
    <t>Subject:</t>
  </si>
  <si>
    <t>Date:</t>
  </si>
  <si>
    <t xml:space="preserve">       A</t>
  </si>
  <si>
    <t>GENERAL SUMMARY OF PERFORMANCE:</t>
  </si>
  <si>
    <t xml:space="preserve">       B</t>
  </si>
  <si>
    <t xml:space="preserve">                                                                       DETAILS OF MONTHLY PERFORMANCE (Oxygen Production &amp; Rix Operations)</t>
  </si>
  <si>
    <t>Items</t>
  </si>
  <si>
    <t>October</t>
  </si>
  <si>
    <t>%  Increase/Decrease</t>
  </si>
  <si>
    <t>Budgeted volume</t>
  </si>
  <si>
    <r>
      <t>Actual prod. Vol. (m</t>
    </r>
    <r>
      <rPr>
        <b/>
        <sz val="11"/>
        <color theme="1"/>
        <rFont val="Calibri"/>
        <family val="2"/>
      </rPr>
      <t>³</t>
    </r>
    <r>
      <rPr>
        <b/>
        <sz val="11"/>
        <color theme="1"/>
        <rFont val="Times New Roman"/>
        <family val="1"/>
      </rPr>
      <t>)</t>
    </r>
  </si>
  <si>
    <t>% Ahvmt</t>
  </si>
  <si>
    <r>
      <t>Medical prod. Vol.(m</t>
    </r>
    <r>
      <rPr>
        <b/>
        <sz val="11"/>
        <color theme="1"/>
        <rFont val="Calibri"/>
        <family val="2"/>
      </rPr>
      <t>³</t>
    </r>
    <r>
      <rPr>
        <b/>
        <sz val="11"/>
        <color theme="1"/>
        <rFont val="Times New Roman"/>
        <family val="1"/>
      </rPr>
      <t>)</t>
    </r>
  </si>
  <si>
    <r>
      <t>Corporate prod. Vol.(m</t>
    </r>
    <r>
      <rPr>
        <b/>
        <sz val="11"/>
        <color theme="1"/>
        <rFont val="Calibri"/>
        <family val="2"/>
      </rPr>
      <t>³</t>
    </r>
    <r>
      <rPr>
        <b/>
        <sz val="11"/>
        <color theme="1"/>
        <rFont val="Times New Roman"/>
        <family val="1"/>
      </rPr>
      <t>)</t>
    </r>
  </si>
  <si>
    <t>Third party prod. Vol.(m³)</t>
  </si>
  <si>
    <t>Rix A Budgetted Running Hrs</t>
  </si>
  <si>
    <t>Rix A Hrs of Running (Actual)</t>
  </si>
  <si>
    <t>Rix B Budgetted Running Hrs</t>
  </si>
  <si>
    <t>Rix B Hrs of Running (Actual)</t>
  </si>
  <si>
    <t>Total Rix Running Hrs (A+B)</t>
  </si>
  <si>
    <t>Average Running Hours (A+B)</t>
  </si>
  <si>
    <t>Cylinders received from Jos</t>
  </si>
  <si>
    <t>Volume received from jos</t>
  </si>
  <si>
    <t>Total no. of Cyls. Filled</t>
  </si>
  <si>
    <r>
      <t>10m</t>
    </r>
    <r>
      <rPr>
        <sz val="11"/>
        <color theme="1"/>
        <rFont val="Calibri"/>
        <family val="2"/>
      </rPr>
      <t>³</t>
    </r>
  </si>
  <si>
    <r>
      <t>Total Volume filled (m</t>
    </r>
    <r>
      <rPr>
        <b/>
        <sz val="11"/>
        <color theme="1"/>
        <rFont val="Calibri"/>
        <family val="2"/>
      </rPr>
      <t>³</t>
    </r>
    <r>
      <rPr>
        <b/>
        <sz val="11"/>
        <color theme="1"/>
        <rFont val="Times New Roman"/>
        <family val="1"/>
      </rPr>
      <t>)</t>
    </r>
  </si>
  <si>
    <t>Total no. of Cyls. Transferred to Production</t>
  </si>
  <si>
    <r>
      <t>Total vol. transferred to production (m</t>
    </r>
    <r>
      <rPr>
        <b/>
        <sz val="11"/>
        <color theme="1"/>
        <rFont val="Calibri"/>
        <family val="2"/>
      </rPr>
      <t>³</t>
    </r>
    <r>
      <rPr>
        <b/>
        <sz val="11"/>
        <color theme="1"/>
        <rFont val="Times New Roman"/>
        <family val="1"/>
      </rPr>
      <t>)</t>
    </r>
  </si>
  <si>
    <r>
      <t>6m</t>
    </r>
    <r>
      <rPr>
        <sz val="11"/>
        <color theme="1"/>
        <rFont val="Calibri"/>
        <family val="2"/>
      </rPr>
      <t>³</t>
    </r>
  </si>
  <si>
    <t>Total no. of cyls. Transferred to sales</t>
  </si>
  <si>
    <r>
      <t>4m</t>
    </r>
    <r>
      <rPr>
        <sz val="11"/>
        <color theme="1"/>
        <rFont val="Calibri"/>
        <family val="2"/>
      </rPr>
      <t>³</t>
    </r>
  </si>
  <si>
    <r>
      <t>Total vol. transferred to sales (m</t>
    </r>
    <r>
      <rPr>
        <b/>
        <sz val="11"/>
        <color theme="1"/>
        <rFont val="Calibri"/>
        <family val="2"/>
      </rPr>
      <t>³</t>
    </r>
    <r>
      <rPr>
        <b/>
        <sz val="11"/>
        <color theme="1"/>
        <rFont val="Times New Roman"/>
        <family val="1"/>
      </rPr>
      <t>)</t>
    </r>
  </si>
  <si>
    <r>
      <t>3m</t>
    </r>
    <r>
      <rPr>
        <sz val="11"/>
        <color theme="1"/>
        <rFont val="Calibri"/>
        <family val="2"/>
      </rPr>
      <t>³</t>
    </r>
  </si>
  <si>
    <t>Total no. of Bad valve cyls. Filled</t>
  </si>
  <si>
    <r>
      <t>2m</t>
    </r>
    <r>
      <rPr>
        <sz val="11"/>
        <color theme="1"/>
        <rFont val="Calibri"/>
        <family val="2"/>
      </rPr>
      <t>³</t>
    </r>
  </si>
  <si>
    <r>
      <t>1m</t>
    </r>
    <r>
      <rPr>
        <sz val="11"/>
        <color theme="1"/>
        <rFont val="Calibri"/>
        <family val="2"/>
      </rPr>
      <t>³</t>
    </r>
  </si>
  <si>
    <t>E</t>
  </si>
  <si>
    <t>MAINTENANCE MATTERS:</t>
  </si>
  <si>
    <t>Mtce. Works undertaken</t>
  </si>
  <si>
    <t>Spare parts, Items &amp; Fabrication works undertaken</t>
  </si>
  <si>
    <t>part name</t>
  </si>
  <si>
    <t>part no</t>
  </si>
  <si>
    <t>Quantity</t>
  </si>
  <si>
    <t>Done by contractor</t>
  </si>
  <si>
    <t>DOWNTIME ANALYSIS</t>
  </si>
  <si>
    <t>NO CYLINDER DOWNTIME/ NO POWER</t>
  </si>
  <si>
    <t>AVG.NO CYLINDER DOWNTIME/NO POWER</t>
  </si>
  <si>
    <t>ENERGY ANALYSIS</t>
  </si>
  <si>
    <r>
      <rPr>
        <b/>
        <sz val="11"/>
        <color theme="1"/>
        <rFont val="Calibri"/>
        <family val="2"/>
      </rPr>
      <t>%</t>
    </r>
    <r>
      <rPr>
        <b/>
        <sz val="11"/>
        <color theme="1"/>
        <rFont val="Times New Roman"/>
        <family val="1"/>
      </rPr>
      <t xml:space="preserve"> INCREASE/ DECREASE</t>
    </r>
  </si>
  <si>
    <t>Budgeted PHCN Kwh</t>
  </si>
  <si>
    <t>PHCN Kwh consumed (Actual)</t>
  </si>
  <si>
    <t>Amount in =N=@=N=38.38/Kwh</t>
  </si>
  <si>
    <t>Budget Diesel Consumed (Litres)</t>
  </si>
  <si>
    <t>Actual Diesel Consumed ( Litres)</t>
  </si>
  <si>
    <t>Actual amount in =N=@230/litres</t>
  </si>
  <si>
    <t>Generator hours of operation</t>
  </si>
  <si>
    <t>STAFF MATTERS:</t>
  </si>
  <si>
    <t>CONCLUSION:</t>
  </si>
  <si>
    <t>Sign:</t>
  </si>
  <si>
    <t xml:space="preserve">       LAGOS OPERATION PRODUCTION/TECHNICAL REPORT FOR NOVEMBER 2019</t>
  </si>
  <si>
    <t>November</t>
  </si>
  <si>
    <t>Nil</t>
  </si>
  <si>
    <t>VOLUME PRODUCED(m³)</t>
  </si>
  <si>
    <t>Total Production for the week(m³)</t>
  </si>
  <si>
    <t>Useful volume(m³)</t>
  </si>
  <si>
    <t>Medical volume(m³)</t>
  </si>
  <si>
    <t>Total volume delivered to sales department for the week(m³)</t>
  </si>
  <si>
    <t>Total down time for the week(hrs)</t>
  </si>
  <si>
    <t>Total empty volume handed to production(m³)</t>
  </si>
  <si>
    <t>Average Rix Hours worked(hrs)</t>
  </si>
  <si>
    <t>Total Rix running hours(hrs)</t>
  </si>
  <si>
    <t>VOLUME(m³)</t>
  </si>
  <si>
    <t>HOURS(hrs)</t>
  </si>
  <si>
    <t>Production Hourly output(hrs)</t>
  </si>
  <si>
    <t>TOTAL(hrs)</t>
  </si>
  <si>
    <t>18/11/2019</t>
  </si>
  <si>
    <t>Replacement of Rix A oil filter</t>
  </si>
  <si>
    <t>Oil filter</t>
  </si>
  <si>
    <t>Production hourly filling Rate(m³/hr)</t>
  </si>
  <si>
    <t xml:space="preserve">MAINTENANCE </t>
  </si>
  <si>
    <t>Lagos Operation November Production Report</t>
  </si>
  <si>
    <t>Cylinder sizes filled</t>
  </si>
  <si>
    <t xml:space="preserve">CYLINDER DETAILS </t>
  </si>
  <si>
    <t>RATE</t>
  </si>
  <si>
    <t>RIX TYPE</t>
  </si>
  <si>
    <t>PREPARED BY Olaniran Job</t>
  </si>
  <si>
    <t>Satisfactory</t>
  </si>
  <si>
    <r>
      <rPr>
        <b/>
        <sz val="11"/>
        <color rgb="FFC00000"/>
        <rFont val="Calibri"/>
        <family val="2"/>
        <scheme val="minor"/>
      </rPr>
      <t>KEY OPERATIONAL CHALLENGES</t>
    </r>
    <r>
      <rPr>
        <sz val="11"/>
        <color rgb="FFC00000"/>
        <rFont val="Calibri"/>
        <family val="2"/>
        <scheme val="minor"/>
      </rPr>
      <t xml:space="preserve"> : Inavaliabity of empty cylinder</t>
    </r>
  </si>
  <si>
    <t>Inadequate Empty Cylinder and power failure</t>
  </si>
  <si>
    <t>Inventory department need to acertain and get ready the numbers of cylinder needed for the following day production before COB</t>
  </si>
  <si>
    <t>Start2</t>
  </si>
  <si>
    <t>Stop3</t>
  </si>
  <si>
    <t>Total4</t>
  </si>
  <si>
    <t>Total2</t>
  </si>
  <si>
    <r>
      <rPr>
        <b/>
        <sz val="11"/>
        <color rgb="FFC00000"/>
        <rFont val="Calibri"/>
        <family val="2"/>
        <scheme val="minor"/>
      </rPr>
      <t>KEY OPERATIONAL CHALLENGES</t>
    </r>
    <r>
      <rPr>
        <sz val="11"/>
        <color rgb="FFC00000"/>
        <rFont val="Calibri"/>
        <family val="2"/>
        <scheme val="minor"/>
      </rPr>
      <t xml:space="preserve"> : Inavaliabity of empty cylinder and Rix breakdown</t>
    </r>
  </si>
  <si>
    <t>Total 2</t>
  </si>
  <si>
    <r>
      <t>Energy cost/m</t>
    </r>
    <r>
      <rPr>
        <b/>
        <sz val="11"/>
        <color theme="1"/>
        <rFont val="Calibri"/>
        <family val="2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</si>
</sst>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indexed="64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indexed="64"/>
      </bottom>
      <diagonal/>
    </border>
    <border>
      <left style="medium">
        <color theme="3" tint="0.39997558519241921"/>
      </left>
      <right style="thin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thin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/>
      <top/>
      <bottom/>
      <diagonal/>
    </border>
    <border>
      <left/>
      <right style="medium">
        <color theme="3" tint="0.39997558519241921"/>
      </right>
      <top/>
      <bottom/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3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/>
    </xf>
    <xf numFmtId="14" fontId="0" fillId="0" borderId="0" xfId="0" applyNumberForma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165" fontId="0" fillId="0" borderId="1" xfId="0" applyNumberFormat="1" applyBorder="1"/>
    <xf numFmtId="0" fontId="1" fillId="0" borderId="1" xfId="0" applyFon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/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/>
    <xf numFmtId="164" fontId="1" fillId="0" borderId="0" xfId="1" applyFont="1"/>
    <xf numFmtId="166" fontId="1" fillId="0" borderId="1" xfId="1" applyNumberFormat="1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164" fontId="1" fillId="0" borderId="1" xfId="1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5" fillId="0" borderId="3" xfId="0" applyFont="1" applyBorder="1"/>
    <xf numFmtId="2" fontId="5" fillId="0" borderId="3" xfId="0" applyNumberFormat="1" applyFont="1" applyBorder="1"/>
    <xf numFmtId="0" fontId="1" fillId="0" borderId="3" xfId="0" applyFont="1" applyBorder="1"/>
    <xf numFmtId="2" fontId="1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/>
    <xf numFmtId="166" fontId="1" fillId="0" borderId="8" xfId="1" applyNumberFormat="1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5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wrapText="1"/>
    </xf>
    <xf numFmtId="166" fontId="1" fillId="0" borderId="3" xfId="1" applyNumberFormat="1" applyFont="1" applyBorder="1"/>
    <xf numFmtId="166" fontId="1" fillId="0" borderId="6" xfId="1" applyNumberFormat="1" applyFont="1" applyBorder="1"/>
    <xf numFmtId="2" fontId="1" fillId="0" borderId="9" xfId="0" applyNumberFormat="1" applyFont="1" applyBorder="1"/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 applyAlignment="1">
      <alignment wrapText="1"/>
    </xf>
    <xf numFmtId="165" fontId="0" fillId="0" borderId="3" xfId="0" applyNumberForma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8" xfId="0" applyBorder="1"/>
    <xf numFmtId="0" fontId="1" fillId="0" borderId="2" xfId="0" applyFont="1" applyBorder="1" applyAlignment="1">
      <alignment horizontal="left"/>
    </xf>
    <xf numFmtId="0" fontId="0" fillId="3" borderId="0" xfId="0" applyFill="1"/>
    <xf numFmtId="0" fontId="0" fillId="3" borderId="0" xfId="0" applyFill="1"/>
    <xf numFmtId="2" fontId="0" fillId="0" borderId="1" xfId="0" applyNumberForma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1" fillId="0" borderId="17" xfId="0" applyFont="1" applyBorder="1"/>
    <xf numFmtId="0" fontId="1" fillId="0" borderId="15" xfId="0" applyFont="1" applyBorder="1"/>
    <xf numFmtId="0" fontId="0" fillId="0" borderId="11" xfId="0" applyBorder="1"/>
    <xf numFmtId="0" fontId="0" fillId="0" borderId="14" xfId="0" applyBorder="1"/>
    <xf numFmtId="0" fontId="0" fillId="0" borderId="23" xfId="0" applyBorder="1"/>
    <xf numFmtId="0" fontId="7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14" fontId="0" fillId="0" borderId="3" xfId="0" applyNumberFormat="1" applyBorder="1"/>
    <xf numFmtId="0" fontId="0" fillId="0" borderId="16" xfId="0" applyBorder="1"/>
    <xf numFmtId="2" fontId="0" fillId="0" borderId="36" xfId="0" applyNumberFormat="1" applyBorder="1"/>
    <xf numFmtId="0" fontId="1" fillId="0" borderId="3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3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3" fillId="3" borderId="1" xfId="0" applyFont="1" applyFill="1" applyBorder="1"/>
    <xf numFmtId="0" fontId="7" fillId="3" borderId="1" xfId="0" applyFont="1" applyFill="1" applyBorder="1"/>
    <xf numFmtId="0" fontId="0" fillId="0" borderId="37" xfId="0" applyBorder="1"/>
    <xf numFmtId="0" fontId="0" fillId="0" borderId="38" xfId="0" applyBorder="1"/>
    <xf numFmtId="0" fontId="1" fillId="0" borderId="16" xfId="0" applyFont="1" applyBorder="1"/>
    <xf numFmtId="0" fontId="1" fillId="0" borderId="40" xfId="0" applyFont="1" applyBorder="1"/>
    <xf numFmtId="0" fontId="0" fillId="0" borderId="40" xfId="0" applyBorder="1"/>
    <xf numFmtId="0" fontId="1" fillId="0" borderId="23" xfId="0" applyFont="1" applyBorder="1"/>
    <xf numFmtId="0" fontId="0" fillId="0" borderId="15" xfId="0" applyBorder="1"/>
    <xf numFmtId="0" fontId="3" fillId="3" borderId="3" xfId="0" applyFont="1" applyFill="1" applyBorder="1"/>
    <xf numFmtId="0" fontId="7" fillId="3" borderId="36" xfId="0" applyFont="1" applyFill="1" applyBorder="1"/>
    <xf numFmtId="0" fontId="1" fillId="0" borderId="4" xfId="0" applyFont="1" applyBorder="1"/>
    <xf numFmtId="0" fontId="1" fillId="0" borderId="6" xfId="0" applyFont="1" applyBorder="1"/>
    <xf numFmtId="14" fontId="1" fillId="0" borderId="1" xfId="0" applyNumberFormat="1" applyFont="1" applyBorder="1"/>
    <xf numFmtId="164" fontId="1" fillId="0" borderId="8" xfId="1" applyFont="1" applyBorder="1"/>
    <xf numFmtId="164" fontId="1" fillId="0" borderId="9" xfId="1" applyFont="1" applyBorder="1"/>
    <xf numFmtId="0" fontId="1" fillId="0" borderId="13" xfId="0" applyFont="1" applyBorder="1"/>
    <xf numFmtId="0" fontId="0" fillId="0" borderId="12" xfId="0" applyBorder="1"/>
    <xf numFmtId="0" fontId="1" fillId="0" borderId="37" xfId="0" applyFont="1" applyBorder="1"/>
    <xf numFmtId="0" fontId="0" fillId="0" borderId="44" xfId="0" applyBorder="1"/>
    <xf numFmtId="0" fontId="0" fillId="0" borderId="17" xfId="0" applyBorder="1"/>
    <xf numFmtId="0" fontId="0" fillId="0" borderId="22" xfId="0" applyBorder="1"/>
    <xf numFmtId="0" fontId="3" fillId="3" borderId="36" xfId="0" applyFont="1" applyFill="1" applyBorder="1"/>
    <xf numFmtId="0" fontId="1" fillId="0" borderId="36" xfId="0" applyFont="1" applyBorder="1"/>
    <xf numFmtId="0" fontId="0" fillId="0" borderId="36" xfId="0" applyBorder="1"/>
    <xf numFmtId="0" fontId="0" fillId="0" borderId="20" xfId="0" applyBorder="1"/>
    <xf numFmtId="0" fontId="0" fillId="0" borderId="36" xfId="0" applyFill="1" applyBorder="1" applyAlignment="1">
      <alignment horizontal="center"/>
    </xf>
    <xf numFmtId="0" fontId="0" fillId="0" borderId="0" xfId="0"/>
    <xf numFmtId="0" fontId="7" fillId="3" borderId="36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2" xfId="0" applyFont="1" applyBorder="1"/>
    <xf numFmtId="0" fontId="1" fillId="0" borderId="11" xfId="0" applyFont="1" applyBorder="1"/>
    <xf numFmtId="0" fontId="3" fillId="0" borderId="1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3" fillId="0" borderId="23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1" fillId="0" borderId="3" xfId="0" applyFont="1" applyBorder="1"/>
    <xf numFmtId="0" fontId="1" fillId="0" borderId="10" xfId="0" applyFont="1" applyBorder="1"/>
    <xf numFmtId="0" fontId="1" fillId="0" borderId="2" xfId="0" applyFont="1" applyBorder="1"/>
    <xf numFmtId="0" fontId="3" fillId="0" borderId="24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/>
    <xf numFmtId="0" fontId="1" fillId="0" borderId="10" xfId="0" applyFont="1" applyFill="1" applyBorder="1"/>
    <xf numFmtId="0" fontId="1" fillId="0" borderId="2" xfId="0" applyFont="1" applyFill="1" applyBorder="1"/>
    <xf numFmtId="0" fontId="0" fillId="3" borderId="0" xfId="0" applyFill="1"/>
    <xf numFmtId="0" fontId="7" fillId="0" borderId="0" xfId="0" applyFont="1"/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0" xfId="0" applyFont="1" applyAlignment="1">
      <alignment horizontal="center"/>
    </xf>
    <xf numFmtId="0" fontId="8" fillId="0" borderId="28" xfId="0" applyFont="1" applyBorder="1" applyAlignment="1">
      <alignment horizontal="center" wrapText="1"/>
    </xf>
    <xf numFmtId="0" fontId="8" fillId="0" borderId="29" xfId="0" applyFont="1" applyBorder="1" applyAlignment="1">
      <alignment horizontal="center" wrapText="1"/>
    </xf>
    <xf numFmtId="0" fontId="8" fillId="0" borderId="30" xfId="0" applyFont="1" applyBorder="1" applyAlignment="1">
      <alignment horizontal="center" wrapText="1"/>
    </xf>
    <xf numFmtId="0" fontId="8" fillId="0" borderId="3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32" xfId="0" applyFont="1" applyBorder="1" applyAlignment="1">
      <alignment horizontal="center" wrapText="1"/>
    </xf>
    <xf numFmtId="0" fontId="8" fillId="0" borderId="33" xfId="0" applyFont="1" applyBorder="1" applyAlignment="1">
      <alignment horizontal="center" wrapText="1"/>
    </xf>
    <xf numFmtId="0" fontId="8" fillId="0" borderId="34" xfId="0" applyFont="1" applyBorder="1" applyAlignment="1">
      <alignment horizontal="center" wrapText="1"/>
    </xf>
    <xf numFmtId="0" fontId="8" fillId="0" borderId="35" xfId="0" applyFont="1" applyBorder="1" applyAlignment="1">
      <alignment horizontal="center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39" xfId="0" applyBorder="1" applyAlignment="1">
      <alignment vertical="top"/>
    </xf>
    <xf numFmtId="0" fontId="1" fillId="0" borderId="23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" xfId="0" applyFont="1" applyBorder="1"/>
    <xf numFmtId="0" fontId="1" fillId="0" borderId="1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Fill="1" applyAlignment="1">
      <alignment vertical="top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7" fillId="0" borderId="41" xfId="0" applyFont="1" applyBorder="1"/>
    <xf numFmtId="0" fontId="7" fillId="0" borderId="42" xfId="0" applyFont="1" applyBorder="1"/>
    <xf numFmtId="0" fontId="7" fillId="0" borderId="43" xfId="0" applyFont="1" applyBorder="1"/>
    <xf numFmtId="0" fontId="0" fillId="0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3" xfId="0" applyFont="1" applyBorder="1"/>
    <xf numFmtId="0" fontId="1" fillId="0" borderId="37" xfId="0" applyFont="1" applyBorder="1"/>
    <xf numFmtId="0" fontId="1" fillId="0" borderId="19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0" fillId="0" borderId="0" xfId="0" applyAlignment="1">
      <alignment vertical="top"/>
    </xf>
    <xf numFmtId="0" fontId="3" fillId="0" borderId="20" xfId="0" applyFont="1" applyBorder="1"/>
    <xf numFmtId="0" fontId="3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0" fillId="0" borderId="13" xfId="0" applyBorder="1" applyAlignment="1">
      <alignment vertical="top"/>
    </xf>
    <xf numFmtId="0" fontId="1" fillId="0" borderId="3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3" borderId="3" xfId="0" applyFont="1" applyFill="1" applyBorder="1"/>
    <xf numFmtId="0" fontId="1" fillId="3" borderId="2" xfId="0" applyFont="1" applyFill="1" applyBorder="1"/>
    <xf numFmtId="0" fontId="3" fillId="0" borderId="3" xfId="0" applyFont="1" applyBorder="1"/>
    <xf numFmtId="0" fontId="3" fillId="0" borderId="2" xfId="0" applyFont="1" applyBorder="1"/>
    <xf numFmtId="164" fontId="1" fillId="0" borderId="3" xfId="1" applyFont="1" applyBorder="1"/>
    <xf numFmtId="164" fontId="1" fillId="0" borderId="2" xfId="1" applyFont="1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monthly production VS Actual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NOVEMBER!$C$15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NOVEMBER!$B$16:$B$17</c:f>
              <c:strCache>
                <c:ptCount val="2"/>
                <c:pt idx="0">
                  <c:v>Budgeted volume</c:v>
                </c:pt>
                <c:pt idx="1">
                  <c:v>Actual prod. Vol. (m³)</c:v>
                </c:pt>
              </c:strCache>
            </c:strRef>
          </c:cat>
          <c:val>
            <c:numRef>
              <c:f>NOVEMBER!$C$16:$C$17</c:f>
              <c:numCache>
                <c:formatCode>_(* #,##0_);_(* \(#,##0\);_(* "-"??_);_(@_)</c:formatCode>
                <c:ptCount val="2"/>
                <c:pt idx="0">
                  <c:v>13162.5</c:v>
                </c:pt>
                <c:pt idx="1">
                  <c:v>3166.5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6-479E-B41C-843F8E36688E}"/>
            </c:ext>
          </c:extLst>
        </c:ser>
        <c:ser>
          <c:idx val="1"/>
          <c:order val="1"/>
          <c:tx>
            <c:strRef>
              <c:f>NOVEMBER!$D$15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NOVEMBER!$B$16:$B$17</c:f>
              <c:strCache>
                <c:ptCount val="2"/>
                <c:pt idx="0">
                  <c:v>Budgeted volume</c:v>
                </c:pt>
                <c:pt idx="1">
                  <c:v>Actual prod. Vol. (m³)</c:v>
                </c:pt>
              </c:strCache>
            </c:strRef>
          </c:cat>
          <c:val>
            <c:numRef>
              <c:f>NOVEMBER!$D$16:$D$17</c:f>
              <c:numCache>
                <c:formatCode>_(* #,##0_);_(* \(#,##0\);_(* "-"??_);_(@_)</c:formatCode>
                <c:ptCount val="2"/>
                <c:pt idx="0">
                  <c:v>12656.25</c:v>
                </c:pt>
                <c:pt idx="1">
                  <c:v>2322.5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D6-479E-B41C-843F8E36688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1521471"/>
        <c:axId val="441965791"/>
      </c:barChart>
      <c:catAx>
        <c:axId val="50152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65791"/>
        <c:crosses val="autoZero"/>
        <c:auto val="1"/>
        <c:lblAlgn val="ctr"/>
        <c:lblOffset val="100"/>
        <c:noMultiLvlLbl val="0"/>
      </c:catAx>
      <c:valAx>
        <c:axId val="44196579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50152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Rix A Working Hours (Bugetted vs Actual)</a:t>
            </a:r>
          </a:p>
        </c:rich>
      </c:tx>
      <c:layout>
        <c:manualLayout>
          <c:xMode val="edge"/>
          <c:yMode val="edge"/>
          <c:x val="0.144291557305336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53368328958883E-2"/>
          <c:y val="0.15782407407407409"/>
          <c:w val="0.87889107611548556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v>OCTOBER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NOVEMBER!$B$22:$B$23</c:f>
              <c:strCache>
                <c:ptCount val="2"/>
                <c:pt idx="0">
                  <c:v>Rix A Budgetted Running Hrs</c:v>
                </c:pt>
                <c:pt idx="1">
                  <c:v>Rix A Hrs of Running (Actual)</c:v>
                </c:pt>
              </c:strCache>
            </c:strRef>
          </c:cat>
          <c:val>
            <c:numRef>
              <c:f>NOVEMBER!$C$22:$C$23</c:f>
              <c:numCache>
                <c:formatCode>_(* #,##0_);_(* \(#,##0\);_(* "-"??_);_(@_)</c:formatCode>
                <c:ptCount val="2"/>
                <c:pt idx="0">
                  <c:v>585</c:v>
                </c:pt>
                <c:pt idx="1">
                  <c:v>101.3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5-42D6-9B28-0B17EB86730F}"/>
            </c:ext>
          </c:extLst>
        </c:ser>
        <c:ser>
          <c:idx val="1"/>
          <c:order val="1"/>
          <c:tx>
            <c:v>NOVEMBER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NOVEMBER!$B$22:$B$23</c:f>
              <c:strCache>
                <c:ptCount val="2"/>
                <c:pt idx="0">
                  <c:v>Rix A Budgetted Running Hrs</c:v>
                </c:pt>
                <c:pt idx="1">
                  <c:v>Rix A Hrs of Running (Actual)</c:v>
                </c:pt>
              </c:strCache>
            </c:strRef>
          </c:cat>
          <c:val>
            <c:numRef>
              <c:f>NOVEMBER!$D$22:$D$23</c:f>
              <c:numCache>
                <c:formatCode>_(* #,##0_);_(* \(#,##0\);_(* "-"??_);_(@_)</c:formatCode>
                <c:ptCount val="2"/>
                <c:pt idx="0">
                  <c:v>562.5</c:v>
                </c:pt>
                <c:pt idx="1">
                  <c:v>172.09999999999991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5-42D6-9B28-0B17EB8673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51293455"/>
        <c:axId val="509253903"/>
      </c:barChart>
      <c:catAx>
        <c:axId val="4512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3903"/>
        <c:crosses val="autoZero"/>
        <c:auto val="1"/>
        <c:lblAlgn val="ctr"/>
        <c:lblOffset val="100"/>
        <c:noMultiLvlLbl val="0"/>
      </c:catAx>
      <c:valAx>
        <c:axId val="5092539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451293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Cylinder Size  Filled VS Qty.  for November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mbria" panose="020F0302020204030204"/>
            </a:rPr>
            <a:t>Cylinder Size  Filled VS Qty.  for November </a:t>
          </a:r>
        </a:p>
      </cx:txPr>
    </cx:title>
    <cx:plotArea>
      <cx:plotAreaRegion>
        <cx:series layoutId="treemap" uniqueId="{0F8752A3-281C-475E-996A-7B848D4F408F}">
          <cx:tx>
            <cx:txData>
              <cx:f>_xlchart.v1.1</cx:f>
              <cx:v>QTY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14</xdr:row>
      <xdr:rowOff>14287</xdr:rowOff>
    </xdr:from>
    <xdr:to>
      <xdr:col>10</xdr:col>
      <xdr:colOff>161925</xdr:colOff>
      <xdr:row>27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B57F37-47FE-458B-8B44-FFA481C27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13</xdr:row>
      <xdr:rowOff>185737</xdr:rowOff>
    </xdr:from>
    <xdr:to>
      <xdr:col>18</xdr:col>
      <xdr:colOff>323850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9553A9-97F8-4DCA-BF59-8FEDD2C45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</xdr:colOff>
      <xdr:row>35</xdr:row>
      <xdr:rowOff>4762</xdr:rowOff>
    </xdr:from>
    <xdr:to>
      <xdr:col>20</xdr:col>
      <xdr:colOff>319087</xdr:colOff>
      <xdr:row>46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04B09E4-F029-4220-B605-7685DF3DB7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30337" y="6853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8BED73-7647-4B80-83AB-8FD9F3DBD513}" name="Table8" displayName="Table8" ref="A3:F6" totalsRowShown="0" headerRowDxfId="90" headerRowBorderDxfId="89" tableBorderDxfId="88" totalsRowBorderDxfId="87">
  <autoFilter ref="A3:F6" xr:uid="{3987054D-12E2-44E1-BAB4-81058BE3B112}"/>
  <tableColumns count="6">
    <tableColumn id="1" xr3:uid="{79FA301D-4803-46F3-B883-A5CBDBD71837}" name="RIX TYPE"/>
    <tableColumn id="2" xr3:uid="{1390D38A-A54B-40CF-8BA4-0DA656DB3CA7}" name="RIX START UP"/>
    <tableColumn id="3" xr3:uid="{D6597448-33B8-42F3-AB0E-FDC38FD9C445}" name="RIX SHUT DOWN"/>
    <tableColumn id="4" xr3:uid="{CFABC801-3B38-4A5D-ABFA-748A23887C21}" name="TOTAL"/>
    <tableColumn id="5" xr3:uid="{B81D28F1-144E-4664-9FEC-3F25B379CDF2}" name="VOLUME PRODUCED(m³)"/>
    <tableColumn id="6" xr3:uid="{A1B2485B-7FF4-4D25-9B84-BD629EE5F19C}" name="PROD. RATE m³/H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793E79-8729-4B8F-A686-A6DDEAC366CD}" name="Table9" displayName="Table9" ref="I16:K25" totalsRowShown="0" headerRowDxfId="86" headerRowBorderDxfId="85" tableBorderDxfId="84">
  <autoFilter ref="I16:K25" xr:uid="{649EB645-CEF0-4447-972C-2B09CDE73565}"/>
  <tableColumns count="3">
    <tableColumn id="1" xr3:uid="{BE713CAF-DA14-422E-B9C5-02B969C8D302}" name="SIZE m³" dataDxfId="83"/>
    <tableColumn id="2" xr3:uid="{97204BFD-CD49-4DC0-B65F-2FE8131D2951}" name="QTY" dataDxfId="82"/>
    <tableColumn id="3" xr3:uid="{5224DAC3-F7EA-4B58-85C3-B8A572445012}" name="VOLUME(m³)" dataDxfId="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37A834-6A08-4109-B7E6-95BF776A6D46}" name="Table11" displayName="Table11" ref="H10:M12" totalsRowShown="0" headerRowDxfId="80" dataDxfId="78" headerRowBorderDxfId="79" tableBorderDxfId="77" totalsRowBorderDxfId="76">
  <autoFilter ref="H10:M12" xr:uid="{E9FA50FD-5CC6-436B-9778-079766F26B54}"/>
  <tableColumns count="6">
    <tableColumn id="1" xr3:uid="{8189BB00-27DE-46BF-A647-93B5362BAC04}" name="Start" dataDxfId="75"/>
    <tableColumn id="2" xr3:uid="{79A26C91-D0B4-4719-8BFC-3F6F52316CAC}" name="Stop" dataDxfId="74"/>
    <tableColumn id="3" xr3:uid="{6EB70F70-C135-475B-9F1E-35244F8BA057}" name="Total" dataDxfId="73"/>
    <tableColumn id="4" xr3:uid="{440BBB46-D1E5-4A59-8DEB-E2F556600278}" name="Start2" dataDxfId="72"/>
    <tableColumn id="5" xr3:uid="{935956C6-1E2C-4F5D-9249-744BFA88AD65}" name="Stop3" dataDxfId="71"/>
    <tableColumn id="6" xr3:uid="{0382A053-1963-492C-B1EC-E4955BF9CB96}" name="Total2" dataDxfId="70">
      <calculatedColumnFormula>L11-K11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E2E8D-BB32-4DFD-BFCC-E805868C9994}" name="Table2" displayName="Table2" ref="A3:F6" totalsRowShown="0" headerRowDxfId="69" headerRowBorderDxfId="68" tableBorderDxfId="67" totalsRowBorderDxfId="66">
  <autoFilter ref="A3:F6" xr:uid="{E5D6E0BF-274C-4D9E-9254-F68C67E2B586}"/>
  <tableColumns count="6">
    <tableColumn id="1" xr3:uid="{CD7345B7-D160-4A38-A62E-A3778E6A4AFA}" name="RACKS"/>
    <tableColumn id="2" xr3:uid="{FAEAC1C3-C31B-4103-9C6E-18DA512B2E18}" name="RIX START UP"/>
    <tableColumn id="3" xr3:uid="{A9C96464-06AE-4404-BAA4-1DF0A4ED942A}" name="RIX SHUT DOWN"/>
    <tableColumn id="4" xr3:uid="{6B1DFBA9-5B42-4CAF-B7EE-A3E544D4660D}" name="TOTAL"/>
    <tableColumn id="5" xr3:uid="{E76299A5-D53D-413F-9441-C0DDEB01C197}" name="VOLUME PRODUCED(m³)"/>
    <tableColumn id="6" xr3:uid="{9E4FF4FC-FB98-45BA-B731-D02254E11B68}" name="PROD. RATE m³/H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57D9C-36B7-447A-83E5-B02B5FF60648}" name="Table3" displayName="Table3" ref="I16:K25" totalsRowShown="0" headerRowDxfId="65" headerRowBorderDxfId="64" tableBorderDxfId="63">
  <autoFilter ref="I16:K25" xr:uid="{612D15C9-5FC3-485C-8643-D35AC5ED61CF}"/>
  <tableColumns count="3">
    <tableColumn id="1" xr3:uid="{AB769417-0DE6-4388-A643-06BE9E6134C3}" name="SIZE m³" dataDxfId="62"/>
    <tableColumn id="2" xr3:uid="{01DC5B80-B6D4-48A4-B336-199BD2896751}" name="QTY" dataDxfId="61"/>
    <tableColumn id="3" xr3:uid="{CC5AD67C-D3B5-4E89-BB90-80018CADBEE5}" name="VOLUME(m³)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71153-AD87-4B81-B3B1-D5A150181C83}" name="Table12" displayName="Table12" ref="H10:M12" totalsRowShown="0" headerRowDxfId="59">
  <autoFilter ref="H10:M12" xr:uid="{F4621E1F-9C85-4AEC-84A9-6BA775929E24}"/>
  <tableColumns count="6">
    <tableColumn id="1" xr3:uid="{5BAE9B8F-9EFA-4356-B280-52123E499860}" name="Start" dataDxfId="58"/>
    <tableColumn id="2" xr3:uid="{2A254B13-5073-4E30-886A-1EA71FA52F33}" name="Stop" dataDxfId="57"/>
    <tableColumn id="3" xr3:uid="{0F131584-64FD-46D2-A143-68099FE60CBC}" name="Total"/>
    <tableColumn id="4" xr3:uid="{0473A67A-4161-4295-9C5C-A8B54F01CEFE}" name="Start2"/>
    <tableColumn id="5" xr3:uid="{5477A5B3-C4DF-4595-8C7C-0999FE7C072F}" name="Stop3"/>
    <tableColumn id="6" xr3:uid="{51147787-8604-4B24-A0C0-86E52A15AF62}" name="Total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BAFB5B-0176-4C48-AC53-9FAE9A447F08}" name="Table5" displayName="Table5" ref="A3:F6" totalsRowShown="0" headerRowDxfId="56" headerRowBorderDxfId="55" tableBorderDxfId="54" totalsRowBorderDxfId="53">
  <autoFilter ref="A3:F6" xr:uid="{E23AB350-1DBE-4977-BCC7-64EE506DF681}"/>
  <tableColumns count="6">
    <tableColumn id="1" xr3:uid="{462656D5-A42A-471D-B34C-DEC7C587D2BF}" name="RACKS"/>
    <tableColumn id="2" xr3:uid="{482546B3-0DED-4F16-B943-111925FD8E46}" name="RIX START UP"/>
    <tableColumn id="3" xr3:uid="{28C8AB23-FC1F-4735-8295-4B13B7A21316}" name="RIX SHUT DOWN"/>
    <tableColumn id="4" xr3:uid="{23662857-DBD7-4645-8685-CDEF6158690E}" name="TOTAL"/>
    <tableColumn id="5" xr3:uid="{F1A09726-FABA-443F-832A-BA97A7CADDFD}" name="VOLUME PRODUCED(m³)"/>
    <tableColumn id="6" xr3:uid="{0495EFF0-C85E-453E-9A84-37D6F44229D9}" name="PROD. RATE m³/H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FD61F1-F86F-4D85-9738-9DCC7CE719F2}" name="Table7" displayName="Table7" ref="I16:K25" totalsRowShown="0" headerRowDxfId="52" headerRowBorderDxfId="51" tableBorderDxfId="50">
  <autoFilter ref="I16:K25" xr:uid="{5889EDBB-171B-486D-945A-FCC5403F3A9E}"/>
  <tableColumns count="3">
    <tableColumn id="1" xr3:uid="{5E1DA43F-9DD1-423E-81BC-8FA3E02CCC8D}" name="SIZE m³" dataDxfId="49"/>
    <tableColumn id="2" xr3:uid="{5BF22DD1-E26F-4F80-A9D5-7D31AD9623AD}" name="QTY" dataDxfId="48"/>
    <tableColumn id="3" xr3:uid="{5F365723-7506-4D1A-8879-594AB83F6B68}" name="VOLUME(m³)" dataDxfId="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A18185-FEBC-4BE6-98A3-830446CD7030}" name="Table10" displayName="Table10" ref="H10:M12" totalsRowShown="0" headerRowDxfId="46" dataDxfId="44" headerRowBorderDxfId="45" tableBorderDxfId="43" totalsRowBorderDxfId="42">
  <autoFilter ref="H10:M12" xr:uid="{873989E0-EC2C-4F01-BE41-A2854D081B3D}"/>
  <tableColumns count="6">
    <tableColumn id="1" xr3:uid="{CAA48D72-B675-4647-AE7C-F8139A0D4F22}" name="Start" dataDxfId="41"/>
    <tableColumn id="2" xr3:uid="{436DDF74-0F11-4102-95DE-0E547206F3B6}" name="Stop" dataDxfId="40"/>
    <tableColumn id="3" xr3:uid="{4228A86F-844D-4BCE-869B-B5DB3A37632F}" name="Total" dataDxfId="39"/>
    <tableColumn id="4" xr3:uid="{1E145C43-1907-4546-BB1C-DC908A0AE5C4}" name="Start2" dataDxfId="38"/>
    <tableColumn id="5" xr3:uid="{FD5024D9-8D80-4333-9433-4188BF1D70C0}" name="Stop3" dataDxfId="37"/>
    <tableColumn id="6" xr3:uid="{F02B39DD-1879-4A9D-812F-EF94D144B601}" name="Total4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2A1DA7-D7EF-465A-A508-6CD33B7C0B7B}" name="Table13" displayName="Table13" ref="A3:F6" totalsRowShown="0" headerRowDxfId="35" headerRowBorderDxfId="34" tableBorderDxfId="33" totalsRowBorderDxfId="32">
  <autoFilter ref="A3:F6" xr:uid="{24296E18-1F04-4AB7-B85B-2D2FB891BCC0}"/>
  <tableColumns count="6">
    <tableColumn id="1" xr3:uid="{6BB2A577-9980-41A6-8E02-0E781F60C7DA}" name="RACKS"/>
    <tableColumn id="2" xr3:uid="{28554B68-B778-47F9-B871-2CF90959A0E9}" name="RIX START UP"/>
    <tableColumn id="3" xr3:uid="{C9DA3C9B-F3F1-48C2-904D-A0EADD4C3C0A}" name="RIX SHUT DOWN"/>
    <tableColumn id="4" xr3:uid="{8A8B39E4-D577-4620-92EC-2895706430A7}" name="TOTAL(hrs)"/>
    <tableColumn id="5" xr3:uid="{4EA9A423-62F4-460B-A3A4-A04306316E16}" name="VOLUME PRODUCED(m³)"/>
    <tableColumn id="6" xr3:uid="{C7095AEE-4E48-462A-B98E-9EB3751C979F}" name="PROD. RATE m³/H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CE3A788-5818-4E39-83C4-D882C7699370}" name="Table14" displayName="Table14" ref="H10:M12" totalsRowShown="0" headerRowDxfId="31" dataDxfId="30">
  <autoFilter ref="H10:M12" xr:uid="{0696B583-F08A-42EA-B1E4-D17C2CDCE5DA}"/>
  <tableColumns count="6">
    <tableColumn id="1" xr3:uid="{C66BF9A4-6BB5-4ECC-A53C-90A9107353F1}" name="Start" dataDxfId="29"/>
    <tableColumn id="2" xr3:uid="{C3BF7128-C47F-4623-A56C-40B3575E3EB1}" name="Stop" dataDxfId="28"/>
    <tableColumn id="3" xr3:uid="{A2FB8B07-9C91-4EFC-85A2-84BBD78A03AF}" name="Total" dataDxfId="27"/>
    <tableColumn id="4" xr3:uid="{C81BF82B-5135-4610-BAA6-3E8A31D47288}" name="Start2" dataDxfId="26"/>
    <tableColumn id="5" xr3:uid="{C4727B97-9AC7-4B59-90CB-2817724647ED}" name="Stop3" dataDxfId="25"/>
    <tableColumn id="6" xr3:uid="{A1CEBF6F-9009-4E26-8306-6325AFCAC4B9}" name="Total 2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ECA87B-5B31-4080-AC35-019B2B2D8B01}" name="Table15" displayName="Table15" ref="I16:K25" totalsRowShown="0" headerRowDxfId="23" headerRowBorderDxfId="22" tableBorderDxfId="21">
  <autoFilter ref="I16:K25" xr:uid="{6788C076-EDE5-4C31-9FAA-253ED998A0FA}"/>
  <tableColumns count="3">
    <tableColumn id="1" xr3:uid="{3F8DAC5C-FEA4-4EAD-8657-1781816EC787}" name="SIZE m³" dataDxfId="20"/>
    <tableColumn id="2" xr3:uid="{26B71A25-B9F0-4B08-B791-C750645CFBF1}" name="QTY" dataDxfId="19"/>
    <tableColumn id="3" xr3:uid="{B3E92F00-C337-4A21-85FC-FA2B9BDE6704}" name="VOLUME(m³)" dataDxf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D7AE6-E85D-416E-9D27-B445E92F48F2}" name="Table1" displayName="Table1" ref="B15:E31" totalsRowShown="0" headerRowDxfId="17" headerRowBorderDxfId="16" tableBorderDxfId="15" totalsRowBorderDxfId="14">
  <autoFilter ref="B15:E31" xr:uid="{9F2948FD-8DEA-4D80-A58A-E186B5C54C1A}"/>
  <tableColumns count="4">
    <tableColumn id="1" xr3:uid="{1AA2E491-7F38-4E4D-8936-191341043270}" name="Items" dataDxfId="13"/>
    <tableColumn id="2" xr3:uid="{30610382-1A20-437C-B200-4F6E7F0C068A}" name="October" dataDxfId="12" dataCellStyle="Comma"/>
    <tableColumn id="3" xr3:uid="{C5ABF676-2A2C-429A-AB4F-8E5B1E27C091}" name="November" dataDxfId="11" dataCellStyle="Comma"/>
    <tableColumn id="4" xr3:uid="{E46CDC68-1A16-4EFD-AE86-42682BEB5655}" name="%  Increase/Decrease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8940E4-3836-4386-A4E6-EDBA328DA442}" name="Table4" displayName="Table4" ref="E35:F44" totalsRowShown="0" headerRowDxfId="9" headerRowBorderDxfId="8" tableBorderDxfId="7">
  <autoFilter ref="E35:F44" xr:uid="{7036269E-BEC9-4F64-B778-150126779EA2}"/>
  <tableColumns count="2">
    <tableColumn id="1" xr3:uid="{7C40B497-FFB5-4793-9A4C-3E6E5917EA6B}" name="Cylinder sizes filled" dataDxfId="6"/>
    <tableColumn id="2" xr3:uid="{1B9004B3-A6C8-4D67-B9E5-63769D13F39F}" name="QTY" dataDxf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692EFC-2625-42EC-BEBB-6B45313F5317}" name="Table6" displayName="Table6" ref="B35:C43" totalsRowShown="0" headerRowBorderDxfId="4" tableBorderDxfId="3" totalsRowBorderDxfId="2">
  <autoFilter ref="B35:C43" xr:uid="{4E6DB226-C10D-48FF-AE3E-7618784A7ED5}"/>
  <tableColumns count="2">
    <tableColumn id="1" xr3:uid="{68678707-C088-4FCB-B3EE-01649A33A5E5}" name="CYLINDER DETAILS " dataDxfId="1"/>
    <tableColumn id="2" xr3:uid="{DC52BCC4-D22C-43E6-AA7F-D4750C608929}" name="RAT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opLeftCell="A3" zoomScale="115" zoomScaleNormal="115" workbookViewId="0">
      <selection activeCell="A4" sqref="A4:A6"/>
    </sheetView>
  </sheetViews>
  <sheetFormatPr defaultRowHeight="15" x14ac:dyDescent="0.25"/>
  <cols>
    <col min="1" max="1" width="12.140625" customWidth="1"/>
    <col min="2" max="2" width="18.140625" customWidth="1"/>
    <col min="3" max="3" width="20.85546875" customWidth="1"/>
    <col min="4" max="4" width="18.7109375" customWidth="1"/>
    <col min="5" max="5" width="29.5703125" customWidth="1"/>
    <col min="6" max="6" width="22.5703125" customWidth="1"/>
    <col min="7" max="7" width="11.5703125" customWidth="1"/>
    <col min="8" max="8" width="10.85546875" customWidth="1"/>
    <col min="9" max="9" width="12.140625" customWidth="1"/>
    <col min="10" max="10" width="15.140625" customWidth="1"/>
    <col min="11" max="11" width="16.7109375" customWidth="1"/>
    <col min="12" max="12" width="15.42578125" customWidth="1"/>
    <col min="13" max="13" width="14.28515625" customWidth="1"/>
  </cols>
  <sheetData>
    <row r="1" spans="1:15" x14ac:dyDescent="0.25">
      <c r="A1" s="122" t="s">
        <v>39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x14ac:dyDescent="0.25">
      <c r="A2" s="119"/>
      <c r="B2" s="119"/>
      <c r="C2" s="119"/>
      <c r="D2" s="119"/>
      <c r="F2" s="123" t="s">
        <v>40</v>
      </c>
      <c r="G2" s="123"/>
      <c r="H2" s="123"/>
      <c r="I2" s="123"/>
      <c r="J2" s="124" t="s">
        <v>41</v>
      </c>
      <c r="K2" s="125"/>
      <c r="L2" s="125"/>
      <c r="M2" s="125"/>
      <c r="N2" s="71"/>
    </row>
    <row r="3" spans="1:15" ht="15.75" customHeight="1" x14ac:dyDescent="0.25">
      <c r="A3" s="60" t="s">
        <v>150</v>
      </c>
      <c r="B3" s="61" t="s">
        <v>1</v>
      </c>
      <c r="C3" s="62" t="s">
        <v>2</v>
      </c>
      <c r="D3" s="47" t="s">
        <v>3</v>
      </c>
      <c r="E3" s="62" t="s">
        <v>128</v>
      </c>
      <c r="F3" s="63" t="s">
        <v>4</v>
      </c>
      <c r="G3" s="143"/>
      <c r="H3" s="143"/>
      <c r="I3" s="144"/>
      <c r="J3" s="126" t="s">
        <v>5</v>
      </c>
      <c r="K3" s="126"/>
      <c r="L3" s="127"/>
      <c r="M3" s="130"/>
      <c r="N3" s="71"/>
    </row>
    <row r="4" spans="1:15" x14ac:dyDescent="0.25">
      <c r="A4" s="56"/>
      <c r="B4" s="25"/>
      <c r="C4" s="26"/>
      <c r="D4" s="24"/>
      <c r="E4" s="26"/>
      <c r="F4" s="58"/>
      <c r="G4" s="143"/>
      <c r="H4" s="143"/>
      <c r="I4" s="144"/>
      <c r="J4" s="128"/>
      <c r="K4" s="128"/>
      <c r="L4" s="129"/>
      <c r="M4" s="131"/>
      <c r="N4" s="71"/>
    </row>
    <row r="5" spans="1:15" x14ac:dyDescent="0.25">
      <c r="A5" s="57" t="s">
        <v>42</v>
      </c>
      <c r="B5" s="27">
        <v>903.5</v>
      </c>
      <c r="C5" s="27">
        <v>950.8</v>
      </c>
      <c r="D5" s="27">
        <f>C5-B5</f>
        <v>47.299999999999955</v>
      </c>
      <c r="E5" s="27">
        <f>K25</f>
        <v>759.5</v>
      </c>
      <c r="F5" s="59">
        <f>E5/D5</f>
        <v>16.057082452431306</v>
      </c>
      <c r="G5" s="143"/>
      <c r="H5" s="143"/>
      <c r="I5" s="144"/>
      <c r="J5" s="2" t="s">
        <v>43</v>
      </c>
      <c r="K5" s="73" t="s">
        <v>44</v>
      </c>
      <c r="L5" s="72" t="s">
        <v>14</v>
      </c>
      <c r="M5" s="96" t="s">
        <v>6</v>
      </c>
      <c r="N5" s="71"/>
    </row>
    <row r="6" spans="1:15" x14ac:dyDescent="0.25">
      <c r="A6" s="48" t="s">
        <v>7</v>
      </c>
      <c r="B6" s="64"/>
      <c r="C6" s="64"/>
      <c r="D6" s="64"/>
      <c r="E6" s="64"/>
      <c r="F6" s="46"/>
      <c r="G6" s="143"/>
      <c r="H6" s="143"/>
      <c r="I6" s="144"/>
      <c r="J6" s="74"/>
      <c r="K6" s="76"/>
      <c r="L6" s="75"/>
      <c r="M6" s="132" t="s">
        <v>45</v>
      </c>
      <c r="N6" s="71"/>
    </row>
    <row r="7" spans="1:15" x14ac:dyDescent="0.25">
      <c r="A7" s="66"/>
      <c r="B7" s="66"/>
      <c r="C7" s="66"/>
      <c r="D7" s="66"/>
      <c r="E7" s="66"/>
      <c r="F7" s="66"/>
      <c r="G7" s="143"/>
      <c r="H7" s="143"/>
      <c r="I7" s="144"/>
      <c r="J7" s="75"/>
      <c r="K7" s="135" t="s">
        <v>8</v>
      </c>
      <c r="L7" s="136"/>
      <c r="M7" s="133"/>
      <c r="N7" s="71"/>
    </row>
    <row r="8" spans="1:15" x14ac:dyDescent="0.25">
      <c r="A8" s="137" t="s">
        <v>9</v>
      </c>
      <c r="B8" s="138"/>
      <c r="C8" s="138"/>
      <c r="D8" s="139"/>
      <c r="E8" s="68">
        <f>F5</f>
        <v>16.057082452431306</v>
      </c>
      <c r="F8" s="66"/>
      <c r="G8" s="143"/>
      <c r="H8" s="143"/>
      <c r="I8" s="144"/>
      <c r="J8" s="113"/>
      <c r="K8" s="140" t="s">
        <v>10</v>
      </c>
      <c r="L8" s="141"/>
      <c r="M8" s="134"/>
      <c r="N8" s="71"/>
    </row>
    <row r="9" spans="1:15" x14ac:dyDescent="0.25">
      <c r="A9" s="137" t="s">
        <v>129</v>
      </c>
      <c r="B9" s="138"/>
      <c r="C9" s="138"/>
      <c r="D9" s="139"/>
      <c r="E9" s="68">
        <f>E5</f>
        <v>759.5</v>
      </c>
      <c r="F9" s="66"/>
      <c r="H9" s="142" t="s">
        <v>11</v>
      </c>
      <c r="I9" s="142"/>
      <c r="J9" s="145"/>
      <c r="K9" s="146"/>
      <c r="L9" s="146"/>
      <c r="M9" s="147"/>
    </row>
    <row r="10" spans="1:15" x14ac:dyDescent="0.25">
      <c r="A10" s="137" t="s">
        <v>130</v>
      </c>
      <c r="B10" s="138"/>
      <c r="C10" s="138"/>
      <c r="D10" s="139"/>
      <c r="E10" s="68">
        <f>E5</f>
        <v>759.5</v>
      </c>
      <c r="F10" s="66"/>
      <c r="H10" s="103" t="s">
        <v>12</v>
      </c>
      <c r="I10" s="47" t="s">
        <v>13</v>
      </c>
      <c r="J10" s="47" t="s">
        <v>14</v>
      </c>
      <c r="K10" s="47" t="s">
        <v>156</v>
      </c>
      <c r="L10" s="47" t="s">
        <v>157</v>
      </c>
      <c r="M10" s="104" t="s">
        <v>159</v>
      </c>
    </row>
    <row r="11" spans="1:15" x14ac:dyDescent="0.25">
      <c r="A11" s="137" t="s">
        <v>15</v>
      </c>
      <c r="B11" s="138"/>
      <c r="C11" s="138"/>
      <c r="D11" s="139"/>
      <c r="E11" s="91" t="s">
        <v>16</v>
      </c>
      <c r="F11" s="66"/>
      <c r="H11" s="84" t="s">
        <v>17</v>
      </c>
      <c r="I11" s="7" t="s">
        <v>17</v>
      </c>
      <c r="J11" s="7"/>
      <c r="K11" s="7" t="s">
        <v>18</v>
      </c>
      <c r="L11" s="7" t="s">
        <v>18</v>
      </c>
      <c r="M11" s="83"/>
    </row>
    <row r="12" spans="1:15" x14ac:dyDescent="0.25">
      <c r="A12" s="137" t="s">
        <v>19</v>
      </c>
      <c r="B12" s="138"/>
      <c r="C12" s="138"/>
      <c r="D12" s="139"/>
      <c r="E12" s="91" t="s">
        <v>16</v>
      </c>
      <c r="F12" s="66"/>
      <c r="H12" s="48"/>
      <c r="I12" s="44"/>
      <c r="J12" s="44"/>
      <c r="K12" s="106">
        <v>2188039</v>
      </c>
      <c r="L12" s="106">
        <v>2191641</v>
      </c>
      <c r="M12" s="107">
        <f>L12-K12</f>
        <v>3602</v>
      </c>
    </row>
    <row r="13" spans="1:15" x14ac:dyDescent="0.25">
      <c r="A13" s="137" t="s">
        <v>131</v>
      </c>
      <c r="B13" s="138"/>
      <c r="C13" s="138"/>
      <c r="D13" s="139"/>
      <c r="E13" s="68">
        <f>E10</f>
        <v>759.5</v>
      </c>
      <c r="F13" s="66"/>
      <c r="H13" s="2"/>
      <c r="I13" s="2"/>
      <c r="J13" s="2"/>
      <c r="K13" s="2"/>
      <c r="L13" s="2"/>
      <c r="M13" s="2"/>
    </row>
    <row r="14" spans="1:15" x14ac:dyDescent="0.25">
      <c r="A14" s="153" t="s">
        <v>20</v>
      </c>
      <c r="B14" s="154"/>
      <c r="C14" s="154"/>
      <c r="D14" s="155"/>
      <c r="E14" s="91" t="s">
        <v>16</v>
      </c>
      <c r="F14" s="66"/>
      <c r="H14" s="2"/>
      <c r="I14" s="2"/>
      <c r="J14" s="2"/>
      <c r="K14" s="2"/>
      <c r="L14" s="2"/>
      <c r="M14" s="2"/>
    </row>
    <row r="15" spans="1:15" x14ac:dyDescent="0.25">
      <c r="A15" s="153" t="s">
        <v>21</v>
      </c>
      <c r="B15" s="154"/>
      <c r="C15" s="154"/>
      <c r="D15" s="155"/>
      <c r="E15" s="91" t="s">
        <v>16</v>
      </c>
      <c r="F15" s="66"/>
      <c r="H15" s="2"/>
      <c r="I15" s="2"/>
      <c r="J15" s="2"/>
      <c r="K15" s="2"/>
      <c r="L15" s="2"/>
      <c r="M15" s="2"/>
    </row>
    <row r="16" spans="1:15" x14ac:dyDescent="0.25">
      <c r="A16" s="137" t="s">
        <v>132</v>
      </c>
      <c r="B16" s="138"/>
      <c r="C16" s="138"/>
      <c r="D16" s="139"/>
      <c r="E16" s="68">
        <f>E13</f>
        <v>759.5</v>
      </c>
      <c r="F16" s="66"/>
      <c r="H16" s="2"/>
      <c r="I16" s="47" t="s">
        <v>22</v>
      </c>
      <c r="J16" s="47" t="s">
        <v>23</v>
      </c>
      <c r="K16" s="47" t="s">
        <v>137</v>
      </c>
      <c r="L16" s="2"/>
      <c r="M16" s="2"/>
    </row>
    <row r="17" spans="1:13" x14ac:dyDescent="0.25">
      <c r="A17" s="137" t="s">
        <v>24</v>
      </c>
      <c r="B17" s="138"/>
      <c r="C17" s="138"/>
      <c r="D17" s="139"/>
      <c r="E17" s="91" t="s">
        <v>16</v>
      </c>
      <c r="F17" s="66"/>
      <c r="H17" s="2"/>
      <c r="I17" s="9">
        <v>10</v>
      </c>
      <c r="J17" s="7"/>
      <c r="K17" s="7"/>
      <c r="L17" s="2"/>
      <c r="M17" s="2"/>
    </row>
    <row r="18" spans="1:13" x14ac:dyDescent="0.25">
      <c r="A18" s="137" t="s">
        <v>25</v>
      </c>
      <c r="B18" s="138"/>
      <c r="C18" s="138"/>
      <c r="D18" s="139"/>
      <c r="E18" s="68">
        <f>J25</f>
        <v>291</v>
      </c>
      <c r="F18" s="66"/>
      <c r="H18" s="2"/>
      <c r="I18" s="9">
        <v>7.5</v>
      </c>
      <c r="J18" s="7">
        <v>1</v>
      </c>
      <c r="K18" s="7">
        <f t="shared" ref="K18:K24" si="0">J18*I18</f>
        <v>7.5</v>
      </c>
      <c r="L18" s="2"/>
      <c r="M18" s="2"/>
    </row>
    <row r="19" spans="1:13" x14ac:dyDescent="0.25">
      <c r="A19" s="137" t="s">
        <v>133</v>
      </c>
      <c r="B19" s="138"/>
      <c r="C19" s="138"/>
      <c r="D19" s="139"/>
      <c r="E19" s="68">
        <f>B35+B36+B37+B38+B39+B40+B41+B42</f>
        <v>132.39999999999998</v>
      </c>
      <c r="F19" s="66"/>
      <c r="H19" s="2"/>
      <c r="I19" s="9">
        <v>7</v>
      </c>
      <c r="J19" s="7">
        <v>8</v>
      </c>
      <c r="K19" s="7">
        <f t="shared" si="0"/>
        <v>56</v>
      </c>
      <c r="L19" s="2"/>
      <c r="M19" s="2"/>
    </row>
    <row r="20" spans="1:13" x14ac:dyDescent="0.25">
      <c r="A20" s="137" t="s">
        <v>134</v>
      </c>
      <c r="B20" s="138"/>
      <c r="C20" s="138"/>
      <c r="D20" s="139"/>
      <c r="E20" s="68">
        <v>759.5</v>
      </c>
      <c r="F20" s="66"/>
      <c r="H20" s="2"/>
      <c r="I20" s="9">
        <v>6</v>
      </c>
      <c r="J20" s="7">
        <v>38</v>
      </c>
      <c r="K20" s="7">
        <f t="shared" si="0"/>
        <v>228</v>
      </c>
      <c r="L20" s="2"/>
      <c r="M20" s="2"/>
    </row>
    <row r="21" spans="1:13" x14ac:dyDescent="0.25">
      <c r="A21" s="137" t="s">
        <v>26</v>
      </c>
      <c r="B21" s="138"/>
      <c r="C21" s="138"/>
      <c r="D21" s="139"/>
      <c r="E21" s="68">
        <v>291</v>
      </c>
      <c r="F21" s="66"/>
      <c r="H21" s="2"/>
      <c r="I21" s="9">
        <v>4</v>
      </c>
      <c r="J21" s="7"/>
      <c r="K21" s="7">
        <f t="shared" si="0"/>
        <v>0</v>
      </c>
      <c r="L21" s="2"/>
      <c r="M21" s="2"/>
    </row>
    <row r="22" spans="1:13" x14ac:dyDescent="0.25">
      <c r="A22" s="137" t="s">
        <v>27</v>
      </c>
      <c r="B22" s="138"/>
      <c r="C22" s="138"/>
      <c r="D22" s="139"/>
      <c r="E22" s="91" t="s">
        <v>16</v>
      </c>
      <c r="F22" s="66"/>
      <c r="H22" s="2"/>
      <c r="I22" s="9">
        <v>3</v>
      </c>
      <c r="J22" s="7">
        <v>11</v>
      </c>
      <c r="K22" s="7">
        <f t="shared" si="0"/>
        <v>33</v>
      </c>
      <c r="L22" s="2"/>
      <c r="M22" s="2"/>
    </row>
    <row r="23" spans="1:13" x14ac:dyDescent="0.25">
      <c r="A23" s="137" t="s">
        <v>28</v>
      </c>
      <c r="B23" s="138"/>
      <c r="C23" s="138"/>
      <c r="D23" s="139"/>
      <c r="E23" s="68">
        <f>E21</f>
        <v>291</v>
      </c>
      <c r="F23" s="66"/>
      <c r="H23" s="2"/>
      <c r="I23" s="9">
        <v>2</v>
      </c>
      <c r="J23" s="7">
        <v>202</v>
      </c>
      <c r="K23" s="7">
        <f t="shared" si="0"/>
        <v>404</v>
      </c>
      <c r="L23" s="2"/>
      <c r="M23" s="2"/>
    </row>
    <row r="24" spans="1:13" x14ac:dyDescent="0.25">
      <c r="A24" s="148" t="s">
        <v>136</v>
      </c>
      <c r="B24" s="149"/>
      <c r="C24" s="149"/>
      <c r="D24" s="150"/>
      <c r="E24" s="68">
        <f>C5-B5</f>
        <v>47.299999999999955</v>
      </c>
      <c r="F24" s="66"/>
      <c r="H24" s="2"/>
      <c r="I24" s="9">
        <v>1</v>
      </c>
      <c r="J24" s="7">
        <v>31</v>
      </c>
      <c r="K24" s="7">
        <f t="shared" si="0"/>
        <v>31</v>
      </c>
      <c r="L24" s="2"/>
      <c r="M24" s="2"/>
    </row>
    <row r="25" spans="1:13" x14ac:dyDescent="0.25">
      <c r="A25" s="148" t="s">
        <v>135</v>
      </c>
      <c r="B25" s="149"/>
      <c r="C25" s="149"/>
      <c r="D25" s="150"/>
      <c r="E25" s="68">
        <f>E24/2</f>
        <v>23.649999999999977</v>
      </c>
      <c r="F25" s="66"/>
      <c r="H25" s="2"/>
      <c r="I25" s="3" t="s">
        <v>3</v>
      </c>
      <c r="J25" s="2">
        <f>SUM(J18:J24)</f>
        <v>291</v>
      </c>
      <c r="K25" s="2">
        <f>SUM(K18:K24)</f>
        <v>759.5</v>
      </c>
      <c r="L25" s="2"/>
      <c r="M25" s="2"/>
    </row>
    <row r="26" spans="1:13" s="151" customFormat="1" x14ac:dyDescent="0.25"/>
    <row r="27" spans="1:13" x14ac:dyDescent="0.25">
      <c r="A27" s="2" t="s">
        <v>29</v>
      </c>
      <c r="H27" s="2"/>
      <c r="I27" s="2"/>
      <c r="J27" s="2"/>
      <c r="K27" s="2"/>
      <c r="L27" s="2"/>
      <c r="M27" s="2"/>
    </row>
    <row r="28" spans="1:13" x14ac:dyDescent="0.25">
      <c r="A28" s="2" t="s">
        <v>30</v>
      </c>
      <c r="H28" s="2"/>
      <c r="I28" s="2"/>
      <c r="J28" s="2"/>
      <c r="K28" s="2"/>
      <c r="L28" s="2"/>
      <c r="M28" s="2"/>
    </row>
    <row r="29" spans="1:13" x14ac:dyDescent="0.25">
      <c r="A29" s="2" t="s">
        <v>31</v>
      </c>
      <c r="H29" s="2"/>
      <c r="I29" s="2"/>
      <c r="J29" s="2"/>
      <c r="K29" s="2"/>
      <c r="L29" s="2"/>
      <c r="M29" s="2"/>
    </row>
    <row r="30" spans="1:13" x14ac:dyDescent="0.25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2"/>
      <c r="L30" s="2"/>
      <c r="M30" s="2"/>
    </row>
    <row r="31" spans="1:13" x14ac:dyDescent="0.25">
      <c r="A31" s="119"/>
      <c r="B31" s="119"/>
      <c r="C31" s="152" t="s">
        <v>32</v>
      </c>
      <c r="D31" s="152"/>
      <c r="E31" s="119"/>
      <c r="F31" s="119"/>
      <c r="G31" s="119"/>
      <c r="H31" s="119"/>
      <c r="I31" s="119"/>
      <c r="J31" s="119"/>
      <c r="K31" s="119"/>
      <c r="L31" s="2"/>
      <c r="M31" s="2"/>
    </row>
    <row r="32" spans="1:13" x14ac:dyDescent="0.25">
      <c r="A32" s="119"/>
      <c r="B32" s="119"/>
      <c r="C32" s="119"/>
      <c r="D32" s="119"/>
      <c r="E32" s="119"/>
      <c r="F32" s="119"/>
      <c r="G32" s="119"/>
      <c r="H32" s="119"/>
      <c r="I32" s="119"/>
      <c r="J32" s="119"/>
      <c r="K32" s="119"/>
    </row>
    <row r="33" spans="1:11" x14ac:dyDescent="0.25">
      <c r="A33" s="2" t="s">
        <v>33</v>
      </c>
      <c r="B33" s="81"/>
      <c r="C33" s="81"/>
      <c r="D33" s="81"/>
      <c r="E33" s="49"/>
      <c r="F33" s="49"/>
      <c r="G33" s="49"/>
    </row>
    <row r="34" spans="1:11" x14ac:dyDescent="0.25">
      <c r="A34" s="101" t="s">
        <v>34</v>
      </c>
      <c r="B34" s="102" t="s">
        <v>138</v>
      </c>
      <c r="C34" s="120" t="s">
        <v>36</v>
      </c>
      <c r="D34" s="120"/>
      <c r="E34" s="77"/>
      <c r="F34" s="77"/>
      <c r="G34" s="77"/>
    </row>
    <row r="35" spans="1:11" x14ac:dyDescent="0.25">
      <c r="A35" s="80">
        <v>43476</v>
      </c>
      <c r="B35" s="82">
        <v>18.3</v>
      </c>
      <c r="C35" s="121" t="s">
        <v>47</v>
      </c>
      <c r="D35" s="121"/>
      <c r="E35" s="78"/>
      <c r="F35" s="78"/>
      <c r="G35" s="78"/>
    </row>
    <row r="36" spans="1:11" x14ac:dyDescent="0.25">
      <c r="A36" s="80">
        <v>43507</v>
      </c>
      <c r="B36" s="82">
        <v>23</v>
      </c>
      <c r="C36" s="121" t="s">
        <v>152</v>
      </c>
      <c r="D36" s="121"/>
      <c r="E36" s="78"/>
      <c r="F36" s="78"/>
      <c r="G36" s="78"/>
    </row>
    <row r="37" spans="1:11" x14ac:dyDescent="0.25">
      <c r="A37" s="80">
        <v>43566</v>
      </c>
      <c r="B37" s="82">
        <v>15.4</v>
      </c>
      <c r="C37" s="118" t="s">
        <v>47</v>
      </c>
      <c r="D37" s="118"/>
      <c r="E37" s="79"/>
      <c r="F37" s="79"/>
      <c r="G37" s="79"/>
    </row>
    <row r="38" spans="1:11" x14ac:dyDescent="0.25">
      <c r="A38" s="80">
        <v>43596</v>
      </c>
      <c r="B38" s="82">
        <v>20</v>
      </c>
      <c r="C38" s="118" t="s">
        <v>152</v>
      </c>
      <c r="D38" s="118"/>
      <c r="E38" s="79"/>
      <c r="F38" s="79"/>
      <c r="G38" s="79"/>
    </row>
    <row r="39" spans="1:11" x14ac:dyDescent="0.25">
      <c r="A39" s="80">
        <v>43627</v>
      </c>
      <c r="B39" s="82">
        <v>11.8</v>
      </c>
      <c r="C39" s="118" t="s">
        <v>47</v>
      </c>
      <c r="D39" s="118"/>
      <c r="E39" s="79"/>
      <c r="F39" s="79"/>
      <c r="G39" s="79"/>
    </row>
    <row r="40" spans="1:11" x14ac:dyDescent="0.25">
      <c r="A40" s="80">
        <v>43657</v>
      </c>
      <c r="B40" s="82">
        <v>8.1</v>
      </c>
      <c r="C40" s="118" t="s">
        <v>47</v>
      </c>
      <c r="D40" s="118"/>
      <c r="E40" s="79"/>
      <c r="F40" s="79"/>
      <c r="G40" s="79"/>
    </row>
    <row r="41" spans="1:11" x14ac:dyDescent="0.25">
      <c r="A41" s="80">
        <v>43688</v>
      </c>
      <c r="B41" s="82">
        <v>15.1</v>
      </c>
      <c r="C41" s="118" t="s">
        <v>47</v>
      </c>
      <c r="D41" s="118"/>
      <c r="E41" s="79"/>
      <c r="F41" s="79"/>
      <c r="G41" s="79"/>
    </row>
    <row r="42" spans="1:11" x14ac:dyDescent="0.25">
      <c r="A42" s="80">
        <v>43719</v>
      </c>
      <c r="B42" s="82">
        <v>20.7</v>
      </c>
      <c r="C42" s="118" t="s">
        <v>152</v>
      </c>
      <c r="D42" s="118"/>
      <c r="E42" s="79"/>
      <c r="F42" s="79"/>
      <c r="G42" s="79"/>
    </row>
    <row r="43" spans="1:11" x14ac:dyDescent="0.25">
      <c r="A43" s="4"/>
      <c r="C43" s="119"/>
      <c r="D43" s="119"/>
      <c r="E43" s="119"/>
      <c r="F43" s="119"/>
      <c r="G43" s="119"/>
    </row>
    <row r="44" spans="1:11" x14ac:dyDescent="0.25">
      <c r="A44" t="s">
        <v>3</v>
      </c>
      <c r="C44" s="119"/>
      <c r="D44" s="119"/>
      <c r="E44" s="119"/>
      <c r="F44" s="119"/>
      <c r="G44" s="119"/>
    </row>
    <row r="45" spans="1:11" s="119" customFormat="1" x14ac:dyDescent="0.25"/>
    <row r="46" spans="1:11" ht="15.75" thickBot="1" x14ac:dyDescent="0.3">
      <c r="A46" t="s">
        <v>37</v>
      </c>
    </row>
    <row r="47" spans="1:11" ht="15" customHeight="1" x14ac:dyDescent="0.25">
      <c r="A47" t="s">
        <v>34</v>
      </c>
      <c r="B47" t="s">
        <v>35</v>
      </c>
      <c r="C47" s="119"/>
      <c r="D47" s="119"/>
      <c r="E47" s="119"/>
      <c r="F47" s="119"/>
      <c r="G47" s="119"/>
      <c r="I47" s="160" t="s">
        <v>153</v>
      </c>
      <c r="J47" s="161"/>
      <c r="K47" s="162"/>
    </row>
    <row r="48" spans="1:11" x14ac:dyDescent="0.25">
      <c r="C48" s="119"/>
      <c r="D48" s="119"/>
      <c r="E48" s="119"/>
      <c r="F48" s="119"/>
      <c r="G48" s="119"/>
      <c r="I48" s="163"/>
      <c r="J48" s="164"/>
      <c r="K48" s="165"/>
    </row>
    <row r="49" spans="1:11" ht="15.75" thickBot="1" x14ac:dyDescent="0.3">
      <c r="C49" s="119"/>
      <c r="D49" s="119"/>
      <c r="E49" s="119"/>
      <c r="F49" s="119"/>
      <c r="G49" s="119"/>
      <c r="I49" s="166"/>
      <c r="J49" s="167"/>
      <c r="K49" s="168"/>
    </row>
    <row r="50" spans="1:11" x14ac:dyDescent="0.25">
      <c r="C50" s="119"/>
      <c r="D50" s="119"/>
      <c r="E50" s="119"/>
      <c r="F50" s="119"/>
      <c r="G50" s="119"/>
    </row>
    <row r="51" spans="1:11" x14ac:dyDescent="0.25">
      <c r="C51" s="119"/>
      <c r="D51" s="119"/>
      <c r="E51" s="119"/>
      <c r="F51" s="119"/>
      <c r="G51" s="119"/>
    </row>
    <row r="52" spans="1:11" ht="15.75" thickBot="1" x14ac:dyDescent="0.3">
      <c r="C52" s="119"/>
      <c r="D52" s="119"/>
      <c r="E52" s="119"/>
      <c r="F52" s="119"/>
      <c r="G52" s="119"/>
      <c r="I52" s="159" t="s">
        <v>38</v>
      </c>
      <c r="J52" s="159"/>
      <c r="K52" s="159"/>
    </row>
    <row r="53" spans="1:11" ht="15" customHeight="1" x14ac:dyDescent="0.25">
      <c r="C53" s="119"/>
      <c r="D53" s="119"/>
      <c r="E53" s="119"/>
      <c r="F53" s="119"/>
      <c r="G53" s="119"/>
      <c r="I53" s="169" t="s">
        <v>155</v>
      </c>
      <c r="J53" s="170"/>
      <c r="K53" s="171"/>
    </row>
    <row r="54" spans="1:11" x14ac:dyDescent="0.25">
      <c r="C54" s="119"/>
      <c r="D54" s="119"/>
      <c r="E54" s="119"/>
      <c r="F54" s="119"/>
      <c r="G54" s="119"/>
      <c r="I54" s="172"/>
      <c r="J54" s="173"/>
      <c r="K54" s="174"/>
    </row>
    <row r="55" spans="1:11" x14ac:dyDescent="0.25">
      <c r="C55" s="119"/>
      <c r="D55" s="119"/>
      <c r="E55" s="119"/>
      <c r="F55" s="119"/>
      <c r="G55" s="119"/>
      <c r="I55" s="172"/>
      <c r="J55" s="173"/>
      <c r="K55" s="174"/>
    </row>
    <row r="56" spans="1:11" ht="15.75" thickBot="1" x14ac:dyDescent="0.3">
      <c r="C56" s="119"/>
      <c r="D56" s="119"/>
      <c r="E56" s="119"/>
      <c r="F56" s="119"/>
      <c r="G56" s="119"/>
      <c r="I56" s="175"/>
      <c r="J56" s="176"/>
      <c r="K56" s="177"/>
    </row>
    <row r="57" spans="1:11" x14ac:dyDescent="0.25">
      <c r="A57" t="s">
        <v>3</v>
      </c>
      <c r="C57" s="119"/>
      <c r="D57" s="119"/>
      <c r="E57" s="119"/>
      <c r="F57" s="119"/>
      <c r="G57" s="119"/>
    </row>
    <row r="58" spans="1:11" ht="15.75" thickBot="1" x14ac:dyDescent="0.3"/>
    <row r="59" spans="1:11" ht="15.75" thickBot="1" x14ac:dyDescent="0.3">
      <c r="I59" s="156" t="s">
        <v>151</v>
      </c>
      <c r="J59" s="157"/>
      <c r="K59" s="158"/>
    </row>
  </sheetData>
  <mergeCells count="64">
    <mergeCell ref="I59:K59"/>
    <mergeCell ref="I52:K52"/>
    <mergeCell ref="C49:G49"/>
    <mergeCell ref="C50:G50"/>
    <mergeCell ref="I47:K49"/>
    <mergeCell ref="C56:G56"/>
    <mergeCell ref="C57:G57"/>
    <mergeCell ref="C52:G52"/>
    <mergeCell ref="C53:G53"/>
    <mergeCell ref="C54:G54"/>
    <mergeCell ref="C55:G55"/>
    <mergeCell ref="I53:K56"/>
    <mergeCell ref="A11:D11"/>
    <mergeCell ref="A25:D25"/>
    <mergeCell ref="A26:XFD26"/>
    <mergeCell ref="A30:B32"/>
    <mergeCell ref="C30:J30"/>
    <mergeCell ref="C31:D31"/>
    <mergeCell ref="E31:K31"/>
    <mergeCell ref="C32:K32"/>
    <mergeCell ref="A24:D24"/>
    <mergeCell ref="A12:D12"/>
    <mergeCell ref="A13:D13"/>
    <mergeCell ref="A15:D15"/>
    <mergeCell ref="A16:D16"/>
    <mergeCell ref="A17:D17"/>
    <mergeCell ref="A18:D18"/>
    <mergeCell ref="A14:D14"/>
    <mergeCell ref="A19:D19"/>
    <mergeCell ref="A20:D20"/>
    <mergeCell ref="A21:D21"/>
    <mergeCell ref="A22:D22"/>
    <mergeCell ref="A23:D23"/>
    <mergeCell ref="J3:L4"/>
    <mergeCell ref="M3:M4"/>
    <mergeCell ref="M6:M8"/>
    <mergeCell ref="K7:L7"/>
    <mergeCell ref="A10:D10"/>
    <mergeCell ref="A8:D8"/>
    <mergeCell ref="K8:L8"/>
    <mergeCell ref="A9:D9"/>
    <mergeCell ref="H9:I9"/>
    <mergeCell ref="G3:I8"/>
    <mergeCell ref="J9:M9"/>
    <mergeCell ref="A1:O1"/>
    <mergeCell ref="A2:B2"/>
    <mergeCell ref="C2:D2"/>
    <mergeCell ref="F2:I2"/>
    <mergeCell ref="J2:M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51:G51"/>
    <mergeCell ref="C43:G43"/>
    <mergeCell ref="C44:G44"/>
    <mergeCell ref="A45:XFD45"/>
    <mergeCell ref="C47:G47"/>
    <mergeCell ref="C48:G48"/>
  </mergeCells>
  <conditionalFormatting sqref="B35:B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{04EC8D71-7707-4C6A-A62B-DEE2EC508469}</x14:id>
        </ext>
      </extLst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C8D71-7707-4C6A-A62B-DEE2EC508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B35:B42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topLeftCell="F43" workbookViewId="0">
      <selection activeCell="I47" sqref="I47:K49"/>
    </sheetView>
  </sheetViews>
  <sheetFormatPr defaultColWidth="15.85546875" defaultRowHeight="15" x14ac:dyDescent="0.25"/>
  <cols>
    <col min="2" max="2" width="18.140625" customWidth="1"/>
    <col min="3" max="3" width="24" customWidth="1"/>
    <col min="4" max="4" width="19.5703125" customWidth="1"/>
    <col min="5" max="5" width="29.5703125" customWidth="1"/>
    <col min="6" max="6" width="22.5703125" customWidth="1"/>
    <col min="11" max="11" width="16.7109375" customWidth="1"/>
  </cols>
  <sheetData>
    <row r="1" spans="1:15" x14ac:dyDescent="0.25">
      <c r="A1" s="122" t="s">
        <v>48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x14ac:dyDescent="0.25">
      <c r="A2" s="119"/>
      <c r="B2" s="119"/>
      <c r="C2" s="119"/>
      <c r="D2" s="119"/>
      <c r="F2" s="123" t="s">
        <v>40</v>
      </c>
      <c r="G2" s="123"/>
      <c r="H2" s="123"/>
      <c r="I2" s="123"/>
      <c r="J2" s="122" t="s">
        <v>41</v>
      </c>
      <c r="K2" s="122"/>
      <c r="L2" s="122"/>
      <c r="M2" s="122"/>
    </row>
    <row r="3" spans="1:15" ht="15.75" customHeight="1" x14ac:dyDescent="0.25">
      <c r="A3" s="60" t="s">
        <v>0</v>
      </c>
      <c r="B3" s="61" t="s">
        <v>1</v>
      </c>
      <c r="C3" s="62" t="s">
        <v>2</v>
      </c>
      <c r="D3" s="47" t="s">
        <v>3</v>
      </c>
      <c r="E3" s="62" t="s">
        <v>128</v>
      </c>
      <c r="F3" s="63" t="s">
        <v>4</v>
      </c>
      <c r="G3" s="192"/>
      <c r="H3" s="192"/>
      <c r="I3" s="192"/>
      <c r="J3" s="178" t="s">
        <v>5</v>
      </c>
      <c r="K3" s="179"/>
      <c r="L3" s="180"/>
      <c r="M3" s="130"/>
      <c r="N3" s="95"/>
    </row>
    <row r="4" spans="1:15" x14ac:dyDescent="0.25">
      <c r="A4" s="65"/>
      <c r="B4" s="31"/>
      <c r="C4" s="32"/>
      <c r="D4" s="29"/>
      <c r="E4" s="32"/>
      <c r="F4" s="58"/>
      <c r="G4" s="192"/>
      <c r="H4" s="192"/>
      <c r="I4" s="192"/>
      <c r="J4" s="181"/>
      <c r="K4" s="182"/>
      <c r="L4" s="183"/>
      <c r="M4" s="131"/>
    </row>
    <row r="5" spans="1:15" x14ac:dyDescent="0.25">
      <c r="A5" s="57" t="s">
        <v>42</v>
      </c>
      <c r="B5" s="30">
        <v>961.6</v>
      </c>
      <c r="C5" s="30">
        <v>998</v>
      </c>
      <c r="D5" s="30">
        <f>C5-B5</f>
        <v>36.399999999999977</v>
      </c>
      <c r="E5" s="30">
        <f>K25</f>
        <v>554</v>
      </c>
      <c r="F5" s="59">
        <f>E5/D5</f>
        <v>15.21978021978023</v>
      </c>
      <c r="G5" s="192"/>
      <c r="H5" s="192"/>
      <c r="I5" s="192"/>
      <c r="J5" s="97" t="s">
        <v>12</v>
      </c>
      <c r="K5" s="69" t="s">
        <v>13</v>
      </c>
      <c r="L5" s="97" t="s">
        <v>14</v>
      </c>
      <c r="M5" s="96" t="s">
        <v>6</v>
      </c>
      <c r="N5" s="71"/>
    </row>
    <row r="6" spans="1:15" x14ac:dyDescent="0.25">
      <c r="A6" s="48" t="s">
        <v>7</v>
      </c>
      <c r="B6" s="64"/>
      <c r="C6" s="64"/>
      <c r="D6" s="64"/>
      <c r="E6" s="64"/>
      <c r="F6" s="46"/>
      <c r="G6" s="192"/>
      <c r="H6" s="192"/>
      <c r="I6" s="192"/>
      <c r="J6" s="98"/>
      <c r="K6" s="98"/>
      <c r="L6" s="94"/>
      <c r="M6" s="132" t="s">
        <v>45</v>
      </c>
      <c r="N6" s="49"/>
    </row>
    <row r="7" spans="1:15" x14ac:dyDescent="0.25">
      <c r="A7" s="199"/>
      <c r="B7" s="199"/>
      <c r="C7" s="199"/>
      <c r="D7" s="199"/>
      <c r="E7" s="199"/>
      <c r="F7" s="199"/>
      <c r="G7" s="192"/>
      <c r="H7" s="192"/>
      <c r="I7" s="192"/>
      <c r="J7" s="98"/>
      <c r="K7" s="185" t="s">
        <v>8</v>
      </c>
      <c r="L7" s="186"/>
      <c r="M7" s="133"/>
      <c r="N7" s="49"/>
    </row>
    <row r="8" spans="1:15" x14ac:dyDescent="0.25">
      <c r="A8" s="187" t="s">
        <v>139</v>
      </c>
      <c r="B8" s="187"/>
      <c r="C8" s="187"/>
      <c r="D8" s="187"/>
      <c r="E8" s="68">
        <f>F5</f>
        <v>15.21978021978023</v>
      </c>
      <c r="F8" s="67"/>
      <c r="G8" s="192"/>
      <c r="H8" s="192"/>
      <c r="I8" s="192"/>
      <c r="J8" s="112"/>
      <c r="K8" s="188" t="s">
        <v>10</v>
      </c>
      <c r="L8" s="189"/>
      <c r="M8" s="184"/>
    </row>
    <row r="9" spans="1:15" x14ac:dyDescent="0.25">
      <c r="A9" s="187" t="s">
        <v>129</v>
      </c>
      <c r="B9" s="187"/>
      <c r="C9" s="187"/>
      <c r="D9" s="187"/>
      <c r="E9" s="68">
        <f>E5</f>
        <v>554</v>
      </c>
      <c r="F9" s="67"/>
      <c r="G9" s="100"/>
      <c r="H9" s="190" t="s">
        <v>11</v>
      </c>
      <c r="I9" s="191"/>
      <c r="J9" s="98"/>
      <c r="K9" s="74"/>
      <c r="L9" s="76"/>
      <c r="M9" s="98"/>
    </row>
    <row r="10" spans="1:15" x14ac:dyDescent="0.25">
      <c r="A10" s="187" t="s">
        <v>130</v>
      </c>
      <c r="B10" s="187"/>
      <c r="C10" s="187"/>
      <c r="D10" s="187"/>
      <c r="E10" s="68">
        <f>E5</f>
        <v>554</v>
      </c>
      <c r="F10" s="67"/>
      <c r="H10" s="70" t="s">
        <v>12</v>
      </c>
      <c r="I10" s="2" t="s">
        <v>13</v>
      </c>
      <c r="J10" s="99" t="s">
        <v>14</v>
      </c>
      <c r="K10" s="99" t="s">
        <v>156</v>
      </c>
      <c r="L10" s="99" t="s">
        <v>157</v>
      </c>
      <c r="M10" s="97" t="s">
        <v>159</v>
      </c>
      <c r="N10" s="71"/>
    </row>
    <row r="11" spans="1:15" x14ac:dyDescent="0.25">
      <c r="A11" s="187" t="s">
        <v>15</v>
      </c>
      <c r="B11" s="187"/>
      <c r="C11" s="187"/>
      <c r="D11" s="187"/>
      <c r="E11" s="91" t="s">
        <v>16</v>
      </c>
      <c r="F11" s="67"/>
      <c r="H11" s="70" t="s">
        <v>17</v>
      </c>
      <c r="I11" s="69" t="s">
        <v>17</v>
      </c>
      <c r="J11" s="99"/>
      <c r="K11" s="99" t="s">
        <v>18</v>
      </c>
      <c r="L11" s="99" t="s">
        <v>18</v>
      </c>
      <c r="M11" s="97"/>
      <c r="N11" s="71"/>
    </row>
    <row r="12" spans="1:15" x14ac:dyDescent="0.25">
      <c r="A12" s="187" t="s">
        <v>19</v>
      </c>
      <c r="B12" s="187"/>
      <c r="C12" s="187"/>
      <c r="D12" s="187"/>
      <c r="E12" s="91" t="s">
        <v>16</v>
      </c>
      <c r="F12" s="67"/>
      <c r="H12" s="69"/>
      <c r="I12" s="69"/>
      <c r="J12" s="69"/>
      <c r="K12" s="69"/>
      <c r="L12" s="69"/>
      <c r="M12" s="69"/>
    </row>
    <row r="13" spans="1:15" x14ac:dyDescent="0.25">
      <c r="A13" s="187" t="s">
        <v>131</v>
      </c>
      <c r="B13" s="187"/>
      <c r="C13" s="187"/>
      <c r="D13" s="187"/>
      <c r="E13" s="68">
        <f>E10</f>
        <v>554</v>
      </c>
      <c r="F13" s="67"/>
      <c r="H13" s="2"/>
      <c r="I13" s="2"/>
      <c r="J13" s="2"/>
      <c r="K13" s="2"/>
      <c r="L13" s="2"/>
      <c r="M13" s="2"/>
    </row>
    <row r="14" spans="1:15" x14ac:dyDescent="0.25">
      <c r="A14" s="153" t="s">
        <v>20</v>
      </c>
      <c r="B14" s="154"/>
      <c r="C14" s="154"/>
      <c r="D14" s="155"/>
      <c r="E14" s="91" t="s">
        <v>16</v>
      </c>
      <c r="F14" s="67"/>
      <c r="H14" s="2"/>
      <c r="I14" s="2"/>
      <c r="J14" s="2"/>
      <c r="K14" s="2"/>
      <c r="L14" s="2"/>
      <c r="M14" s="2"/>
    </row>
    <row r="15" spans="1:15" x14ac:dyDescent="0.25">
      <c r="A15" s="194" t="s">
        <v>21</v>
      </c>
      <c r="B15" s="194"/>
      <c r="C15" s="194"/>
      <c r="D15" s="194"/>
      <c r="E15" s="91" t="s">
        <v>16</v>
      </c>
      <c r="F15" s="67"/>
      <c r="H15" s="2"/>
      <c r="I15" s="2"/>
      <c r="J15" s="2"/>
      <c r="K15" s="2"/>
      <c r="L15" s="2"/>
      <c r="M15" s="2"/>
    </row>
    <row r="16" spans="1:15" x14ac:dyDescent="0.25">
      <c r="A16" s="187" t="s">
        <v>132</v>
      </c>
      <c r="B16" s="187"/>
      <c r="C16" s="187"/>
      <c r="D16" s="187"/>
      <c r="E16" s="68">
        <f>K25</f>
        <v>554</v>
      </c>
      <c r="F16" s="67"/>
      <c r="H16" s="2"/>
      <c r="I16" s="47" t="s">
        <v>22</v>
      </c>
      <c r="J16" s="47" t="s">
        <v>23</v>
      </c>
      <c r="K16" s="47" t="s">
        <v>137</v>
      </c>
      <c r="L16" s="2"/>
      <c r="M16" s="2"/>
    </row>
    <row r="17" spans="1:13" x14ac:dyDescent="0.25">
      <c r="A17" s="187" t="s">
        <v>24</v>
      </c>
      <c r="B17" s="187"/>
      <c r="C17" s="187"/>
      <c r="D17" s="187"/>
      <c r="E17" s="91" t="s">
        <v>16</v>
      </c>
      <c r="F17" s="67"/>
      <c r="H17" s="2"/>
      <c r="I17" s="9">
        <v>10</v>
      </c>
      <c r="J17" s="7"/>
      <c r="K17" s="7"/>
      <c r="L17" s="2"/>
      <c r="M17" s="2"/>
    </row>
    <row r="18" spans="1:13" x14ac:dyDescent="0.25">
      <c r="A18" s="187" t="s">
        <v>25</v>
      </c>
      <c r="B18" s="187"/>
      <c r="C18" s="187"/>
      <c r="D18" s="187"/>
      <c r="E18" s="68">
        <f>J25</f>
        <v>206</v>
      </c>
      <c r="F18" s="67"/>
      <c r="H18" s="2"/>
      <c r="I18" s="9">
        <v>7.5</v>
      </c>
      <c r="J18" s="7">
        <v>10</v>
      </c>
      <c r="K18" s="7">
        <f t="shared" ref="K18:K24" si="0">J18*I18</f>
        <v>75</v>
      </c>
      <c r="L18" s="2"/>
      <c r="M18" s="2"/>
    </row>
    <row r="19" spans="1:13" x14ac:dyDescent="0.25">
      <c r="A19" s="187" t="s">
        <v>133</v>
      </c>
      <c r="B19" s="187"/>
      <c r="C19" s="187"/>
      <c r="D19" s="187"/>
      <c r="E19" s="68">
        <f>B35+B36+B37+B38+B39+B41</f>
        <v>82.699999999999989</v>
      </c>
      <c r="F19" s="67"/>
      <c r="H19" s="2"/>
      <c r="I19" s="9">
        <v>7</v>
      </c>
      <c r="J19" s="7">
        <v>14</v>
      </c>
      <c r="K19" s="7">
        <f t="shared" si="0"/>
        <v>98</v>
      </c>
      <c r="L19" s="2"/>
      <c r="M19" s="2"/>
    </row>
    <row r="20" spans="1:13" x14ac:dyDescent="0.25">
      <c r="A20" s="187" t="s">
        <v>134</v>
      </c>
      <c r="B20" s="187"/>
      <c r="C20" s="187"/>
      <c r="D20" s="187"/>
      <c r="E20" s="68">
        <v>554</v>
      </c>
      <c r="F20" s="67"/>
      <c r="H20" s="2"/>
      <c r="I20" s="9">
        <v>6</v>
      </c>
      <c r="J20" s="7">
        <v>6</v>
      </c>
      <c r="K20" s="7">
        <f t="shared" si="0"/>
        <v>36</v>
      </c>
      <c r="L20" s="2"/>
      <c r="M20" s="2"/>
    </row>
    <row r="21" spans="1:13" x14ac:dyDescent="0.25">
      <c r="A21" s="187" t="s">
        <v>26</v>
      </c>
      <c r="B21" s="187"/>
      <c r="C21" s="187"/>
      <c r="D21" s="187"/>
      <c r="E21" s="68">
        <f>E23</f>
        <v>206</v>
      </c>
      <c r="F21" s="67"/>
      <c r="H21" s="2"/>
      <c r="I21" s="9">
        <v>4</v>
      </c>
      <c r="J21" s="7"/>
      <c r="K21" s="7">
        <f t="shared" si="0"/>
        <v>0</v>
      </c>
      <c r="L21" s="2"/>
      <c r="M21" s="2"/>
    </row>
    <row r="22" spans="1:13" x14ac:dyDescent="0.25">
      <c r="A22" s="187" t="s">
        <v>27</v>
      </c>
      <c r="B22" s="187"/>
      <c r="C22" s="187"/>
      <c r="D22" s="187"/>
      <c r="E22" s="91" t="s">
        <v>16</v>
      </c>
      <c r="F22" s="67"/>
      <c r="H22" s="2"/>
      <c r="I22" s="9">
        <v>3</v>
      </c>
      <c r="J22" s="7">
        <v>8</v>
      </c>
      <c r="K22" s="7">
        <f t="shared" si="0"/>
        <v>24</v>
      </c>
      <c r="L22" s="2"/>
      <c r="M22" s="2"/>
    </row>
    <row r="23" spans="1:13" x14ac:dyDescent="0.25">
      <c r="A23" s="187" t="s">
        <v>28</v>
      </c>
      <c r="B23" s="187"/>
      <c r="C23" s="187"/>
      <c r="D23" s="187"/>
      <c r="E23" s="68">
        <f>J25</f>
        <v>206</v>
      </c>
      <c r="F23" s="67"/>
      <c r="H23" s="2"/>
      <c r="I23" s="9">
        <v>2</v>
      </c>
      <c r="J23" s="7">
        <v>153</v>
      </c>
      <c r="K23" s="7">
        <f t="shared" si="0"/>
        <v>306</v>
      </c>
      <c r="L23" s="2"/>
      <c r="M23" s="2"/>
    </row>
    <row r="24" spans="1:13" x14ac:dyDescent="0.25">
      <c r="A24" s="193" t="s">
        <v>136</v>
      </c>
      <c r="B24" s="193"/>
      <c r="C24" s="193"/>
      <c r="D24" s="193"/>
      <c r="E24" s="68">
        <f>C5-B5</f>
        <v>36.399999999999977</v>
      </c>
      <c r="F24" s="67"/>
      <c r="H24" s="2"/>
      <c r="I24" s="9">
        <v>1</v>
      </c>
      <c r="J24" s="7">
        <v>15</v>
      </c>
      <c r="K24" s="7">
        <f t="shared" si="0"/>
        <v>15</v>
      </c>
      <c r="L24" s="2"/>
      <c r="M24" s="2"/>
    </row>
    <row r="25" spans="1:13" x14ac:dyDescent="0.25">
      <c r="A25" s="193" t="s">
        <v>135</v>
      </c>
      <c r="B25" s="193"/>
      <c r="C25" s="193"/>
      <c r="D25" s="193"/>
      <c r="E25" s="68">
        <f>E24/2</f>
        <v>18.199999999999989</v>
      </c>
      <c r="F25" s="67"/>
      <c r="H25" s="2"/>
      <c r="I25" s="9" t="s">
        <v>3</v>
      </c>
      <c r="J25" s="29">
        <f>SUM(J17:J24)</f>
        <v>206</v>
      </c>
      <c r="K25" s="29">
        <f>SUM(K18:K24)</f>
        <v>554</v>
      </c>
      <c r="L25" s="2"/>
      <c r="M25" s="2"/>
    </row>
    <row r="26" spans="1:13" s="151" customFormat="1" x14ac:dyDescent="0.25"/>
    <row r="27" spans="1:13" x14ac:dyDescent="0.25">
      <c r="A27" s="2" t="s">
        <v>29</v>
      </c>
      <c r="H27" s="2"/>
      <c r="I27" s="2"/>
      <c r="J27" s="2"/>
      <c r="K27" s="2"/>
      <c r="L27" s="2"/>
      <c r="M27" s="2"/>
    </row>
    <row r="28" spans="1:13" x14ac:dyDescent="0.25">
      <c r="A28" s="2" t="s">
        <v>30</v>
      </c>
      <c r="H28" s="2"/>
      <c r="I28" s="2"/>
      <c r="J28" s="2"/>
      <c r="K28" s="2"/>
      <c r="L28" s="2"/>
      <c r="M28" s="2"/>
    </row>
    <row r="29" spans="1:13" x14ac:dyDescent="0.25">
      <c r="A29" s="2" t="s">
        <v>31</v>
      </c>
      <c r="H29" s="2"/>
      <c r="I29" s="2"/>
      <c r="J29" s="2"/>
      <c r="K29" s="2"/>
      <c r="L29" s="2"/>
      <c r="M29" s="2"/>
    </row>
    <row r="30" spans="1:13" x14ac:dyDescent="0.25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2"/>
      <c r="L30" s="2"/>
      <c r="M30" s="2"/>
    </row>
    <row r="31" spans="1:13" x14ac:dyDescent="0.25">
      <c r="A31" s="119"/>
      <c r="B31" s="119"/>
      <c r="C31" s="152" t="s">
        <v>32</v>
      </c>
      <c r="D31" s="152"/>
      <c r="E31" s="119"/>
      <c r="F31" s="119"/>
      <c r="G31" s="119"/>
      <c r="H31" s="119"/>
      <c r="I31" s="119"/>
      <c r="J31" s="119"/>
      <c r="K31" s="119"/>
      <c r="L31" s="2"/>
      <c r="M31" s="2"/>
    </row>
    <row r="32" spans="1:13" x14ac:dyDescent="0.25">
      <c r="A32" s="119"/>
      <c r="B32" s="119"/>
      <c r="C32" s="119"/>
      <c r="D32" s="119"/>
      <c r="E32" s="119"/>
      <c r="F32" s="119"/>
      <c r="G32" s="119"/>
      <c r="H32" s="119"/>
      <c r="I32" s="119"/>
      <c r="J32" s="119"/>
      <c r="K32" s="119"/>
    </row>
    <row r="33" spans="1:11" x14ac:dyDescent="0.25">
      <c r="A33" s="2" t="s">
        <v>33</v>
      </c>
    </row>
    <row r="34" spans="1:11" x14ac:dyDescent="0.25">
      <c r="A34" s="92" t="s">
        <v>34</v>
      </c>
      <c r="B34" s="93" t="s">
        <v>138</v>
      </c>
      <c r="C34" s="200" t="s">
        <v>36</v>
      </c>
      <c r="D34" s="200"/>
      <c r="E34" s="77"/>
      <c r="F34" s="77"/>
      <c r="G34" s="77"/>
    </row>
    <row r="35" spans="1:11" x14ac:dyDescent="0.25">
      <c r="A35" s="10">
        <v>43780</v>
      </c>
      <c r="B35" s="68">
        <v>22.5</v>
      </c>
      <c r="C35" s="201" t="s">
        <v>152</v>
      </c>
      <c r="D35" s="201"/>
      <c r="E35" s="78"/>
      <c r="F35" s="78"/>
      <c r="G35" s="78"/>
    </row>
    <row r="36" spans="1:11" x14ac:dyDescent="0.25">
      <c r="A36" s="10">
        <v>43810</v>
      </c>
      <c r="B36" s="68">
        <v>20</v>
      </c>
      <c r="C36" s="201" t="s">
        <v>152</v>
      </c>
      <c r="D36" s="201"/>
      <c r="E36" s="78"/>
      <c r="F36" s="78"/>
      <c r="G36" s="78"/>
    </row>
    <row r="37" spans="1:11" x14ac:dyDescent="0.25">
      <c r="A37" s="11" t="s">
        <v>49</v>
      </c>
      <c r="B37" s="68">
        <v>14.1</v>
      </c>
      <c r="C37" s="198" t="s">
        <v>154</v>
      </c>
      <c r="D37" s="198"/>
      <c r="E37" s="79"/>
      <c r="F37" s="79"/>
      <c r="G37" s="79"/>
    </row>
    <row r="38" spans="1:11" x14ac:dyDescent="0.25">
      <c r="A38" s="11" t="s">
        <v>50</v>
      </c>
      <c r="B38" s="68">
        <v>16.5</v>
      </c>
      <c r="C38" s="198" t="s">
        <v>154</v>
      </c>
      <c r="D38" s="198"/>
      <c r="E38" s="79"/>
      <c r="F38" s="79"/>
      <c r="G38" s="79"/>
    </row>
    <row r="39" spans="1:11" x14ac:dyDescent="0.25">
      <c r="A39" s="11" t="s">
        <v>51</v>
      </c>
      <c r="B39" s="68">
        <v>9.6</v>
      </c>
      <c r="C39" s="198" t="s">
        <v>154</v>
      </c>
      <c r="D39" s="198"/>
      <c r="E39" s="79"/>
      <c r="F39" s="79"/>
      <c r="G39" s="79"/>
    </row>
    <row r="40" spans="1:11" x14ac:dyDescent="0.25">
      <c r="A40" s="11" t="s">
        <v>52</v>
      </c>
      <c r="B40" s="68">
        <v>10.199999999999999</v>
      </c>
      <c r="C40" s="198" t="s">
        <v>154</v>
      </c>
      <c r="D40" s="198"/>
      <c r="E40" s="79"/>
      <c r="F40" s="79"/>
      <c r="G40" s="79"/>
    </row>
    <row r="41" spans="1:11" x14ac:dyDescent="0.25">
      <c r="C41" s="119"/>
      <c r="D41" s="119"/>
      <c r="E41" s="119"/>
      <c r="F41" s="119"/>
      <c r="G41" s="119"/>
    </row>
    <row r="42" spans="1:11" x14ac:dyDescent="0.25">
      <c r="C42" s="119"/>
      <c r="D42" s="119"/>
      <c r="E42" s="119"/>
      <c r="F42" s="119"/>
      <c r="G42" s="119"/>
    </row>
    <row r="43" spans="1:11" x14ac:dyDescent="0.25">
      <c r="C43" s="119"/>
      <c r="D43" s="119"/>
      <c r="E43" s="119"/>
      <c r="F43" s="119"/>
      <c r="G43" s="119"/>
    </row>
    <row r="44" spans="1:11" x14ac:dyDescent="0.25">
      <c r="A44" t="s">
        <v>3</v>
      </c>
      <c r="C44" s="119"/>
      <c r="D44" s="119"/>
      <c r="E44" s="119"/>
      <c r="F44" s="119"/>
      <c r="G44" s="119"/>
    </row>
    <row r="45" spans="1:11" s="119" customFormat="1" x14ac:dyDescent="0.25"/>
    <row r="46" spans="1:11" ht="15.75" thickBot="1" x14ac:dyDescent="0.3">
      <c r="A46" t="s">
        <v>37</v>
      </c>
    </row>
    <row r="47" spans="1:11" ht="15" customHeight="1" x14ac:dyDescent="0.25">
      <c r="A47" t="s">
        <v>34</v>
      </c>
      <c r="B47" t="s">
        <v>35</v>
      </c>
      <c r="C47" s="119"/>
      <c r="D47" s="119"/>
      <c r="E47" s="119"/>
      <c r="F47" s="119"/>
      <c r="G47" s="119"/>
      <c r="I47" s="160" t="s">
        <v>153</v>
      </c>
      <c r="J47" s="161"/>
      <c r="K47" s="162"/>
    </row>
    <row r="48" spans="1:11" x14ac:dyDescent="0.25">
      <c r="C48" s="119"/>
      <c r="D48" s="119"/>
      <c r="E48" s="119"/>
      <c r="F48" s="119"/>
      <c r="G48" s="119"/>
      <c r="I48" s="163"/>
      <c r="J48" s="164"/>
      <c r="K48" s="165"/>
    </row>
    <row r="49" spans="1:11" ht="15.75" thickBot="1" x14ac:dyDescent="0.3">
      <c r="C49" s="119"/>
      <c r="D49" s="119"/>
      <c r="E49" s="119"/>
      <c r="F49" s="119"/>
      <c r="G49" s="119"/>
      <c r="I49" s="166"/>
      <c r="J49" s="167"/>
      <c r="K49" s="168"/>
    </row>
    <row r="50" spans="1:11" x14ac:dyDescent="0.25">
      <c r="C50" s="119"/>
      <c r="D50" s="119"/>
      <c r="E50" s="119"/>
      <c r="F50" s="119"/>
      <c r="G50" s="119"/>
    </row>
    <row r="51" spans="1:11" x14ac:dyDescent="0.25">
      <c r="C51" s="119"/>
      <c r="D51" s="119"/>
      <c r="E51" s="119"/>
      <c r="F51" s="119"/>
      <c r="G51" s="119"/>
    </row>
    <row r="52" spans="1:11" ht="15.75" thickBot="1" x14ac:dyDescent="0.3">
      <c r="C52" s="119"/>
      <c r="D52" s="119"/>
      <c r="E52" s="119"/>
      <c r="F52" s="119"/>
      <c r="G52" s="119"/>
      <c r="I52" s="159" t="s">
        <v>38</v>
      </c>
      <c r="J52" s="159"/>
      <c r="K52" s="159"/>
    </row>
    <row r="53" spans="1:11" ht="15" customHeight="1" x14ac:dyDescent="0.25">
      <c r="C53" s="119"/>
      <c r="D53" s="119"/>
      <c r="E53" s="119"/>
      <c r="F53" s="119"/>
      <c r="G53" s="119"/>
      <c r="I53" s="169" t="s">
        <v>155</v>
      </c>
      <c r="J53" s="170"/>
      <c r="K53" s="171"/>
    </row>
    <row r="54" spans="1:11" x14ac:dyDescent="0.25">
      <c r="C54" s="119"/>
      <c r="D54" s="119"/>
      <c r="E54" s="119"/>
      <c r="F54" s="119"/>
      <c r="G54" s="119"/>
      <c r="I54" s="172"/>
      <c r="J54" s="173"/>
      <c r="K54" s="174"/>
    </row>
    <row r="55" spans="1:11" x14ac:dyDescent="0.25">
      <c r="C55" s="119"/>
      <c r="D55" s="119"/>
      <c r="E55" s="119"/>
      <c r="F55" s="119"/>
      <c r="G55" s="119"/>
      <c r="I55" s="172"/>
      <c r="J55" s="173"/>
      <c r="K55" s="174"/>
    </row>
    <row r="56" spans="1:11" ht="15.75" thickBot="1" x14ac:dyDescent="0.3">
      <c r="C56" s="119"/>
      <c r="D56" s="119"/>
      <c r="E56" s="119"/>
      <c r="F56" s="119"/>
      <c r="G56" s="119"/>
      <c r="I56" s="175"/>
      <c r="J56" s="176"/>
      <c r="K56" s="177"/>
    </row>
    <row r="57" spans="1:11" x14ac:dyDescent="0.25">
      <c r="A57" t="s">
        <v>3</v>
      </c>
      <c r="C57" s="119"/>
      <c r="D57" s="119"/>
      <c r="E57" s="119"/>
      <c r="F57" s="119"/>
      <c r="G57" s="119"/>
    </row>
    <row r="58" spans="1:11" ht="15.75" thickBot="1" x14ac:dyDescent="0.3"/>
    <row r="59" spans="1:11" ht="15.75" thickBot="1" x14ac:dyDescent="0.3">
      <c r="I59" s="195" t="s">
        <v>151</v>
      </c>
      <c r="J59" s="196"/>
      <c r="K59" s="197"/>
    </row>
  </sheetData>
  <mergeCells count="64">
    <mergeCell ref="C34:D34"/>
    <mergeCell ref="C35:D35"/>
    <mergeCell ref="C36:D36"/>
    <mergeCell ref="C37:D37"/>
    <mergeCell ref="A11:D11"/>
    <mergeCell ref="A25:D25"/>
    <mergeCell ref="A26:XFD26"/>
    <mergeCell ref="A30:B32"/>
    <mergeCell ref="C30:J30"/>
    <mergeCell ref="C31:D31"/>
    <mergeCell ref="E31:K31"/>
    <mergeCell ref="C52:G52"/>
    <mergeCell ref="C53:G53"/>
    <mergeCell ref="C54:G54"/>
    <mergeCell ref="C55:G55"/>
    <mergeCell ref="C38:D38"/>
    <mergeCell ref="C39:D39"/>
    <mergeCell ref="C40:D40"/>
    <mergeCell ref="I59:K59"/>
    <mergeCell ref="I53:K56"/>
    <mergeCell ref="I52:K52"/>
    <mergeCell ref="C51:G51"/>
    <mergeCell ref="C41:G41"/>
    <mergeCell ref="C42:G42"/>
    <mergeCell ref="C43:G43"/>
    <mergeCell ref="C44:G44"/>
    <mergeCell ref="A45:XFD45"/>
    <mergeCell ref="C47:G47"/>
    <mergeCell ref="C48:G48"/>
    <mergeCell ref="C49:G49"/>
    <mergeCell ref="C50:G50"/>
    <mergeCell ref="I47:K49"/>
    <mergeCell ref="C56:G56"/>
    <mergeCell ref="C57:G57"/>
    <mergeCell ref="C32:K32"/>
    <mergeCell ref="A24:D24"/>
    <mergeCell ref="A12:D12"/>
    <mergeCell ref="A13:D13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14:D14"/>
    <mergeCell ref="J3:L4"/>
    <mergeCell ref="M3:M4"/>
    <mergeCell ref="M6:M8"/>
    <mergeCell ref="K7:L7"/>
    <mergeCell ref="A10:D10"/>
    <mergeCell ref="A8:D8"/>
    <mergeCell ref="K8:L8"/>
    <mergeCell ref="A9:D9"/>
    <mergeCell ref="H9:I9"/>
    <mergeCell ref="G3:I8"/>
    <mergeCell ref="A7:F7"/>
    <mergeCell ref="A1:O1"/>
    <mergeCell ref="A2:B2"/>
    <mergeCell ref="C2:D2"/>
    <mergeCell ref="F2:I2"/>
    <mergeCell ref="J2:M2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"/>
  <sheetViews>
    <sheetView topLeftCell="A40" workbookViewId="0">
      <selection activeCell="I59" sqref="I59:K59"/>
    </sheetView>
  </sheetViews>
  <sheetFormatPr defaultRowHeight="15" x14ac:dyDescent="0.25"/>
  <cols>
    <col min="1" max="1" width="12.140625" customWidth="1"/>
    <col min="2" max="2" width="18.140625" customWidth="1"/>
    <col min="3" max="3" width="20.85546875" customWidth="1"/>
    <col min="4" max="4" width="21.5703125" customWidth="1"/>
    <col min="5" max="5" width="29.5703125" customWidth="1"/>
    <col min="6" max="6" width="22.5703125" customWidth="1"/>
    <col min="7" max="7" width="11.5703125" customWidth="1"/>
    <col min="8" max="8" width="10.85546875" customWidth="1"/>
    <col min="9" max="9" width="12.140625" customWidth="1"/>
    <col min="10" max="10" width="15.140625" customWidth="1"/>
    <col min="11" max="11" width="16.7109375" customWidth="1"/>
    <col min="12" max="12" width="15.42578125" customWidth="1"/>
    <col min="13" max="13" width="14.28515625" customWidth="1"/>
  </cols>
  <sheetData>
    <row r="1" spans="1:15" x14ac:dyDescent="0.25">
      <c r="A1" s="122" t="s">
        <v>53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x14ac:dyDescent="0.25">
      <c r="A2" s="119"/>
      <c r="B2" s="119"/>
      <c r="C2" s="119"/>
      <c r="D2" s="119"/>
      <c r="F2" s="123" t="s">
        <v>40</v>
      </c>
      <c r="G2" s="123"/>
      <c r="H2" s="123"/>
      <c r="I2" s="123"/>
      <c r="J2" s="202" t="s">
        <v>41</v>
      </c>
      <c r="K2" s="203"/>
      <c r="L2" s="203"/>
      <c r="M2" s="204"/>
      <c r="N2" s="71"/>
    </row>
    <row r="3" spans="1:15" ht="15.75" customHeight="1" x14ac:dyDescent="0.25">
      <c r="A3" s="60" t="s">
        <v>0</v>
      </c>
      <c r="B3" s="61" t="s">
        <v>1</v>
      </c>
      <c r="C3" s="62" t="s">
        <v>2</v>
      </c>
      <c r="D3" s="47" t="s">
        <v>3</v>
      </c>
      <c r="E3" s="62" t="s">
        <v>128</v>
      </c>
      <c r="F3" s="63" t="s">
        <v>4</v>
      </c>
      <c r="G3" s="209"/>
      <c r="H3" s="209"/>
      <c r="I3" s="209"/>
      <c r="J3" s="178" t="s">
        <v>5</v>
      </c>
      <c r="K3" s="179"/>
      <c r="L3" s="179"/>
      <c r="M3" s="205"/>
      <c r="N3" s="71"/>
    </row>
    <row r="4" spans="1:15" x14ac:dyDescent="0.25">
      <c r="A4" s="85"/>
      <c r="B4" s="88"/>
      <c r="C4" s="89"/>
      <c r="D4" s="87"/>
      <c r="E4" s="89"/>
      <c r="F4" s="58"/>
      <c r="G4" s="209"/>
      <c r="H4" s="209"/>
      <c r="I4" s="209"/>
      <c r="J4" s="181"/>
      <c r="K4" s="182"/>
      <c r="L4" s="182"/>
      <c r="M4" s="206"/>
      <c r="N4" s="71"/>
    </row>
    <row r="5" spans="1:15" x14ac:dyDescent="0.25">
      <c r="A5" s="57" t="s">
        <v>42</v>
      </c>
      <c r="B5" s="90">
        <v>998</v>
      </c>
      <c r="C5" s="90">
        <v>1037.8</v>
      </c>
      <c r="D5" s="90">
        <f>C5-B5</f>
        <v>39.799999999999955</v>
      </c>
      <c r="E5" s="90">
        <f>K25</f>
        <v>526</v>
      </c>
      <c r="F5" s="59">
        <f>E5/D5</f>
        <v>13.216080402010066</v>
      </c>
      <c r="G5" s="209"/>
      <c r="H5" s="209"/>
      <c r="I5" s="209"/>
      <c r="J5" s="108" t="s">
        <v>12</v>
      </c>
      <c r="K5" s="99" t="s">
        <v>13</v>
      </c>
      <c r="L5" s="2" t="s">
        <v>14</v>
      </c>
      <c r="M5" s="97" t="s">
        <v>6</v>
      </c>
      <c r="N5" s="71"/>
    </row>
    <row r="6" spans="1:15" x14ac:dyDescent="0.25">
      <c r="A6" s="48" t="s">
        <v>7</v>
      </c>
      <c r="B6" s="64"/>
      <c r="C6" s="64"/>
      <c r="D6" s="64"/>
      <c r="E6" s="64"/>
      <c r="F6" s="46"/>
      <c r="G6" s="209"/>
      <c r="H6" s="209"/>
      <c r="I6" s="209"/>
      <c r="J6" s="76"/>
      <c r="K6" s="81"/>
      <c r="L6" s="109"/>
      <c r="M6" s="132" t="s">
        <v>45</v>
      </c>
      <c r="N6" s="49"/>
    </row>
    <row r="7" spans="1:15" x14ac:dyDescent="0.25">
      <c r="A7" s="86"/>
      <c r="B7" s="86"/>
      <c r="C7" s="86"/>
      <c r="D7" s="86"/>
      <c r="E7" s="86"/>
      <c r="F7" s="86"/>
      <c r="G7" s="209"/>
      <c r="H7" s="209"/>
      <c r="I7" s="209"/>
      <c r="J7" s="76"/>
      <c r="K7" s="185" t="s">
        <v>8</v>
      </c>
      <c r="L7" s="186"/>
      <c r="M7" s="133"/>
      <c r="N7" s="49"/>
    </row>
    <row r="8" spans="1:15" x14ac:dyDescent="0.25">
      <c r="A8" s="187" t="s">
        <v>9</v>
      </c>
      <c r="B8" s="187"/>
      <c r="C8" s="187"/>
      <c r="D8" s="187"/>
      <c r="E8" s="8">
        <f>F5</f>
        <v>13.216080402010066</v>
      </c>
      <c r="F8" s="86"/>
      <c r="G8" s="209"/>
      <c r="H8" s="209"/>
      <c r="I8" s="209"/>
      <c r="J8" s="111"/>
      <c r="K8" s="207" t="s">
        <v>10</v>
      </c>
      <c r="L8" s="208"/>
      <c r="M8" s="134"/>
    </row>
    <row r="9" spans="1:15" x14ac:dyDescent="0.25">
      <c r="A9" s="187" t="s">
        <v>129</v>
      </c>
      <c r="B9" s="187"/>
      <c r="C9" s="187"/>
      <c r="D9" s="187"/>
      <c r="E9" s="6">
        <f>E5</f>
        <v>526</v>
      </c>
      <c r="F9" s="86"/>
      <c r="H9" s="142" t="s">
        <v>11</v>
      </c>
      <c r="I9" s="142"/>
      <c r="J9" s="6"/>
      <c r="K9" s="6"/>
      <c r="L9" s="6"/>
      <c r="M9" s="6"/>
    </row>
    <row r="10" spans="1:15" x14ac:dyDescent="0.25">
      <c r="A10" s="187" t="s">
        <v>130</v>
      </c>
      <c r="B10" s="187"/>
      <c r="C10" s="187"/>
      <c r="D10" s="187"/>
      <c r="E10" s="6">
        <f>E5</f>
        <v>526</v>
      </c>
      <c r="F10" s="86"/>
      <c r="H10" s="103" t="s">
        <v>12</v>
      </c>
      <c r="I10" s="47" t="s">
        <v>13</v>
      </c>
      <c r="J10" s="47" t="s">
        <v>14</v>
      </c>
      <c r="K10" s="47" t="s">
        <v>156</v>
      </c>
      <c r="L10" s="47" t="s">
        <v>157</v>
      </c>
      <c r="M10" s="104" t="s">
        <v>158</v>
      </c>
    </row>
    <row r="11" spans="1:15" x14ac:dyDescent="0.25">
      <c r="A11" s="187" t="s">
        <v>15</v>
      </c>
      <c r="B11" s="187"/>
      <c r="C11" s="187"/>
      <c r="D11" s="187"/>
      <c r="E11" s="11" t="s">
        <v>16</v>
      </c>
      <c r="F11" s="86"/>
      <c r="H11" s="84" t="s">
        <v>17</v>
      </c>
      <c r="I11" s="7" t="s">
        <v>17</v>
      </c>
      <c r="J11" s="7"/>
      <c r="K11" s="7" t="s">
        <v>18</v>
      </c>
      <c r="L11" s="7" t="s">
        <v>18</v>
      </c>
      <c r="M11" s="83"/>
    </row>
    <row r="12" spans="1:15" x14ac:dyDescent="0.25">
      <c r="A12" s="187" t="s">
        <v>19</v>
      </c>
      <c r="B12" s="187"/>
      <c r="C12" s="187"/>
      <c r="D12" s="187"/>
      <c r="E12" s="11" t="s">
        <v>16</v>
      </c>
      <c r="F12" s="86"/>
      <c r="H12" s="48"/>
      <c r="I12" s="44"/>
      <c r="J12" s="44"/>
      <c r="K12" s="44"/>
      <c r="L12" s="44"/>
      <c r="M12" s="45"/>
    </row>
    <row r="13" spans="1:15" x14ac:dyDescent="0.25">
      <c r="A13" s="187" t="s">
        <v>131</v>
      </c>
      <c r="B13" s="187"/>
      <c r="C13" s="187"/>
      <c r="D13" s="187"/>
      <c r="E13" s="6">
        <f>K25</f>
        <v>526</v>
      </c>
      <c r="F13" s="86"/>
      <c r="H13" s="2"/>
      <c r="I13" s="2"/>
      <c r="J13" s="2"/>
      <c r="K13" s="2"/>
      <c r="L13" s="2"/>
      <c r="M13" s="2"/>
    </row>
    <row r="14" spans="1:15" x14ac:dyDescent="0.25">
      <c r="A14" s="153" t="s">
        <v>20</v>
      </c>
      <c r="B14" s="154"/>
      <c r="C14" s="154"/>
      <c r="D14" s="155"/>
      <c r="E14" s="11" t="s">
        <v>16</v>
      </c>
      <c r="F14" s="86"/>
      <c r="H14" s="2"/>
      <c r="I14" s="2"/>
      <c r="J14" s="2"/>
      <c r="K14" s="2"/>
      <c r="L14" s="2"/>
      <c r="M14" s="2"/>
    </row>
    <row r="15" spans="1:15" x14ac:dyDescent="0.25">
      <c r="A15" s="194" t="s">
        <v>21</v>
      </c>
      <c r="B15" s="194"/>
      <c r="C15" s="194"/>
      <c r="D15" s="194"/>
      <c r="E15" s="11" t="s">
        <v>16</v>
      </c>
      <c r="F15" s="86"/>
      <c r="H15" s="2"/>
      <c r="I15" s="2"/>
      <c r="J15" s="2"/>
      <c r="K15" s="2"/>
      <c r="L15" s="2"/>
      <c r="M15" s="2"/>
    </row>
    <row r="16" spans="1:15" x14ac:dyDescent="0.25">
      <c r="A16" s="187" t="s">
        <v>132</v>
      </c>
      <c r="B16" s="187"/>
      <c r="C16" s="187"/>
      <c r="D16" s="187"/>
      <c r="E16" s="6">
        <v>526</v>
      </c>
      <c r="F16" s="86"/>
      <c r="H16" s="2"/>
      <c r="I16" s="47" t="s">
        <v>22</v>
      </c>
      <c r="J16" s="47" t="s">
        <v>23</v>
      </c>
      <c r="K16" s="47" t="s">
        <v>137</v>
      </c>
      <c r="L16" s="2"/>
      <c r="M16" s="2"/>
    </row>
    <row r="17" spans="1:13" x14ac:dyDescent="0.25">
      <c r="A17" s="187" t="s">
        <v>24</v>
      </c>
      <c r="B17" s="187"/>
      <c r="C17" s="187"/>
      <c r="D17" s="187"/>
      <c r="E17" s="11" t="s">
        <v>16</v>
      </c>
      <c r="F17" s="86"/>
      <c r="H17" s="2"/>
      <c r="I17" s="9">
        <v>10</v>
      </c>
      <c r="J17" s="7"/>
      <c r="K17" s="7"/>
      <c r="L17" s="2"/>
      <c r="M17" s="2"/>
    </row>
    <row r="18" spans="1:13" x14ac:dyDescent="0.25">
      <c r="A18" s="187" t="s">
        <v>25</v>
      </c>
      <c r="B18" s="187"/>
      <c r="C18" s="187"/>
      <c r="D18" s="187"/>
      <c r="E18" s="6">
        <f>J25</f>
        <v>221</v>
      </c>
      <c r="F18" s="86"/>
      <c r="H18" s="2"/>
      <c r="I18" s="9">
        <v>7.5</v>
      </c>
      <c r="J18" s="7"/>
      <c r="K18" s="7"/>
      <c r="L18" s="2"/>
      <c r="M18" s="2"/>
    </row>
    <row r="19" spans="1:13" x14ac:dyDescent="0.25">
      <c r="A19" s="187" t="s">
        <v>133</v>
      </c>
      <c r="B19" s="187"/>
      <c r="C19" s="187"/>
      <c r="D19" s="187"/>
      <c r="E19" s="6">
        <f>B35+B36+B37+B38+B39+B40</f>
        <v>84.7</v>
      </c>
      <c r="F19" s="86"/>
      <c r="H19" s="2"/>
      <c r="I19" s="9">
        <v>7</v>
      </c>
      <c r="J19" s="7">
        <v>9</v>
      </c>
      <c r="K19" s="7">
        <f t="shared" ref="K19:K24" si="0">J19*I19</f>
        <v>63</v>
      </c>
      <c r="L19" s="2"/>
      <c r="M19" s="2"/>
    </row>
    <row r="20" spans="1:13" x14ac:dyDescent="0.25">
      <c r="A20" s="187" t="s">
        <v>134</v>
      </c>
      <c r="B20" s="187"/>
      <c r="C20" s="187"/>
      <c r="D20" s="187"/>
      <c r="E20" s="6">
        <v>526</v>
      </c>
      <c r="F20" s="86"/>
      <c r="H20" s="2"/>
      <c r="I20" s="9">
        <v>6</v>
      </c>
      <c r="J20" s="7">
        <v>12</v>
      </c>
      <c r="K20" s="7">
        <f t="shared" si="0"/>
        <v>72</v>
      </c>
      <c r="L20" s="2"/>
      <c r="M20" s="2"/>
    </row>
    <row r="21" spans="1:13" x14ac:dyDescent="0.25">
      <c r="A21" s="187" t="s">
        <v>26</v>
      </c>
      <c r="B21" s="187"/>
      <c r="C21" s="187"/>
      <c r="D21" s="187"/>
      <c r="E21" s="6">
        <f>E18</f>
        <v>221</v>
      </c>
      <c r="F21" s="86"/>
      <c r="H21" s="2"/>
      <c r="I21" s="9">
        <v>4</v>
      </c>
      <c r="J21" s="7"/>
      <c r="K21" s="7">
        <f t="shared" si="0"/>
        <v>0</v>
      </c>
      <c r="L21" s="2"/>
      <c r="M21" s="2"/>
    </row>
    <row r="22" spans="1:13" x14ac:dyDescent="0.25">
      <c r="A22" s="187" t="s">
        <v>27</v>
      </c>
      <c r="B22" s="187"/>
      <c r="C22" s="187"/>
      <c r="D22" s="187"/>
      <c r="E22" s="11" t="s">
        <v>16</v>
      </c>
      <c r="F22" s="86"/>
      <c r="H22" s="2"/>
      <c r="I22" s="9">
        <v>3</v>
      </c>
      <c r="J22" s="7">
        <v>12</v>
      </c>
      <c r="K22" s="7">
        <f t="shared" si="0"/>
        <v>36</v>
      </c>
      <c r="L22" s="2"/>
      <c r="M22" s="2"/>
    </row>
    <row r="23" spans="1:13" x14ac:dyDescent="0.25">
      <c r="A23" s="187" t="s">
        <v>28</v>
      </c>
      <c r="B23" s="187"/>
      <c r="C23" s="187"/>
      <c r="D23" s="187"/>
      <c r="E23" s="6">
        <f>E21</f>
        <v>221</v>
      </c>
      <c r="F23" s="86"/>
      <c r="H23" s="2"/>
      <c r="I23" s="9">
        <v>2</v>
      </c>
      <c r="J23" s="7">
        <v>167</v>
      </c>
      <c r="K23" s="7">
        <f t="shared" si="0"/>
        <v>334</v>
      </c>
      <c r="L23" s="2"/>
      <c r="M23" s="2"/>
    </row>
    <row r="24" spans="1:13" x14ac:dyDescent="0.25">
      <c r="A24" s="193" t="s">
        <v>136</v>
      </c>
      <c r="B24" s="193"/>
      <c r="C24" s="193"/>
      <c r="D24" s="193"/>
      <c r="E24" s="6">
        <f>C5-B5</f>
        <v>39.799999999999955</v>
      </c>
      <c r="F24" s="86"/>
      <c r="H24" s="2"/>
      <c r="I24" s="9">
        <v>1</v>
      </c>
      <c r="J24" s="7">
        <v>21</v>
      </c>
      <c r="K24" s="7">
        <f t="shared" si="0"/>
        <v>21</v>
      </c>
      <c r="L24" s="2"/>
      <c r="M24" s="2"/>
    </row>
    <row r="25" spans="1:13" x14ac:dyDescent="0.25">
      <c r="A25" s="193" t="s">
        <v>135</v>
      </c>
      <c r="B25" s="193"/>
      <c r="C25" s="193"/>
      <c r="D25" s="193"/>
      <c r="E25" s="6">
        <f>E24/2</f>
        <v>19.899999999999977</v>
      </c>
      <c r="F25" s="86"/>
      <c r="H25" s="2"/>
      <c r="I25" s="3" t="s">
        <v>3</v>
      </c>
      <c r="J25" s="2">
        <f>SUM(J17:J24)</f>
        <v>221</v>
      </c>
      <c r="K25" s="2">
        <f>SUM(K17:K24)</f>
        <v>526</v>
      </c>
      <c r="L25" s="2"/>
      <c r="M25" s="2"/>
    </row>
    <row r="26" spans="1:13" s="151" customFormat="1" x14ac:dyDescent="0.25"/>
    <row r="27" spans="1:13" x14ac:dyDescent="0.25">
      <c r="A27" s="2" t="s">
        <v>29</v>
      </c>
      <c r="H27" s="2"/>
      <c r="I27" s="2"/>
      <c r="J27" s="2"/>
      <c r="K27" s="2"/>
      <c r="L27" s="2"/>
      <c r="M27" s="2"/>
    </row>
    <row r="28" spans="1:13" x14ac:dyDescent="0.25">
      <c r="A28" s="2" t="s">
        <v>30</v>
      </c>
      <c r="H28" s="2"/>
      <c r="I28" s="2"/>
      <c r="J28" s="2"/>
      <c r="K28" s="2"/>
      <c r="L28" s="2"/>
      <c r="M28" s="2"/>
    </row>
    <row r="29" spans="1:13" x14ac:dyDescent="0.25">
      <c r="A29" s="2" t="s">
        <v>31</v>
      </c>
      <c r="H29" s="2"/>
      <c r="I29" s="2"/>
      <c r="J29" s="2"/>
      <c r="K29" s="2"/>
      <c r="L29" s="2"/>
      <c r="M29" s="2"/>
    </row>
    <row r="30" spans="1:13" x14ac:dyDescent="0.25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2"/>
      <c r="L30" s="2"/>
      <c r="M30" s="2"/>
    </row>
    <row r="31" spans="1:13" x14ac:dyDescent="0.25">
      <c r="A31" s="119"/>
      <c r="B31" s="119"/>
      <c r="C31" s="152" t="s">
        <v>32</v>
      </c>
      <c r="D31" s="152"/>
      <c r="E31" s="119"/>
      <c r="F31" s="119"/>
      <c r="G31" s="119"/>
      <c r="H31" s="119"/>
      <c r="I31" s="119"/>
      <c r="J31" s="119"/>
      <c r="K31" s="119"/>
      <c r="L31" s="2"/>
      <c r="M31" s="2"/>
    </row>
    <row r="32" spans="1:13" x14ac:dyDescent="0.25">
      <c r="A32" s="119"/>
      <c r="B32" s="119"/>
      <c r="C32" s="119"/>
      <c r="D32" s="119"/>
      <c r="E32" s="119"/>
      <c r="F32" s="119"/>
      <c r="G32" s="119"/>
      <c r="H32" s="119"/>
      <c r="I32" s="119"/>
      <c r="J32" s="119"/>
      <c r="K32" s="119"/>
    </row>
    <row r="33" spans="1:11" x14ac:dyDescent="0.25">
      <c r="A33" s="2" t="s">
        <v>33</v>
      </c>
      <c r="E33" s="49"/>
      <c r="F33" s="49"/>
      <c r="G33" s="49"/>
    </row>
    <row r="34" spans="1:11" x14ac:dyDescent="0.25">
      <c r="A34" s="92" t="s">
        <v>34</v>
      </c>
      <c r="B34" s="93" t="s">
        <v>138</v>
      </c>
      <c r="C34" s="200" t="s">
        <v>36</v>
      </c>
      <c r="D34" s="200"/>
      <c r="E34" s="77"/>
      <c r="F34" s="77"/>
      <c r="G34" s="77"/>
    </row>
    <row r="35" spans="1:11" x14ac:dyDescent="0.25">
      <c r="A35" s="105">
        <v>43787</v>
      </c>
      <c r="B35" s="6">
        <v>12.7</v>
      </c>
      <c r="C35" s="201" t="s">
        <v>142</v>
      </c>
      <c r="D35" s="201"/>
      <c r="E35" s="78"/>
      <c r="F35" s="78"/>
      <c r="G35" s="78"/>
    </row>
    <row r="36" spans="1:11" x14ac:dyDescent="0.25">
      <c r="A36" s="105">
        <v>43788</v>
      </c>
      <c r="B36" s="6">
        <v>12.7</v>
      </c>
      <c r="C36" s="198" t="s">
        <v>154</v>
      </c>
      <c r="D36" s="198"/>
      <c r="E36" s="78"/>
      <c r="F36" s="78"/>
      <c r="G36" s="78"/>
    </row>
    <row r="37" spans="1:11" x14ac:dyDescent="0.25">
      <c r="A37" s="105">
        <v>43789</v>
      </c>
      <c r="B37" s="6">
        <v>15.3</v>
      </c>
      <c r="C37" s="198" t="s">
        <v>154</v>
      </c>
      <c r="D37" s="198"/>
      <c r="E37" s="79"/>
      <c r="F37" s="79"/>
      <c r="G37" s="79"/>
    </row>
    <row r="38" spans="1:11" x14ac:dyDescent="0.25">
      <c r="A38" s="105">
        <v>43790</v>
      </c>
      <c r="B38" s="6">
        <v>18.7</v>
      </c>
      <c r="C38" s="198" t="s">
        <v>154</v>
      </c>
      <c r="D38" s="198"/>
      <c r="E38" s="79"/>
      <c r="F38" s="79"/>
      <c r="G38" s="79"/>
    </row>
    <row r="39" spans="1:11" x14ac:dyDescent="0.25">
      <c r="A39" s="105">
        <v>43791</v>
      </c>
      <c r="B39" s="6">
        <v>2.8</v>
      </c>
      <c r="C39" s="198" t="s">
        <v>154</v>
      </c>
      <c r="D39" s="198"/>
      <c r="E39" s="79"/>
      <c r="F39" s="79"/>
      <c r="G39" s="79"/>
    </row>
    <row r="40" spans="1:11" x14ac:dyDescent="0.25">
      <c r="A40" s="105">
        <v>43792</v>
      </c>
      <c r="B40" s="6">
        <v>22.5</v>
      </c>
      <c r="C40" s="198" t="s">
        <v>152</v>
      </c>
      <c r="D40" s="198"/>
      <c r="E40" s="79"/>
      <c r="F40" s="79"/>
      <c r="G40" s="79"/>
    </row>
    <row r="41" spans="1:11" x14ac:dyDescent="0.25">
      <c r="C41" s="119"/>
      <c r="D41" s="119"/>
      <c r="E41" s="119"/>
      <c r="F41" s="119"/>
      <c r="G41" s="119"/>
    </row>
    <row r="42" spans="1:11" x14ac:dyDescent="0.25">
      <c r="C42" s="119"/>
      <c r="D42" s="119"/>
      <c r="E42" s="119"/>
      <c r="F42" s="119"/>
      <c r="G42" s="119"/>
    </row>
    <row r="43" spans="1:11" x14ac:dyDescent="0.25">
      <c r="C43" s="119"/>
      <c r="D43" s="119"/>
      <c r="E43" s="119"/>
      <c r="F43" s="119"/>
      <c r="G43" s="119"/>
    </row>
    <row r="44" spans="1:11" x14ac:dyDescent="0.25">
      <c r="A44" t="s">
        <v>3</v>
      </c>
      <c r="C44" s="119"/>
      <c r="D44" s="119"/>
      <c r="E44" s="119"/>
      <c r="F44" s="119"/>
      <c r="G44" s="119"/>
    </row>
    <row r="45" spans="1:11" s="119" customFormat="1" x14ac:dyDescent="0.25"/>
    <row r="46" spans="1:11" ht="15.75" thickBot="1" x14ac:dyDescent="0.3">
      <c r="A46" t="s">
        <v>37</v>
      </c>
    </row>
    <row r="47" spans="1:11" x14ac:dyDescent="0.25">
      <c r="A47" t="s">
        <v>34</v>
      </c>
      <c r="B47" t="s">
        <v>35</v>
      </c>
      <c r="C47" s="119"/>
      <c r="D47" s="119"/>
      <c r="E47" s="119"/>
      <c r="F47" s="119"/>
      <c r="G47" s="119"/>
      <c r="I47" s="160" t="s">
        <v>160</v>
      </c>
      <c r="J47" s="161"/>
      <c r="K47" s="162"/>
    </row>
    <row r="48" spans="1:11" x14ac:dyDescent="0.25">
      <c r="C48" s="119"/>
      <c r="D48" s="119"/>
      <c r="E48" s="119"/>
      <c r="F48" s="119"/>
      <c r="G48" s="119"/>
      <c r="I48" s="163"/>
      <c r="J48" s="164"/>
      <c r="K48" s="165"/>
    </row>
    <row r="49" spans="1:11" ht="15.75" thickBot="1" x14ac:dyDescent="0.3">
      <c r="C49" s="119"/>
      <c r="D49" s="119"/>
      <c r="E49" s="119"/>
      <c r="F49" s="119"/>
      <c r="G49" s="119"/>
      <c r="I49" s="166"/>
      <c r="J49" s="167"/>
      <c r="K49" s="168"/>
    </row>
    <row r="50" spans="1:11" x14ac:dyDescent="0.25">
      <c r="C50" s="119"/>
      <c r="D50" s="119"/>
      <c r="E50" s="119"/>
      <c r="F50" s="119"/>
      <c r="G50" s="119"/>
    </row>
    <row r="51" spans="1:11" x14ac:dyDescent="0.25">
      <c r="C51" s="119"/>
      <c r="D51" s="119"/>
      <c r="E51" s="119"/>
      <c r="F51" s="119"/>
      <c r="G51" s="119"/>
    </row>
    <row r="52" spans="1:11" ht="15.75" thickBot="1" x14ac:dyDescent="0.3">
      <c r="C52" s="119"/>
      <c r="D52" s="119"/>
      <c r="E52" s="119"/>
      <c r="F52" s="119"/>
      <c r="G52" s="119"/>
      <c r="I52" s="159" t="s">
        <v>38</v>
      </c>
      <c r="J52" s="159"/>
      <c r="K52" s="159"/>
    </row>
    <row r="53" spans="1:11" ht="15" customHeight="1" x14ac:dyDescent="0.25">
      <c r="C53" s="119"/>
      <c r="D53" s="119"/>
      <c r="E53" s="119"/>
      <c r="F53" s="119"/>
      <c r="G53" s="119"/>
      <c r="I53" s="169" t="s">
        <v>155</v>
      </c>
      <c r="J53" s="170"/>
      <c r="K53" s="171"/>
    </row>
    <row r="54" spans="1:11" x14ac:dyDescent="0.25">
      <c r="C54" s="119"/>
      <c r="D54" s="119"/>
      <c r="E54" s="119"/>
      <c r="F54" s="119"/>
      <c r="G54" s="119"/>
      <c r="I54" s="172"/>
      <c r="J54" s="173"/>
      <c r="K54" s="174"/>
    </row>
    <row r="55" spans="1:11" x14ac:dyDescent="0.25">
      <c r="C55" s="119"/>
      <c r="D55" s="119"/>
      <c r="E55" s="119"/>
      <c r="F55" s="119"/>
      <c r="G55" s="119"/>
      <c r="I55" s="172"/>
      <c r="J55" s="173"/>
      <c r="K55" s="174"/>
    </row>
    <row r="56" spans="1:11" ht="15.75" thickBot="1" x14ac:dyDescent="0.3">
      <c r="C56" s="119"/>
      <c r="D56" s="119"/>
      <c r="E56" s="119"/>
      <c r="F56" s="119"/>
      <c r="G56" s="119"/>
      <c r="I56" s="175"/>
      <c r="J56" s="176"/>
      <c r="K56" s="177"/>
    </row>
    <row r="57" spans="1:11" x14ac:dyDescent="0.25">
      <c r="A57" t="s">
        <v>3</v>
      </c>
      <c r="C57" s="119"/>
      <c r="D57" s="119"/>
      <c r="E57" s="119"/>
      <c r="F57" s="119"/>
      <c r="G57" s="119"/>
    </row>
    <row r="58" spans="1:11" ht="15.75" thickBot="1" x14ac:dyDescent="0.3"/>
    <row r="59" spans="1:11" ht="15.75" thickBot="1" x14ac:dyDescent="0.3">
      <c r="I59" s="195" t="s">
        <v>151</v>
      </c>
      <c r="J59" s="196"/>
      <c r="K59" s="197"/>
    </row>
  </sheetData>
  <mergeCells count="63">
    <mergeCell ref="I59:K59"/>
    <mergeCell ref="C57:G57"/>
    <mergeCell ref="C52:G52"/>
    <mergeCell ref="C53:G53"/>
    <mergeCell ref="C54:G54"/>
    <mergeCell ref="C55:G55"/>
    <mergeCell ref="C48:G48"/>
    <mergeCell ref="C49:G49"/>
    <mergeCell ref="C50:G50"/>
    <mergeCell ref="C40:D40"/>
    <mergeCell ref="C56:G56"/>
    <mergeCell ref="A11:D11"/>
    <mergeCell ref="A25:D25"/>
    <mergeCell ref="A26:XFD26"/>
    <mergeCell ref="A30:B32"/>
    <mergeCell ref="C30:J30"/>
    <mergeCell ref="C31:D31"/>
    <mergeCell ref="E31:K31"/>
    <mergeCell ref="C32:K32"/>
    <mergeCell ref="A24:D24"/>
    <mergeCell ref="A12:D12"/>
    <mergeCell ref="A13:D13"/>
    <mergeCell ref="A15:D15"/>
    <mergeCell ref="A16:D16"/>
    <mergeCell ref="A17:D17"/>
    <mergeCell ref="A18:D18"/>
    <mergeCell ref="A14:D14"/>
    <mergeCell ref="A19:D19"/>
    <mergeCell ref="A20:D20"/>
    <mergeCell ref="A21:D21"/>
    <mergeCell ref="A22:D22"/>
    <mergeCell ref="A23:D23"/>
    <mergeCell ref="J3:L4"/>
    <mergeCell ref="M3:M4"/>
    <mergeCell ref="M6:M8"/>
    <mergeCell ref="K7:L7"/>
    <mergeCell ref="A10:D10"/>
    <mergeCell ref="A8:D8"/>
    <mergeCell ref="K8:L8"/>
    <mergeCell ref="A9:D9"/>
    <mergeCell ref="H9:I9"/>
    <mergeCell ref="G3:I8"/>
    <mergeCell ref="A1:O1"/>
    <mergeCell ref="A2:B2"/>
    <mergeCell ref="C2:D2"/>
    <mergeCell ref="F2:I2"/>
    <mergeCell ref="J2:M2"/>
    <mergeCell ref="C34:D34"/>
    <mergeCell ref="I47:K49"/>
    <mergeCell ref="I52:K52"/>
    <mergeCell ref="I53:K56"/>
    <mergeCell ref="C35:D35"/>
    <mergeCell ref="C36:D36"/>
    <mergeCell ref="C37:D37"/>
    <mergeCell ref="C38:D38"/>
    <mergeCell ref="C39:D39"/>
    <mergeCell ref="C51:G51"/>
    <mergeCell ref="C41:G41"/>
    <mergeCell ref="C42:G42"/>
    <mergeCell ref="C43:G43"/>
    <mergeCell ref="C44:G44"/>
    <mergeCell ref="A45:XFD45"/>
    <mergeCell ref="C47:G4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"/>
  <sheetViews>
    <sheetView topLeftCell="F46" workbookViewId="0">
      <selection activeCell="I58" sqref="I58:K58"/>
    </sheetView>
  </sheetViews>
  <sheetFormatPr defaultRowHeight="15" x14ac:dyDescent="0.25"/>
  <cols>
    <col min="1" max="1" width="12.140625" customWidth="1"/>
    <col min="2" max="2" width="18.140625" customWidth="1"/>
    <col min="3" max="3" width="25.140625" customWidth="1"/>
    <col min="4" max="4" width="19.28515625" customWidth="1"/>
    <col min="5" max="5" width="29.5703125" customWidth="1"/>
    <col min="6" max="6" width="22.5703125" customWidth="1"/>
    <col min="7" max="7" width="11.5703125" customWidth="1"/>
    <col min="8" max="8" width="10.85546875" customWidth="1"/>
    <col min="9" max="9" width="12.140625" customWidth="1"/>
    <col min="10" max="10" width="15.140625" customWidth="1"/>
    <col min="11" max="11" width="16.7109375" customWidth="1"/>
    <col min="12" max="12" width="15.42578125" customWidth="1"/>
    <col min="13" max="13" width="14.28515625" customWidth="1"/>
  </cols>
  <sheetData>
    <row r="1" spans="1:15" x14ac:dyDescent="0.25">
      <c r="A1" s="122" t="s">
        <v>54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x14ac:dyDescent="0.25">
      <c r="A2" s="119"/>
      <c r="B2" s="119"/>
      <c r="C2" s="119"/>
      <c r="D2" s="119"/>
      <c r="F2" s="122" t="s">
        <v>40</v>
      </c>
      <c r="G2" s="122"/>
      <c r="H2" s="122"/>
      <c r="I2" s="122"/>
      <c r="J2" s="210" t="s">
        <v>41</v>
      </c>
      <c r="K2" s="210"/>
      <c r="L2" s="210"/>
      <c r="M2" s="210"/>
    </row>
    <row r="3" spans="1:15" ht="15.75" customHeight="1" x14ac:dyDescent="0.25">
      <c r="A3" s="60" t="s">
        <v>0</v>
      </c>
      <c r="B3" s="61" t="s">
        <v>1</v>
      </c>
      <c r="C3" s="62" t="s">
        <v>2</v>
      </c>
      <c r="D3" s="47" t="s">
        <v>140</v>
      </c>
      <c r="E3" s="62" t="s">
        <v>128</v>
      </c>
      <c r="F3" s="63" t="s">
        <v>4</v>
      </c>
      <c r="G3" s="209"/>
      <c r="H3" s="209"/>
      <c r="I3" s="209"/>
      <c r="J3" s="211" t="s">
        <v>5</v>
      </c>
      <c r="K3" s="212"/>
      <c r="L3" s="213"/>
      <c r="M3" s="206"/>
      <c r="N3" s="71"/>
    </row>
    <row r="4" spans="1:15" x14ac:dyDescent="0.25">
      <c r="A4" s="85"/>
      <c r="B4" s="88"/>
      <c r="C4" s="89"/>
      <c r="D4" s="87"/>
      <c r="E4" s="89"/>
      <c r="F4" s="58"/>
      <c r="G4" s="209"/>
      <c r="H4" s="209"/>
      <c r="I4" s="209"/>
      <c r="J4" s="214"/>
      <c r="K4" s="128"/>
      <c r="L4" s="129"/>
      <c r="M4" s="206"/>
      <c r="N4" s="71"/>
    </row>
    <row r="5" spans="1:15" x14ac:dyDescent="0.25">
      <c r="A5" s="57" t="s">
        <v>42</v>
      </c>
      <c r="B5" s="90">
        <v>1037.8</v>
      </c>
      <c r="C5" s="90">
        <v>1075.5999999999999</v>
      </c>
      <c r="D5" s="90">
        <f>C5-B5</f>
        <v>37.799999999999955</v>
      </c>
      <c r="E5" s="90">
        <f>K25</f>
        <v>483</v>
      </c>
      <c r="F5" s="59">
        <f>E5/D5</f>
        <v>12.777777777777793</v>
      </c>
      <c r="G5" s="209"/>
      <c r="H5" s="209"/>
      <c r="I5" s="209"/>
      <c r="J5" s="99" t="s">
        <v>12</v>
      </c>
      <c r="K5" s="2" t="s">
        <v>13</v>
      </c>
      <c r="L5" s="110" t="s">
        <v>14</v>
      </c>
      <c r="M5" s="96" t="s">
        <v>6</v>
      </c>
      <c r="N5" s="117"/>
    </row>
    <row r="6" spans="1:15" x14ac:dyDescent="0.25">
      <c r="A6" s="48" t="s">
        <v>7</v>
      </c>
      <c r="B6" s="64"/>
      <c r="C6" s="64"/>
      <c r="D6" s="64"/>
      <c r="E6" s="64"/>
      <c r="F6" s="46"/>
      <c r="G6" s="209"/>
      <c r="H6" s="209"/>
      <c r="I6" s="209"/>
      <c r="J6" s="71"/>
      <c r="K6" s="74"/>
      <c r="M6" s="215" t="s">
        <v>45</v>
      </c>
      <c r="N6" s="109"/>
    </row>
    <row r="7" spans="1:15" x14ac:dyDescent="0.25">
      <c r="A7" s="86"/>
      <c r="B7" s="86"/>
      <c r="C7" s="86"/>
      <c r="D7" s="86"/>
      <c r="E7" s="86"/>
      <c r="F7" s="86"/>
      <c r="G7" s="209"/>
      <c r="H7" s="209"/>
      <c r="I7" s="209"/>
      <c r="J7" s="76"/>
      <c r="K7" s="216" t="s">
        <v>8</v>
      </c>
      <c r="L7" s="186"/>
      <c r="M7" s="215"/>
      <c r="N7" s="71"/>
    </row>
    <row r="8" spans="1:15" x14ac:dyDescent="0.25">
      <c r="A8" s="187" t="s">
        <v>9</v>
      </c>
      <c r="B8" s="187"/>
      <c r="C8" s="187"/>
      <c r="D8" s="187"/>
      <c r="E8" s="8">
        <f>F5</f>
        <v>12.777777777777793</v>
      </c>
      <c r="F8" s="86"/>
      <c r="G8" s="209"/>
      <c r="H8" s="209"/>
      <c r="I8" s="209"/>
      <c r="J8" s="71"/>
      <c r="K8" s="217" t="s">
        <v>10</v>
      </c>
      <c r="L8" s="217"/>
      <c r="M8" s="215"/>
      <c r="N8" s="71"/>
    </row>
    <row r="9" spans="1:15" x14ac:dyDescent="0.25">
      <c r="A9" s="187" t="s">
        <v>129</v>
      </c>
      <c r="B9" s="187"/>
      <c r="C9" s="187"/>
      <c r="D9" s="187"/>
      <c r="E9" s="6">
        <f>E5</f>
        <v>483</v>
      </c>
      <c r="F9" s="86"/>
      <c r="G9" s="100"/>
      <c r="H9" s="218" t="s">
        <v>11</v>
      </c>
      <c r="I9" s="219"/>
      <c r="J9" s="74"/>
      <c r="K9" s="81"/>
      <c r="L9" s="109"/>
      <c r="M9" s="75"/>
      <c r="N9" s="71"/>
    </row>
    <row r="10" spans="1:15" x14ac:dyDescent="0.25">
      <c r="A10" s="187" t="s">
        <v>130</v>
      </c>
      <c r="B10" s="187"/>
      <c r="C10" s="187"/>
      <c r="D10" s="187"/>
      <c r="E10" s="6">
        <f>E5</f>
        <v>483</v>
      </c>
      <c r="F10" s="86"/>
      <c r="H10" s="2" t="s">
        <v>12</v>
      </c>
      <c r="I10" s="2" t="s">
        <v>13</v>
      </c>
      <c r="J10" s="2" t="s">
        <v>14</v>
      </c>
      <c r="K10" s="2" t="s">
        <v>156</v>
      </c>
      <c r="L10" s="2" t="s">
        <v>157</v>
      </c>
      <c r="M10" s="2" t="s">
        <v>161</v>
      </c>
    </row>
    <row r="11" spans="1:15" x14ac:dyDescent="0.25">
      <c r="A11" s="187" t="s">
        <v>15</v>
      </c>
      <c r="B11" s="187"/>
      <c r="C11" s="187"/>
      <c r="D11" s="187"/>
      <c r="E11" s="11" t="s">
        <v>16</v>
      </c>
      <c r="F11" s="86"/>
      <c r="H11" s="2" t="s">
        <v>17</v>
      </c>
      <c r="I11" s="2" t="s">
        <v>17</v>
      </c>
      <c r="J11" s="2"/>
      <c r="K11" s="2" t="s">
        <v>18</v>
      </c>
      <c r="L11" s="2" t="s">
        <v>18</v>
      </c>
      <c r="M11" s="2"/>
    </row>
    <row r="12" spans="1:15" x14ac:dyDescent="0.25">
      <c r="A12" s="187" t="s">
        <v>19</v>
      </c>
      <c r="B12" s="187"/>
      <c r="C12" s="187"/>
      <c r="D12" s="187"/>
      <c r="E12" s="11" t="s">
        <v>16</v>
      </c>
      <c r="F12" s="86"/>
      <c r="H12" s="2"/>
      <c r="I12" s="2"/>
      <c r="J12" s="2"/>
      <c r="K12" s="2"/>
      <c r="L12" s="2"/>
      <c r="M12" s="2"/>
    </row>
    <row r="13" spans="1:15" x14ac:dyDescent="0.25">
      <c r="A13" s="187" t="s">
        <v>131</v>
      </c>
      <c r="B13" s="187"/>
      <c r="C13" s="187"/>
      <c r="D13" s="187"/>
      <c r="E13" s="6">
        <f>E10</f>
        <v>483</v>
      </c>
      <c r="F13" s="86"/>
      <c r="H13" s="2"/>
      <c r="I13" s="2"/>
      <c r="J13" s="2"/>
      <c r="K13" s="2"/>
      <c r="L13" s="2"/>
      <c r="M13" s="2"/>
    </row>
    <row r="14" spans="1:15" x14ac:dyDescent="0.25">
      <c r="A14" s="153" t="s">
        <v>20</v>
      </c>
      <c r="B14" s="154"/>
      <c r="C14" s="154"/>
      <c r="D14" s="155"/>
      <c r="E14" s="11" t="s">
        <v>16</v>
      </c>
      <c r="F14" s="86"/>
      <c r="H14" s="2"/>
      <c r="I14" s="2"/>
      <c r="J14" s="2"/>
      <c r="K14" s="2"/>
      <c r="L14" s="2"/>
      <c r="M14" s="2"/>
    </row>
    <row r="15" spans="1:15" x14ac:dyDescent="0.25">
      <c r="A15" s="194" t="s">
        <v>21</v>
      </c>
      <c r="B15" s="194"/>
      <c r="C15" s="194"/>
      <c r="D15" s="194"/>
      <c r="E15" s="11" t="s">
        <v>16</v>
      </c>
      <c r="F15" s="86"/>
      <c r="H15" s="2"/>
      <c r="I15" s="2"/>
      <c r="J15" s="2"/>
      <c r="K15" s="2"/>
      <c r="L15" s="2"/>
      <c r="M15" s="2"/>
    </row>
    <row r="16" spans="1:15" x14ac:dyDescent="0.25">
      <c r="A16" s="187" t="s">
        <v>132</v>
      </c>
      <c r="B16" s="187"/>
      <c r="C16" s="187"/>
      <c r="D16" s="187"/>
      <c r="E16" s="6">
        <f>K25</f>
        <v>483</v>
      </c>
      <c r="F16" s="86"/>
      <c r="H16" s="2"/>
      <c r="I16" s="47" t="s">
        <v>22</v>
      </c>
      <c r="J16" s="47" t="s">
        <v>23</v>
      </c>
      <c r="K16" s="47" t="s">
        <v>137</v>
      </c>
      <c r="L16" s="2"/>
      <c r="M16" s="2"/>
    </row>
    <row r="17" spans="1:13" x14ac:dyDescent="0.25">
      <c r="A17" s="187" t="s">
        <v>24</v>
      </c>
      <c r="B17" s="187"/>
      <c r="C17" s="187"/>
      <c r="D17" s="187"/>
      <c r="E17" s="11" t="s">
        <v>16</v>
      </c>
      <c r="F17" s="86"/>
      <c r="H17" s="2"/>
      <c r="I17" s="9">
        <v>10</v>
      </c>
      <c r="J17" s="7"/>
      <c r="K17" s="7"/>
      <c r="L17" s="2"/>
      <c r="M17" s="2"/>
    </row>
    <row r="18" spans="1:13" x14ac:dyDescent="0.25">
      <c r="A18" s="187" t="s">
        <v>25</v>
      </c>
      <c r="B18" s="187"/>
      <c r="C18" s="187"/>
      <c r="D18" s="187"/>
      <c r="E18" s="6">
        <f>J25</f>
        <v>238</v>
      </c>
      <c r="F18" s="86"/>
      <c r="H18" s="2"/>
      <c r="I18" s="9">
        <v>7.5</v>
      </c>
      <c r="J18" s="7">
        <v>2</v>
      </c>
      <c r="K18" s="7">
        <f t="shared" ref="K18:K24" si="0">J18*I18</f>
        <v>15</v>
      </c>
      <c r="L18" s="2"/>
      <c r="M18" s="2"/>
    </row>
    <row r="19" spans="1:13" x14ac:dyDescent="0.25">
      <c r="A19" s="187" t="s">
        <v>133</v>
      </c>
      <c r="B19" s="187"/>
      <c r="C19" s="187"/>
      <c r="D19" s="187"/>
      <c r="E19" s="6">
        <f>B35+B36+B37+B38+B39+B40</f>
        <v>106.2</v>
      </c>
      <c r="F19" s="86"/>
      <c r="H19" s="2"/>
      <c r="I19" s="9">
        <v>7</v>
      </c>
      <c r="J19" s="7">
        <v>1</v>
      </c>
      <c r="K19" s="7">
        <f t="shared" si="0"/>
        <v>7</v>
      </c>
      <c r="L19" s="2"/>
      <c r="M19" s="2"/>
    </row>
    <row r="20" spans="1:13" x14ac:dyDescent="0.25">
      <c r="A20" s="187" t="s">
        <v>134</v>
      </c>
      <c r="B20" s="187"/>
      <c r="C20" s="187"/>
      <c r="D20" s="187"/>
      <c r="E20" s="6">
        <v>483</v>
      </c>
      <c r="F20" s="86"/>
      <c r="H20" s="2"/>
      <c r="I20" s="9">
        <v>6</v>
      </c>
      <c r="J20" s="7"/>
      <c r="K20" s="7">
        <f t="shared" si="0"/>
        <v>0</v>
      </c>
      <c r="L20" s="2"/>
      <c r="M20" s="2"/>
    </row>
    <row r="21" spans="1:13" x14ac:dyDescent="0.25">
      <c r="A21" s="187" t="s">
        <v>26</v>
      </c>
      <c r="B21" s="187"/>
      <c r="C21" s="187"/>
      <c r="D21" s="187"/>
      <c r="E21" s="6">
        <f>J25</f>
        <v>238</v>
      </c>
      <c r="F21" s="86"/>
      <c r="H21" s="2"/>
      <c r="I21" s="9">
        <v>4</v>
      </c>
      <c r="J21" s="7"/>
      <c r="K21" s="7">
        <f t="shared" si="0"/>
        <v>0</v>
      </c>
      <c r="L21" s="2"/>
      <c r="M21" s="2"/>
    </row>
    <row r="22" spans="1:13" x14ac:dyDescent="0.25">
      <c r="A22" s="187" t="s">
        <v>27</v>
      </c>
      <c r="B22" s="187"/>
      <c r="C22" s="187"/>
      <c r="D22" s="187"/>
      <c r="E22" s="11" t="s">
        <v>16</v>
      </c>
      <c r="F22" s="86"/>
      <c r="H22" s="2"/>
      <c r="I22" s="9">
        <v>3</v>
      </c>
      <c r="J22" s="7">
        <v>7</v>
      </c>
      <c r="K22" s="7">
        <f t="shared" si="0"/>
        <v>21</v>
      </c>
      <c r="L22" s="2"/>
      <c r="M22" s="2"/>
    </row>
    <row r="23" spans="1:13" x14ac:dyDescent="0.25">
      <c r="A23" s="187" t="s">
        <v>28</v>
      </c>
      <c r="B23" s="187"/>
      <c r="C23" s="187"/>
      <c r="D23" s="187"/>
      <c r="E23" s="6">
        <f>J25</f>
        <v>238</v>
      </c>
      <c r="F23" s="86"/>
      <c r="H23" s="2"/>
      <c r="I23" s="9">
        <v>2</v>
      </c>
      <c r="J23" s="7">
        <v>212</v>
      </c>
      <c r="K23" s="7">
        <f t="shared" si="0"/>
        <v>424</v>
      </c>
      <c r="L23" s="2"/>
      <c r="M23" s="2"/>
    </row>
    <row r="24" spans="1:13" x14ac:dyDescent="0.25">
      <c r="A24" s="193" t="s">
        <v>136</v>
      </c>
      <c r="B24" s="193"/>
      <c r="C24" s="193"/>
      <c r="D24" s="193"/>
      <c r="E24" s="6">
        <f>C5-B5</f>
        <v>37.799999999999955</v>
      </c>
      <c r="F24" s="86"/>
      <c r="H24" s="2"/>
      <c r="I24" s="9">
        <v>1</v>
      </c>
      <c r="J24" s="7">
        <v>16</v>
      </c>
      <c r="K24" s="7">
        <f t="shared" si="0"/>
        <v>16</v>
      </c>
      <c r="L24" s="2"/>
      <c r="M24" s="2"/>
    </row>
    <row r="25" spans="1:13" x14ac:dyDescent="0.25">
      <c r="A25" s="193" t="s">
        <v>135</v>
      </c>
      <c r="B25" s="193"/>
      <c r="C25" s="193"/>
      <c r="D25" s="193"/>
      <c r="E25" s="6">
        <f>E24/2</f>
        <v>18.899999999999977</v>
      </c>
      <c r="F25" s="86"/>
      <c r="H25" s="2"/>
      <c r="I25" s="3" t="s">
        <v>3</v>
      </c>
      <c r="J25" s="2">
        <f>SUM(J17:J24)</f>
        <v>238</v>
      </c>
      <c r="K25" s="2">
        <f>SUM(K17:K24)</f>
        <v>483</v>
      </c>
      <c r="L25" s="2"/>
      <c r="M25" s="2"/>
    </row>
    <row r="26" spans="1:13" s="151" customFormat="1" x14ac:dyDescent="0.25"/>
    <row r="27" spans="1:13" x14ac:dyDescent="0.25">
      <c r="A27" s="2" t="s">
        <v>29</v>
      </c>
      <c r="H27" s="2"/>
      <c r="I27" s="2"/>
      <c r="J27" s="2"/>
      <c r="K27" s="2"/>
      <c r="L27" s="2"/>
      <c r="M27" s="2"/>
    </row>
    <row r="28" spans="1:13" x14ac:dyDescent="0.25">
      <c r="A28" s="2" t="s">
        <v>30</v>
      </c>
      <c r="H28" s="2"/>
      <c r="I28" s="2"/>
      <c r="J28" s="2"/>
      <c r="K28" s="2"/>
      <c r="L28" s="2"/>
      <c r="M28" s="2"/>
    </row>
    <row r="29" spans="1:13" x14ac:dyDescent="0.25">
      <c r="A29" s="2" t="s">
        <v>31</v>
      </c>
      <c r="H29" s="2"/>
      <c r="I29" s="2"/>
      <c r="J29" s="2"/>
      <c r="K29" s="2"/>
      <c r="L29" s="2"/>
      <c r="M29" s="2"/>
    </row>
    <row r="30" spans="1:13" x14ac:dyDescent="0.25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2"/>
      <c r="L30" s="2"/>
      <c r="M30" s="2"/>
    </row>
    <row r="31" spans="1:13" x14ac:dyDescent="0.25">
      <c r="A31" s="119"/>
      <c r="B31" s="119"/>
      <c r="C31" s="152" t="s">
        <v>32</v>
      </c>
      <c r="D31" s="152"/>
      <c r="E31" s="119"/>
      <c r="F31" s="119"/>
      <c r="G31" s="119"/>
      <c r="H31" s="119"/>
      <c r="I31" s="119"/>
      <c r="J31" s="119"/>
      <c r="K31" s="119"/>
      <c r="L31" s="2"/>
      <c r="M31" s="2"/>
    </row>
    <row r="32" spans="1:13" x14ac:dyDescent="0.25">
      <c r="A32" s="119"/>
      <c r="B32" s="119"/>
      <c r="C32" s="119"/>
      <c r="D32" s="119"/>
      <c r="E32" s="119"/>
      <c r="F32" s="119"/>
      <c r="G32" s="119"/>
      <c r="H32" s="119"/>
      <c r="I32" s="119"/>
      <c r="J32" s="119"/>
      <c r="K32" s="119"/>
    </row>
    <row r="33" spans="1:11" x14ac:dyDescent="0.25">
      <c r="A33" s="2" t="s">
        <v>33</v>
      </c>
    </row>
    <row r="34" spans="1:11" x14ac:dyDescent="0.25">
      <c r="A34" s="114" t="s">
        <v>34</v>
      </c>
      <c r="B34" s="102" t="s">
        <v>138</v>
      </c>
      <c r="C34" s="120" t="s">
        <v>36</v>
      </c>
      <c r="D34" s="120"/>
      <c r="E34" s="77"/>
      <c r="F34" s="77"/>
      <c r="G34" s="77"/>
    </row>
    <row r="35" spans="1:11" x14ac:dyDescent="0.25">
      <c r="A35" s="115" t="s">
        <v>56</v>
      </c>
      <c r="B35" s="116">
        <v>12.6</v>
      </c>
      <c r="C35" s="118" t="s">
        <v>154</v>
      </c>
      <c r="D35" s="118"/>
      <c r="E35" s="78"/>
      <c r="F35" s="78"/>
      <c r="G35" s="78"/>
    </row>
    <row r="36" spans="1:11" x14ac:dyDescent="0.25">
      <c r="A36" s="115" t="s">
        <v>57</v>
      </c>
      <c r="B36" s="116">
        <v>16.100000000000001</v>
      </c>
      <c r="C36" s="118" t="s">
        <v>154</v>
      </c>
      <c r="D36" s="118"/>
      <c r="E36" s="78"/>
      <c r="F36" s="78"/>
      <c r="G36" s="78"/>
    </row>
    <row r="37" spans="1:11" x14ac:dyDescent="0.25">
      <c r="A37" s="115" t="s">
        <v>58</v>
      </c>
      <c r="B37" s="116">
        <v>17.2</v>
      </c>
      <c r="C37" s="118" t="s">
        <v>154</v>
      </c>
      <c r="D37" s="118"/>
      <c r="E37" s="79"/>
      <c r="F37" s="79"/>
      <c r="G37" s="79"/>
    </row>
    <row r="38" spans="1:11" x14ac:dyDescent="0.25">
      <c r="A38" s="115" t="s">
        <v>59</v>
      </c>
      <c r="B38" s="116">
        <v>21.5</v>
      </c>
      <c r="C38" s="118" t="s">
        <v>152</v>
      </c>
      <c r="D38" s="118"/>
      <c r="E38" s="79"/>
      <c r="F38" s="79"/>
      <c r="G38" s="79"/>
    </row>
    <row r="39" spans="1:11" x14ac:dyDescent="0.25">
      <c r="A39" s="115" t="s">
        <v>60</v>
      </c>
      <c r="B39" s="116">
        <v>16.5</v>
      </c>
      <c r="C39" s="118" t="s">
        <v>154</v>
      </c>
      <c r="D39" s="118"/>
      <c r="E39" s="79"/>
      <c r="F39" s="79"/>
      <c r="G39" s="79"/>
    </row>
    <row r="40" spans="1:11" x14ac:dyDescent="0.25">
      <c r="A40" s="115" t="s">
        <v>61</v>
      </c>
      <c r="B40" s="116">
        <v>22.3</v>
      </c>
      <c r="C40" s="118" t="s">
        <v>152</v>
      </c>
      <c r="D40" s="118"/>
      <c r="E40" s="79"/>
      <c r="F40" s="79"/>
      <c r="G40" s="79"/>
    </row>
    <row r="41" spans="1:11" x14ac:dyDescent="0.25">
      <c r="C41" s="119"/>
      <c r="D41" s="119"/>
      <c r="E41" s="119"/>
      <c r="F41" s="119"/>
      <c r="G41" s="119"/>
    </row>
    <row r="42" spans="1:11" x14ac:dyDescent="0.25">
      <c r="C42" s="119"/>
      <c r="D42" s="119"/>
      <c r="E42" s="119"/>
      <c r="F42" s="119"/>
      <c r="G42" s="119"/>
    </row>
    <row r="43" spans="1:11" x14ac:dyDescent="0.25">
      <c r="C43" s="119"/>
      <c r="D43" s="119"/>
      <c r="E43" s="119"/>
      <c r="F43" s="119"/>
      <c r="G43" s="119"/>
    </row>
    <row r="44" spans="1:11" x14ac:dyDescent="0.25">
      <c r="A44" t="s">
        <v>3</v>
      </c>
      <c r="C44" s="119"/>
      <c r="D44" s="119"/>
      <c r="E44" s="119"/>
      <c r="F44" s="119"/>
      <c r="G44" s="119"/>
    </row>
    <row r="45" spans="1:11" s="119" customFormat="1" x14ac:dyDescent="0.25"/>
    <row r="46" spans="1:11" ht="15.75" thickBot="1" x14ac:dyDescent="0.3">
      <c r="A46" t="s">
        <v>37</v>
      </c>
    </row>
    <row r="47" spans="1:11" x14ac:dyDescent="0.25">
      <c r="A47" t="s">
        <v>34</v>
      </c>
      <c r="B47" t="s">
        <v>35</v>
      </c>
      <c r="C47" s="119"/>
      <c r="D47" s="119"/>
      <c r="E47" s="119"/>
      <c r="F47" s="119"/>
      <c r="G47" s="119"/>
      <c r="I47" s="160" t="s">
        <v>153</v>
      </c>
      <c r="J47" s="161"/>
      <c r="K47" s="162"/>
    </row>
    <row r="48" spans="1:11" x14ac:dyDescent="0.25">
      <c r="C48" s="119"/>
      <c r="D48" s="119"/>
      <c r="E48" s="119"/>
      <c r="F48" s="119"/>
      <c r="G48" s="119"/>
      <c r="I48" s="163"/>
      <c r="J48" s="164"/>
      <c r="K48" s="165"/>
    </row>
    <row r="49" spans="1:11" ht="15.75" thickBot="1" x14ac:dyDescent="0.3">
      <c r="C49" s="119"/>
      <c r="D49" s="119"/>
      <c r="E49" s="119"/>
      <c r="F49" s="119"/>
      <c r="G49" s="119"/>
      <c r="I49" s="166"/>
      <c r="J49" s="167"/>
      <c r="K49" s="168"/>
    </row>
    <row r="50" spans="1:11" x14ac:dyDescent="0.25">
      <c r="C50" s="119"/>
      <c r="D50" s="119"/>
      <c r="E50" s="119"/>
      <c r="F50" s="119"/>
      <c r="G50" s="119"/>
    </row>
    <row r="51" spans="1:11" x14ac:dyDescent="0.25">
      <c r="C51" s="119"/>
      <c r="D51" s="119"/>
      <c r="E51" s="119"/>
      <c r="F51" s="119"/>
      <c r="G51" s="119"/>
    </row>
    <row r="52" spans="1:11" ht="15.75" thickBot="1" x14ac:dyDescent="0.3">
      <c r="C52" s="119"/>
      <c r="D52" s="119"/>
      <c r="E52" s="119"/>
      <c r="F52" s="119"/>
      <c r="G52" s="119"/>
      <c r="I52" s="159" t="s">
        <v>38</v>
      </c>
      <c r="J52" s="159"/>
      <c r="K52" s="159"/>
    </row>
    <row r="53" spans="1:11" ht="15" customHeight="1" x14ac:dyDescent="0.25">
      <c r="C53" s="119"/>
      <c r="D53" s="119"/>
      <c r="E53" s="119"/>
      <c r="F53" s="119"/>
      <c r="G53" s="119"/>
      <c r="I53" s="169" t="s">
        <v>155</v>
      </c>
      <c r="J53" s="170"/>
      <c r="K53" s="171"/>
    </row>
    <row r="54" spans="1:11" x14ac:dyDescent="0.25">
      <c r="C54" s="119"/>
      <c r="D54" s="119"/>
      <c r="E54" s="119"/>
      <c r="F54" s="119"/>
      <c r="G54" s="119"/>
      <c r="I54" s="172"/>
      <c r="J54" s="173"/>
      <c r="K54" s="174"/>
    </row>
    <row r="55" spans="1:11" x14ac:dyDescent="0.25">
      <c r="C55" s="119"/>
      <c r="D55" s="119"/>
      <c r="E55" s="119"/>
      <c r="F55" s="119"/>
      <c r="G55" s="119"/>
      <c r="I55" s="172"/>
      <c r="J55" s="173"/>
      <c r="K55" s="174"/>
    </row>
    <row r="56" spans="1:11" ht="15.75" thickBot="1" x14ac:dyDescent="0.3">
      <c r="C56" s="119"/>
      <c r="D56" s="119"/>
      <c r="E56" s="119"/>
      <c r="F56" s="119"/>
      <c r="G56" s="119"/>
      <c r="I56" s="175"/>
      <c r="J56" s="176"/>
      <c r="K56" s="177"/>
    </row>
    <row r="57" spans="1:11" ht="15.75" thickBot="1" x14ac:dyDescent="0.3">
      <c r="A57" t="s">
        <v>3</v>
      </c>
      <c r="C57" s="119"/>
      <c r="D57" s="119"/>
      <c r="E57" s="119"/>
      <c r="F57" s="119"/>
      <c r="G57" s="119"/>
    </row>
    <row r="58" spans="1:11" ht="15.75" thickBot="1" x14ac:dyDescent="0.3">
      <c r="I58" s="195" t="s">
        <v>151</v>
      </c>
      <c r="J58" s="196"/>
      <c r="K58" s="197"/>
    </row>
  </sheetData>
  <mergeCells count="63">
    <mergeCell ref="I58:K58"/>
    <mergeCell ref="C57:G57"/>
    <mergeCell ref="C52:G52"/>
    <mergeCell ref="C53:G53"/>
    <mergeCell ref="C54:G54"/>
    <mergeCell ref="C55:G55"/>
    <mergeCell ref="A11:D11"/>
    <mergeCell ref="A25:D25"/>
    <mergeCell ref="A26:XFD26"/>
    <mergeCell ref="A30:B32"/>
    <mergeCell ref="C30:J30"/>
    <mergeCell ref="C31:D31"/>
    <mergeCell ref="E31:K31"/>
    <mergeCell ref="C32:K32"/>
    <mergeCell ref="A24:D24"/>
    <mergeCell ref="A12:D12"/>
    <mergeCell ref="A13:D13"/>
    <mergeCell ref="A15:D15"/>
    <mergeCell ref="A16:D16"/>
    <mergeCell ref="A17:D17"/>
    <mergeCell ref="A18:D18"/>
    <mergeCell ref="A14:D14"/>
    <mergeCell ref="A19:D19"/>
    <mergeCell ref="A20:D20"/>
    <mergeCell ref="A21:D21"/>
    <mergeCell ref="A22:D22"/>
    <mergeCell ref="A23:D23"/>
    <mergeCell ref="J3:L4"/>
    <mergeCell ref="M3:M4"/>
    <mergeCell ref="M6:M8"/>
    <mergeCell ref="K7:L7"/>
    <mergeCell ref="A10:D10"/>
    <mergeCell ref="A8:D8"/>
    <mergeCell ref="K8:L8"/>
    <mergeCell ref="A9:D9"/>
    <mergeCell ref="H9:I9"/>
    <mergeCell ref="G3:I8"/>
    <mergeCell ref="A1:O1"/>
    <mergeCell ref="A2:B2"/>
    <mergeCell ref="C2:D2"/>
    <mergeCell ref="F2:I2"/>
    <mergeCell ref="J2:M2"/>
    <mergeCell ref="C34:D34"/>
    <mergeCell ref="C35:D35"/>
    <mergeCell ref="C36:D36"/>
    <mergeCell ref="C37:D37"/>
    <mergeCell ref="C38:D38"/>
    <mergeCell ref="C39:D39"/>
    <mergeCell ref="C40:D40"/>
    <mergeCell ref="I47:K49"/>
    <mergeCell ref="I52:K52"/>
    <mergeCell ref="I53:K56"/>
    <mergeCell ref="C51:G51"/>
    <mergeCell ref="C41:G41"/>
    <mergeCell ref="C42:G42"/>
    <mergeCell ref="C43:G43"/>
    <mergeCell ref="C44:G44"/>
    <mergeCell ref="A45:XFD45"/>
    <mergeCell ref="C47:G47"/>
    <mergeCell ref="C48:G48"/>
    <mergeCell ref="C49:G49"/>
    <mergeCell ref="C50:G50"/>
    <mergeCell ref="C56:G5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3"/>
  <sheetViews>
    <sheetView tabSelected="1" topLeftCell="F19" workbookViewId="0">
      <selection activeCell="B98" sqref="B98"/>
    </sheetView>
  </sheetViews>
  <sheetFormatPr defaultRowHeight="15" x14ac:dyDescent="0.25"/>
  <cols>
    <col min="1" max="1" width="12" style="2" customWidth="1"/>
    <col min="2" max="2" width="34.42578125" style="2" customWidth="1"/>
    <col min="3" max="3" width="18.7109375" style="2" customWidth="1"/>
    <col min="4" max="4" width="21" style="2" customWidth="1"/>
    <col min="5" max="5" width="24" style="2" customWidth="1"/>
    <col min="6" max="6" width="16.7109375" style="2" customWidth="1"/>
    <col min="7" max="7" width="14" style="2" customWidth="1"/>
    <col min="8" max="8" width="25.140625" style="2" customWidth="1"/>
    <col min="9" max="16384" width="9.140625" style="2"/>
  </cols>
  <sheetData>
    <row r="1" spans="1:12" x14ac:dyDescent="0.25">
      <c r="B1" s="232" t="s">
        <v>125</v>
      </c>
      <c r="C1" s="233"/>
      <c r="D1" s="233"/>
      <c r="E1" s="233"/>
    </row>
    <row r="3" spans="1:12" x14ac:dyDescent="0.25">
      <c r="A3" s="2" t="s">
        <v>62</v>
      </c>
      <c r="B3" s="2" t="s">
        <v>63</v>
      </c>
    </row>
    <row r="4" spans="1:12" x14ac:dyDescent="0.25">
      <c r="A4" s="2" t="s">
        <v>64</v>
      </c>
      <c r="B4" s="2" t="s">
        <v>65</v>
      </c>
    </row>
    <row r="5" spans="1:12" x14ac:dyDescent="0.25">
      <c r="A5" s="2" t="s">
        <v>66</v>
      </c>
      <c r="B5" s="123" t="s">
        <v>146</v>
      </c>
      <c r="C5" s="123"/>
    </row>
    <row r="6" spans="1:12" x14ac:dyDescent="0.25">
      <c r="A6" s="2" t="s">
        <v>67</v>
      </c>
    </row>
    <row r="8" spans="1:12" x14ac:dyDescent="0.25">
      <c r="A8" s="5" t="s">
        <v>68</v>
      </c>
      <c r="B8" s="234" t="s">
        <v>69</v>
      </c>
      <c r="C8" s="235"/>
      <c r="D8" s="235"/>
      <c r="E8" s="235"/>
      <c r="F8" s="235"/>
      <c r="G8" s="235"/>
      <c r="H8" s="235"/>
      <c r="I8" s="235"/>
      <c r="J8" s="235"/>
      <c r="K8" s="235"/>
      <c r="L8" s="235"/>
    </row>
    <row r="9" spans="1:12" x14ac:dyDescent="0.25"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</row>
    <row r="10" spans="1:12" x14ac:dyDescent="0.25"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7"/>
    </row>
    <row r="11" spans="1:12" x14ac:dyDescent="0.25"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</row>
    <row r="12" spans="1:12" x14ac:dyDescent="0.25">
      <c r="A12" s="5" t="s">
        <v>70</v>
      </c>
      <c r="B12" s="122" t="s">
        <v>71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</row>
    <row r="15" spans="1:12" ht="29.25" x14ac:dyDescent="0.25">
      <c r="B15" s="39" t="s">
        <v>72</v>
      </c>
      <c r="C15" s="40" t="s">
        <v>73</v>
      </c>
      <c r="D15" s="40" t="s">
        <v>126</v>
      </c>
      <c r="E15" s="41" t="s">
        <v>74</v>
      </c>
    </row>
    <row r="16" spans="1:12" x14ac:dyDescent="0.25">
      <c r="B16" s="33" t="s">
        <v>75</v>
      </c>
      <c r="C16" s="22">
        <v>13162.5</v>
      </c>
      <c r="D16" s="22">
        <v>12656.25</v>
      </c>
      <c r="E16" s="35">
        <f>((D16-C16)/D16)*100</f>
        <v>-4</v>
      </c>
    </row>
    <row r="17" spans="2:12" x14ac:dyDescent="0.25">
      <c r="B17" s="33" t="s">
        <v>76</v>
      </c>
      <c r="C17" s="22">
        <v>3166.5</v>
      </c>
      <c r="D17" s="22">
        <f>WEEK1!K25+'WEEK 2'!K25+'WEEK 3'!K25+'WEEK 4'!K25</f>
        <v>2322.5</v>
      </c>
      <c r="E17" s="36">
        <f t="shared" ref="E17:E28" si="0">((D17-C17)/D17)*100</f>
        <v>-36.340150699677068</v>
      </c>
    </row>
    <row r="18" spans="2:12" x14ac:dyDescent="0.25">
      <c r="B18" s="34" t="s">
        <v>77</v>
      </c>
      <c r="C18" s="22">
        <v>24.06</v>
      </c>
      <c r="D18" s="22">
        <f>(D17/D16)*100</f>
        <v>18.350617283950619</v>
      </c>
      <c r="E18" s="36">
        <f t="shared" si="0"/>
        <v>-31.112755651237872</v>
      </c>
    </row>
    <row r="19" spans="2:12" x14ac:dyDescent="0.25">
      <c r="B19" s="33" t="s">
        <v>78</v>
      </c>
      <c r="C19" s="22">
        <v>3166.5</v>
      </c>
      <c r="D19" s="22">
        <f>D17</f>
        <v>2322.5</v>
      </c>
      <c r="E19" s="36">
        <f t="shared" si="0"/>
        <v>-36.340150699677068</v>
      </c>
    </row>
    <row r="20" spans="2:12" x14ac:dyDescent="0.25">
      <c r="B20" s="33" t="s">
        <v>79</v>
      </c>
      <c r="C20" s="22">
        <v>0</v>
      </c>
      <c r="D20" s="22">
        <v>0</v>
      </c>
      <c r="E20" s="37" t="e">
        <f t="shared" si="0"/>
        <v>#DIV/0!</v>
      </c>
    </row>
    <row r="21" spans="2:12" x14ac:dyDescent="0.25">
      <c r="B21" s="33" t="s">
        <v>80</v>
      </c>
      <c r="C21" s="22">
        <v>0</v>
      </c>
      <c r="D21" s="22">
        <v>0</v>
      </c>
      <c r="E21" s="37" t="e">
        <f t="shared" si="0"/>
        <v>#DIV/0!</v>
      </c>
    </row>
    <row r="22" spans="2:12" x14ac:dyDescent="0.25">
      <c r="B22" s="33" t="s">
        <v>81</v>
      </c>
      <c r="C22" s="22">
        <v>585</v>
      </c>
      <c r="D22" s="22">
        <v>562.5</v>
      </c>
      <c r="E22" s="35">
        <f t="shared" si="0"/>
        <v>-4</v>
      </c>
    </row>
    <row r="23" spans="2:12" x14ac:dyDescent="0.25">
      <c r="B23" s="33" t="s">
        <v>82</v>
      </c>
      <c r="C23" s="22">
        <v>101.3</v>
      </c>
      <c r="D23" s="22">
        <f>'WEEK 4'!C5-WEEK1!B5</f>
        <v>172.09999999999991</v>
      </c>
      <c r="E23" s="36">
        <f t="shared" si="0"/>
        <v>41.138872748402058</v>
      </c>
    </row>
    <row r="24" spans="2:12" x14ac:dyDescent="0.25">
      <c r="B24" s="33" t="s">
        <v>77</v>
      </c>
      <c r="C24" s="22">
        <v>17.3</v>
      </c>
      <c r="D24" s="22">
        <f>(D23/D22)*100</f>
        <v>30.595555555555539</v>
      </c>
      <c r="E24" s="38">
        <f t="shared" si="0"/>
        <v>43.455839628123151</v>
      </c>
    </row>
    <row r="25" spans="2:12" x14ac:dyDescent="0.25">
      <c r="B25" s="33" t="s">
        <v>83</v>
      </c>
      <c r="C25" s="22">
        <v>585</v>
      </c>
      <c r="D25" s="22">
        <v>562.5</v>
      </c>
      <c r="E25" s="35">
        <f t="shared" si="0"/>
        <v>-4</v>
      </c>
    </row>
    <row r="26" spans="2:12" x14ac:dyDescent="0.25">
      <c r="B26" s="33" t="s">
        <v>84</v>
      </c>
      <c r="C26" s="22">
        <v>92.7</v>
      </c>
      <c r="D26" s="22" t="s">
        <v>127</v>
      </c>
      <c r="E26" s="37" t="e">
        <f>((D26-C26)/D26)*100</f>
        <v>#VALUE!</v>
      </c>
    </row>
    <row r="27" spans="2:12" x14ac:dyDescent="0.25">
      <c r="B27" s="33" t="s">
        <v>77</v>
      </c>
      <c r="C27" s="22">
        <v>15.8</v>
      </c>
      <c r="D27" s="22" t="e">
        <f>D25/D26</f>
        <v>#VALUE!</v>
      </c>
      <c r="E27" s="37" t="e">
        <f t="shared" si="0"/>
        <v>#VALUE!</v>
      </c>
    </row>
    <row r="28" spans="2:12" x14ac:dyDescent="0.25">
      <c r="B28" s="33" t="s">
        <v>85</v>
      </c>
      <c r="C28" s="22">
        <f>SUM(C23+C26)</f>
        <v>194</v>
      </c>
      <c r="D28" s="22">
        <f>D23</f>
        <v>172.09999999999991</v>
      </c>
      <c r="E28" s="36">
        <f t="shared" si="0"/>
        <v>-12.725159790819351</v>
      </c>
    </row>
    <row r="29" spans="2:12" x14ac:dyDescent="0.25">
      <c r="B29" s="33" t="s">
        <v>86</v>
      </c>
      <c r="C29" s="22">
        <v>97</v>
      </c>
      <c r="D29" s="22">
        <f>D28/2</f>
        <v>86.049999999999955</v>
      </c>
      <c r="E29" s="36">
        <f>((D29-C29)/D29)*100</f>
        <v>-12.725159790819351</v>
      </c>
    </row>
    <row r="30" spans="2:12" x14ac:dyDescent="0.25">
      <c r="B30" s="33" t="s">
        <v>87</v>
      </c>
      <c r="C30" s="22">
        <v>1212</v>
      </c>
      <c r="D30" s="22"/>
      <c r="E30" s="37"/>
    </row>
    <row r="31" spans="2:12" x14ac:dyDescent="0.25">
      <c r="B31" s="42" t="s">
        <v>88</v>
      </c>
      <c r="C31" s="43">
        <v>7940</v>
      </c>
      <c r="D31" s="44"/>
      <c r="E31" s="45"/>
    </row>
    <row r="32" spans="2:12" x14ac:dyDescent="0.25"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</row>
    <row r="33" spans="1:12" x14ac:dyDescent="0.25"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</row>
    <row r="34" spans="1:12" x14ac:dyDescent="0.25"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</row>
    <row r="35" spans="1:12" x14ac:dyDescent="0.25">
      <c r="B35" s="39" t="s">
        <v>148</v>
      </c>
      <c r="C35" s="54" t="s">
        <v>149</v>
      </c>
      <c r="D35" s="236"/>
      <c r="E35" s="50" t="s">
        <v>147</v>
      </c>
      <c r="F35" s="50" t="s">
        <v>23</v>
      </c>
      <c r="G35" s="123"/>
      <c r="H35" s="123"/>
    </row>
    <row r="36" spans="1:12" x14ac:dyDescent="0.25">
      <c r="B36" s="33" t="s">
        <v>89</v>
      </c>
      <c r="C36" s="53">
        <v>956</v>
      </c>
      <c r="D36" s="236"/>
      <c r="E36" s="16" t="s">
        <v>90</v>
      </c>
      <c r="F36" s="12">
        <f>WEEK1!J17+'WEEK 2'!J17+'WEEK 3'!J17+'WEEK 4'!J17</f>
        <v>0</v>
      </c>
      <c r="G36" s="123"/>
      <c r="H36" s="123"/>
    </row>
    <row r="37" spans="1:12" x14ac:dyDescent="0.25">
      <c r="B37" s="33" t="s">
        <v>91</v>
      </c>
      <c r="C37" s="53">
        <f>WEEK1!E5+'WEEK 2'!E5+'WEEK 3'!E5+'WEEK 4'!E5</f>
        <v>2322.5</v>
      </c>
      <c r="D37" s="236"/>
      <c r="E37" s="16" t="s">
        <v>46</v>
      </c>
      <c r="F37" s="12">
        <f>WEEK1!J18+'WEEK 2'!J18+'WEEK 3'!J18+'WEEK 4'!J18</f>
        <v>13</v>
      </c>
      <c r="G37" s="123"/>
      <c r="H37" s="123"/>
    </row>
    <row r="38" spans="1:12" ht="29.25" x14ac:dyDescent="0.25">
      <c r="B38" s="52" t="s">
        <v>92</v>
      </c>
      <c r="C38" s="53">
        <f>F44</f>
        <v>956</v>
      </c>
      <c r="D38" s="236"/>
      <c r="E38" s="16" t="s">
        <v>55</v>
      </c>
      <c r="F38" s="12">
        <f>WEEK1!J19+'WEEK 2'!J19+'WEEK 3'!J19+'WEEK 4'!J19</f>
        <v>32</v>
      </c>
      <c r="G38" s="123"/>
      <c r="H38" s="123"/>
    </row>
    <row r="39" spans="1:12" ht="29.25" x14ac:dyDescent="0.25">
      <c r="B39" s="52" t="s">
        <v>93</v>
      </c>
      <c r="C39" s="53">
        <f>D17</f>
        <v>2322.5</v>
      </c>
      <c r="D39" s="236"/>
      <c r="E39" s="16" t="s">
        <v>94</v>
      </c>
      <c r="F39" s="12">
        <f>WEEK1!J20+'WEEK 2'!J20+'WEEK 3'!J20+'WEEK 4'!J20</f>
        <v>56</v>
      </c>
      <c r="G39" s="123"/>
      <c r="H39" s="123"/>
    </row>
    <row r="40" spans="1:12" ht="29.25" x14ac:dyDescent="0.25">
      <c r="B40" s="52" t="s">
        <v>95</v>
      </c>
      <c r="C40" s="53">
        <v>956</v>
      </c>
      <c r="D40" s="236"/>
      <c r="E40" s="16" t="s">
        <v>96</v>
      </c>
      <c r="F40" s="12">
        <f>WEEK1!J21+'WEEK 2'!J21+'WEEK 3'!J21+'WEEK 4'!J21</f>
        <v>0</v>
      </c>
      <c r="G40" s="123"/>
      <c r="H40" s="123"/>
    </row>
    <row r="41" spans="1:12" x14ac:dyDescent="0.25">
      <c r="B41" s="33" t="s">
        <v>97</v>
      </c>
      <c r="C41" s="53">
        <v>2322.5</v>
      </c>
      <c r="D41" s="236"/>
      <c r="E41" s="16" t="s">
        <v>98</v>
      </c>
      <c r="F41" s="12">
        <f>WEEK1!J22+'WEEK 2'!J22+'WEEK 3'!J22+'WEEK 4'!J22</f>
        <v>38</v>
      </c>
      <c r="G41" s="123"/>
      <c r="H41" s="123"/>
    </row>
    <row r="42" spans="1:12" x14ac:dyDescent="0.25">
      <c r="B42" s="33" t="s">
        <v>99</v>
      </c>
      <c r="C42" s="53" t="s">
        <v>16</v>
      </c>
      <c r="D42" s="236"/>
      <c r="E42" s="16" t="s">
        <v>100</v>
      </c>
      <c r="F42" s="12">
        <f>WEEK1!J23+'WEEK 2'!J23+'WEEK 3'!J23+'WEEK 4'!J23</f>
        <v>734</v>
      </c>
      <c r="G42" s="123"/>
      <c r="H42" s="123"/>
    </row>
    <row r="43" spans="1:12" s="13" customFormat="1" x14ac:dyDescent="0.25">
      <c r="B43" s="42" t="s">
        <v>144</v>
      </c>
      <c r="C43" s="55">
        <f>C37/D28</f>
        <v>13.4950610110401</v>
      </c>
      <c r="D43" s="14"/>
      <c r="E43" s="16" t="s">
        <v>101</v>
      </c>
      <c r="F43" s="12">
        <f>WEEK1!J24+'WEEK 2'!J24+'WEEK 3'!J24+'WEEK 4'!J24</f>
        <v>83</v>
      </c>
    </row>
    <row r="44" spans="1:12" s="13" customFormat="1" x14ac:dyDescent="0.25">
      <c r="B44" s="17"/>
      <c r="C44" s="18"/>
      <c r="D44" s="14"/>
      <c r="E44" s="51" t="s">
        <v>3</v>
      </c>
      <c r="F44" s="24">
        <f>SUM(F36:F43)</f>
        <v>956</v>
      </c>
    </row>
    <row r="45" spans="1:12" x14ac:dyDescent="0.25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</row>
    <row r="46" spans="1:12" x14ac:dyDescent="0.25">
      <c r="A46" s="123"/>
      <c r="B46" s="123"/>
      <c r="C46" s="123"/>
      <c r="D46" s="123"/>
      <c r="E46" s="123"/>
      <c r="F46" s="123"/>
      <c r="G46" s="123"/>
      <c r="H46" s="123"/>
      <c r="I46" s="123"/>
      <c r="J46" s="123"/>
      <c r="K46" s="123"/>
    </row>
    <row r="47" spans="1:12" x14ac:dyDescent="0.25">
      <c r="A47" s="2" t="s">
        <v>102</v>
      </c>
      <c r="B47" s="227" t="s">
        <v>103</v>
      </c>
      <c r="C47" s="227"/>
      <c r="D47" s="227"/>
      <c r="E47" s="227"/>
      <c r="F47" s="227"/>
      <c r="G47" s="227"/>
      <c r="H47" s="227"/>
      <c r="I47" s="227"/>
      <c r="J47" s="227"/>
    </row>
    <row r="48" spans="1:12" x14ac:dyDescent="0.25">
      <c r="B48" s="92" t="s">
        <v>29</v>
      </c>
      <c r="C48" s="228" t="s">
        <v>104</v>
      </c>
      <c r="D48" s="229"/>
      <c r="E48" s="230" t="s">
        <v>105</v>
      </c>
      <c r="F48" s="231"/>
      <c r="G48" s="231"/>
      <c r="H48" s="231"/>
      <c r="I48" s="12"/>
      <c r="J48" s="12"/>
    </row>
    <row r="49" spans="2:10" x14ac:dyDescent="0.25">
      <c r="B49" s="15"/>
      <c r="C49" s="12"/>
      <c r="D49" s="12"/>
      <c r="E49" s="15" t="s">
        <v>106</v>
      </c>
      <c r="F49" s="15" t="s">
        <v>107</v>
      </c>
      <c r="G49" s="15" t="s">
        <v>108</v>
      </c>
      <c r="H49" s="15" t="s">
        <v>109</v>
      </c>
      <c r="I49" s="12"/>
      <c r="J49" s="12"/>
    </row>
    <row r="50" spans="2:10" x14ac:dyDescent="0.25">
      <c r="B50" s="12" t="s">
        <v>141</v>
      </c>
      <c r="C50" s="142" t="s">
        <v>142</v>
      </c>
      <c r="D50" s="142"/>
      <c r="E50" s="12" t="s">
        <v>143</v>
      </c>
      <c r="F50" s="12"/>
      <c r="G50" s="12">
        <v>1</v>
      </c>
      <c r="H50" s="12"/>
      <c r="I50" s="12"/>
      <c r="J50" s="12"/>
    </row>
    <row r="51" spans="2:10" x14ac:dyDescent="0.25">
      <c r="B51" s="12"/>
      <c r="C51" s="12"/>
      <c r="D51" s="12"/>
      <c r="E51" s="12"/>
      <c r="F51" s="12"/>
      <c r="G51" s="12"/>
      <c r="H51" s="12"/>
      <c r="I51" s="12"/>
      <c r="J51" s="12"/>
    </row>
    <row r="56" spans="2:10" s="1" customFormat="1" x14ac:dyDescent="0.25"/>
    <row r="57" spans="2:10" s="1" customFormat="1" x14ac:dyDescent="0.25"/>
    <row r="58" spans="2:10" x14ac:dyDescent="0.25">
      <c r="B58" s="228" t="s">
        <v>110</v>
      </c>
      <c r="C58" s="228"/>
      <c r="D58" s="228"/>
      <c r="E58" s="123"/>
    </row>
    <row r="59" spans="2:10" x14ac:dyDescent="0.25">
      <c r="B59" s="187" t="s">
        <v>33</v>
      </c>
      <c r="C59" s="187"/>
      <c r="D59" s="19">
        <f>'WEEK 3'!B35</f>
        <v>12.7</v>
      </c>
      <c r="E59" s="123"/>
    </row>
    <row r="60" spans="2:10" s="20" customFormat="1" x14ac:dyDescent="0.25">
      <c r="B60" s="194" t="s">
        <v>37</v>
      </c>
      <c r="C60" s="194"/>
      <c r="D60" s="19"/>
      <c r="E60" s="123"/>
    </row>
    <row r="61" spans="2:10" s="20" customFormat="1" x14ac:dyDescent="0.25">
      <c r="B61" s="194" t="s">
        <v>145</v>
      </c>
      <c r="C61" s="194"/>
      <c r="D61" s="19"/>
      <c r="E61" s="123"/>
    </row>
    <row r="62" spans="2:10" x14ac:dyDescent="0.25">
      <c r="B62" s="187" t="s">
        <v>111</v>
      </c>
      <c r="C62" s="187"/>
      <c r="D62" s="19">
        <f>WEEK1!B35+WEEK1!B36+WEEK1!B37+WEEK1!B39+WEEK1!B39+WEEK1!B40+WEEK1!B41+WEEK1!B43+'WEEK 2'!B35+'WEEK 2'!B36+'WEEK 2'!B37+'WEEK 2'!B38+'WEEK 2'!B39+'WEEK 2'!B40+'WEEK 3'!B36+'WEEK 3'!B37+'WEEK 3'!B38+'WEEK 3'!B39+'WEEK 3'!B40+'WEEK 4'!B35+'WEEK 4'!B36+'WEEK 4'!B37+'WEEK 4'!B38+'WEEK 4'!B39+'WEEK 4'!B40</f>
        <v>374.6</v>
      </c>
      <c r="E62" s="123"/>
    </row>
    <row r="63" spans="2:10" x14ac:dyDescent="0.25">
      <c r="B63" s="187" t="s">
        <v>112</v>
      </c>
      <c r="C63" s="187"/>
      <c r="D63" s="19">
        <f>D62/2</f>
        <v>187.3</v>
      </c>
      <c r="E63" s="123"/>
    </row>
    <row r="64" spans="2:10" s="20" customFormat="1" x14ac:dyDescent="0.25">
      <c r="B64" s="227" t="s">
        <v>3</v>
      </c>
      <c r="C64" s="227"/>
      <c r="D64" s="23">
        <f>SUM(D59:D63)</f>
        <v>574.6</v>
      </c>
    </row>
    <row r="66" spans="2:25" s="1" customFormat="1" x14ac:dyDescent="0.25"/>
    <row r="67" spans="2:25" x14ac:dyDescent="0.25">
      <c r="B67" s="220" t="s">
        <v>113</v>
      </c>
      <c r="C67" s="221"/>
      <c r="D67" s="92" t="s">
        <v>73</v>
      </c>
      <c r="E67" s="92" t="s">
        <v>126</v>
      </c>
      <c r="F67" s="220" t="s">
        <v>114</v>
      </c>
      <c r="G67" s="221"/>
    </row>
    <row r="68" spans="2:25" x14ac:dyDescent="0.25">
      <c r="B68" s="222" t="s">
        <v>115</v>
      </c>
      <c r="C68" s="223"/>
      <c r="D68" s="28">
        <v>39414.379999999997</v>
      </c>
      <c r="E68" s="28">
        <v>37898.44</v>
      </c>
      <c r="F68" s="224">
        <f>((E68-D68)/E68)*100</f>
        <v>-4.0000063327144728</v>
      </c>
      <c r="G68" s="225"/>
    </row>
    <row r="69" spans="2:25" ht="29.25" customHeight="1" x14ac:dyDescent="0.25">
      <c r="B69" s="222" t="s">
        <v>116</v>
      </c>
      <c r="C69" s="223"/>
      <c r="D69" s="28">
        <v>16297</v>
      </c>
      <c r="E69" s="28">
        <v>14953</v>
      </c>
      <c r="F69" s="224">
        <f t="shared" ref="F69:F72" si="1">((E69-D69)/E69)*100</f>
        <v>-8.9881629104527523</v>
      </c>
      <c r="G69" s="225"/>
    </row>
    <row r="70" spans="2:25" ht="32.25" customHeight="1" x14ac:dyDescent="0.25">
      <c r="B70" s="222" t="s">
        <v>117</v>
      </c>
      <c r="C70" s="223"/>
      <c r="D70" s="28">
        <v>656752.80000000005</v>
      </c>
      <c r="E70" s="28">
        <v>602590.25</v>
      </c>
      <c r="F70" s="224">
        <f t="shared" si="1"/>
        <v>-8.9882884762904887</v>
      </c>
      <c r="G70" s="225"/>
    </row>
    <row r="71" spans="2:25" ht="29.25" customHeight="1" x14ac:dyDescent="0.25">
      <c r="B71" s="222" t="s">
        <v>118</v>
      </c>
      <c r="C71" s="223"/>
      <c r="D71" s="28">
        <v>400</v>
      </c>
      <c r="E71" s="28">
        <v>400</v>
      </c>
      <c r="F71" s="224">
        <f t="shared" si="1"/>
        <v>0</v>
      </c>
      <c r="G71" s="225"/>
    </row>
    <row r="72" spans="2:25" ht="28.5" customHeight="1" x14ac:dyDescent="0.25">
      <c r="B72" s="222" t="s">
        <v>119</v>
      </c>
      <c r="C72" s="223"/>
      <c r="D72" s="28">
        <v>200</v>
      </c>
      <c r="E72" s="28"/>
      <c r="F72" s="224" t="e">
        <f t="shared" si="1"/>
        <v>#DIV/0!</v>
      </c>
      <c r="G72" s="225"/>
    </row>
    <row r="73" spans="2:25" ht="28.5" customHeight="1" x14ac:dyDescent="0.25">
      <c r="B73" s="222" t="s">
        <v>120</v>
      </c>
      <c r="C73" s="223"/>
      <c r="D73" s="28">
        <v>44000</v>
      </c>
      <c r="E73" s="28"/>
      <c r="F73" s="224" t="e">
        <f t="shared" ref="F73:F75" si="2">((E73-D73)/E73)*100</f>
        <v>#DIV/0!</v>
      </c>
      <c r="G73" s="225"/>
    </row>
    <row r="74" spans="2:25" ht="32.25" customHeight="1" x14ac:dyDescent="0.25">
      <c r="B74" s="222" t="s">
        <v>121</v>
      </c>
      <c r="C74" s="223"/>
      <c r="D74" s="28">
        <v>21.4</v>
      </c>
      <c r="E74" s="28">
        <v>18.8</v>
      </c>
      <c r="F74" s="224">
        <f t="shared" si="2"/>
        <v>-13.829787234042543</v>
      </c>
      <c r="G74" s="225"/>
    </row>
    <row r="75" spans="2:25" ht="29.25" customHeight="1" x14ac:dyDescent="0.25">
      <c r="B75" s="222" t="s">
        <v>162</v>
      </c>
      <c r="C75" s="223"/>
      <c r="D75" s="28">
        <v>221.3</v>
      </c>
      <c r="E75" s="28"/>
      <c r="F75" s="224" t="e">
        <f t="shared" si="2"/>
        <v>#DIV/0!</v>
      </c>
      <c r="G75" s="225"/>
    </row>
    <row r="76" spans="2:25" x14ac:dyDescent="0.25">
      <c r="D76" s="21"/>
    </row>
    <row r="80" spans="2:25" x14ac:dyDescent="0.25">
      <c r="B80" s="226"/>
      <c r="C80" s="226"/>
      <c r="D80" s="226"/>
      <c r="E80" s="226"/>
      <c r="F80" s="226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/>
      <c r="T80" s="226"/>
      <c r="U80" s="226"/>
      <c r="V80" s="226"/>
      <c r="W80" s="226"/>
      <c r="X80" s="226"/>
      <c r="Y80" s="226"/>
    </row>
    <row r="81" spans="2:25" x14ac:dyDescent="0.25">
      <c r="B81" s="226"/>
      <c r="C81" s="226"/>
      <c r="D81" s="226"/>
      <c r="E81" s="226"/>
      <c r="F81" s="226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/>
      <c r="V81" s="226"/>
      <c r="W81" s="226"/>
      <c r="X81" s="226"/>
      <c r="Y81" s="226"/>
    </row>
    <row r="82" spans="2:25" x14ac:dyDescent="0.25">
      <c r="B82" s="226"/>
      <c r="C82" s="226"/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6"/>
      <c r="O82" s="226"/>
      <c r="P82" s="226"/>
      <c r="Q82" s="226"/>
      <c r="R82" s="226"/>
      <c r="S82" s="226"/>
      <c r="T82" s="226"/>
      <c r="U82" s="226"/>
      <c r="V82" s="226"/>
      <c r="W82" s="226"/>
      <c r="X82" s="226"/>
      <c r="Y82" s="226"/>
    </row>
    <row r="83" spans="2:25" x14ac:dyDescent="0.25">
      <c r="B83" s="5" t="s">
        <v>122</v>
      </c>
    </row>
    <row r="88" spans="2:25" x14ac:dyDescent="0.25">
      <c r="B88" s="5" t="s">
        <v>123</v>
      </c>
    </row>
    <row r="92" spans="2:25" ht="15.75" thickBot="1" x14ac:dyDescent="0.3"/>
    <row r="93" spans="2:25" ht="15.75" thickBot="1" x14ac:dyDescent="0.3">
      <c r="B93" s="195" t="s">
        <v>151</v>
      </c>
      <c r="C93" s="196"/>
      <c r="D93" s="197"/>
      <c r="F93" s="5" t="s">
        <v>124</v>
      </c>
    </row>
  </sheetData>
  <mergeCells count="43">
    <mergeCell ref="B11:L11"/>
    <mergeCell ref="B12:L12"/>
    <mergeCell ref="B32:L34"/>
    <mergeCell ref="D35:D42"/>
    <mergeCell ref="G35:H42"/>
    <mergeCell ref="B1:E1"/>
    <mergeCell ref="B5:C5"/>
    <mergeCell ref="B8:L8"/>
    <mergeCell ref="B9:L9"/>
    <mergeCell ref="B10:L10"/>
    <mergeCell ref="B61:C61"/>
    <mergeCell ref="B60:C60"/>
    <mergeCell ref="B58:D58"/>
    <mergeCell ref="E58:E63"/>
    <mergeCell ref="B59:C59"/>
    <mergeCell ref="B62:C62"/>
    <mergeCell ref="B63:C63"/>
    <mergeCell ref="B47:J47"/>
    <mergeCell ref="C48:D48"/>
    <mergeCell ref="E48:H48"/>
    <mergeCell ref="A45:K46"/>
    <mergeCell ref="C50:D50"/>
    <mergeCell ref="B74:C74"/>
    <mergeCell ref="F74:G74"/>
    <mergeCell ref="B75:C75"/>
    <mergeCell ref="F75:G75"/>
    <mergeCell ref="B64:C64"/>
    <mergeCell ref="B93:D93"/>
    <mergeCell ref="F67:G67"/>
    <mergeCell ref="B67:C67"/>
    <mergeCell ref="B71:C71"/>
    <mergeCell ref="F71:G71"/>
    <mergeCell ref="B72:C72"/>
    <mergeCell ref="F72:G72"/>
    <mergeCell ref="B68:C68"/>
    <mergeCell ref="F68:G68"/>
    <mergeCell ref="B69:C69"/>
    <mergeCell ref="F69:G69"/>
    <mergeCell ref="B70:C70"/>
    <mergeCell ref="F70:G70"/>
    <mergeCell ref="B80:Y82"/>
    <mergeCell ref="B73:C73"/>
    <mergeCell ref="F73:G73"/>
  </mergeCells>
  <pageMargins left="0.7" right="0.7" top="0.75" bottom="0.75" header="0.3" footer="0.3"/>
  <pageSetup orientation="portrait" horizontalDpi="300" verticalDpi="30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WEEK1</vt:lpstr>
      <vt:lpstr>WEEK 2</vt:lpstr>
      <vt:lpstr>WEEK 3</vt:lpstr>
      <vt:lpstr>WEEK 4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User</cp:lastModifiedBy>
  <dcterms:created xsi:type="dcterms:W3CDTF">2020-01-22T07:25:51Z</dcterms:created>
  <dcterms:modified xsi:type="dcterms:W3CDTF">2023-12-26T16:05:24Z</dcterms:modified>
</cp:coreProperties>
</file>