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cel\Downloads\BD Talento digital\Prueba-Modelos\"/>
    </mc:Choice>
  </mc:AlternateContent>
  <xr:revisionPtr revIDLastSave="0" documentId="8_{F870723F-B5F1-4601-B5FC-1001B2AD085E}" xr6:coauthVersionLast="45" xr6:coauthVersionMax="45" xr10:uidLastSave="{00000000-0000-0000-0000-000000000000}"/>
  <bookViews>
    <workbookView xWindow="38280" yWindow="-120" windowWidth="29040" windowHeight="15840" xr2:uid="{A4B1499F-0364-45D9-AEDB-B9B2E28212EF}"/>
  </bookViews>
  <sheets>
    <sheet name="Sheet1" sheetId="1" r:id="rId1"/>
  </sheets>
  <definedNames>
    <definedName name="_xlnm._FilterDatabase" localSheetId="0" hidden="1">Sheet1!$I$25:$N$49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14" i="1" l="1"/>
  <c r="N49" i="1"/>
  <c r="L13" i="1"/>
  <c r="N45" i="1"/>
  <c r="N46" i="1"/>
  <c r="N47" i="1"/>
  <c r="N48" i="1"/>
  <c r="L12" i="1"/>
  <c r="L11" i="1"/>
  <c r="L10" i="1"/>
  <c r="L9" i="1"/>
  <c r="L8" i="1"/>
  <c r="L7" i="1"/>
  <c r="N40" i="1"/>
  <c r="N41" i="1"/>
  <c r="N42" i="1"/>
  <c r="N43" i="1"/>
  <c r="N44" i="1"/>
  <c r="N37" i="1"/>
  <c r="N38" i="1"/>
  <c r="N39" i="1"/>
  <c r="N36" i="1"/>
  <c r="N35" i="1"/>
  <c r="N34" i="1"/>
  <c r="N33" i="1"/>
  <c r="N32" i="1"/>
  <c r="N31" i="1"/>
  <c r="L6" i="1"/>
  <c r="N27" i="1"/>
  <c r="N28" i="1"/>
  <c r="N29" i="1"/>
  <c r="N30" i="1"/>
  <c r="N26" i="1"/>
  <c r="L5" i="1" s="1"/>
  <c r="M11" i="1" l="1"/>
  <c r="N11" i="1" s="1"/>
  <c r="M14" i="1"/>
  <c r="N14" i="1" s="1"/>
  <c r="M13" i="1"/>
  <c r="N13" i="1" s="1"/>
  <c r="M5" i="1"/>
  <c r="N5" i="1" s="1"/>
  <c r="M6" i="1"/>
  <c r="N6" i="1" s="1"/>
  <c r="M7" i="1"/>
  <c r="N7" i="1" s="1"/>
  <c r="M8" i="1"/>
  <c r="N8" i="1" s="1"/>
  <c r="M9" i="1"/>
  <c r="N9" i="1" s="1"/>
  <c r="M10" i="1"/>
  <c r="N10" i="1" s="1"/>
  <c r="M12" i="1"/>
  <c r="N12" i="1" s="1"/>
</calcChain>
</file>

<file path=xl/sharedStrings.xml><?xml version="1.0" encoding="utf-8"?>
<sst xmlns="http://schemas.openxmlformats.org/spreadsheetml/2006/main" count="62" uniqueCount="54">
  <si>
    <t>Cliente</t>
  </si>
  <si>
    <t>Factura</t>
  </si>
  <si>
    <t>NOMBRE</t>
  </si>
  <si>
    <t>RUT</t>
  </si>
  <si>
    <t>DIRECCION</t>
  </si>
  <si>
    <t>SUBTOTAL</t>
  </si>
  <si>
    <t>IVA</t>
  </si>
  <si>
    <t>PRECIOTOTAL</t>
  </si>
  <si>
    <t>Producto</t>
  </si>
  <si>
    <t>Gabriel Perez</t>
  </si>
  <si>
    <t>Andrea Sandoval</t>
  </si>
  <si>
    <t>Julio Verne</t>
  </si>
  <si>
    <t>Camilo Ovando</t>
  </si>
  <si>
    <t>Emilio Reyes</t>
  </si>
  <si>
    <t>Los prusianos 1345</t>
  </si>
  <si>
    <t>Olimpo 2319</t>
  </si>
  <si>
    <t>Sur 373</t>
  </si>
  <si>
    <t>Ohiggins 1028</t>
  </si>
  <si>
    <t>Pajaritos 1472</t>
  </si>
  <si>
    <t>Mousepad</t>
  </si>
  <si>
    <t>Apple Tv</t>
  </si>
  <si>
    <t>DESCRIPCION</t>
  </si>
  <si>
    <t>Parlante sony</t>
  </si>
  <si>
    <t xml:space="preserve">Audifonos </t>
  </si>
  <si>
    <t>Categoria</t>
  </si>
  <si>
    <t>Televisores</t>
  </si>
  <si>
    <t>Accesorios Pc</t>
  </si>
  <si>
    <t>Audio y Video</t>
  </si>
  <si>
    <t>id</t>
  </si>
  <si>
    <t>fecha_factura</t>
  </si>
  <si>
    <t>id_cliente</t>
  </si>
  <si>
    <t>valor_unitario</t>
  </si>
  <si>
    <t>precio_unitario</t>
  </si>
  <si>
    <t>cantidad</t>
  </si>
  <si>
    <t>id_factura</t>
  </si>
  <si>
    <t>id_pruducto</t>
  </si>
  <si>
    <t>valor_total</t>
  </si>
  <si>
    <t>dv</t>
  </si>
  <si>
    <t>Factura detalle</t>
  </si>
  <si>
    <t>Telvisores 4k Smart TV, LED y LCD.</t>
  </si>
  <si>
    <t>Monitores, pantallas, teclados, procesadores.</t>
  </si>
  <si>
    <t>Parlantes, audifonos, camaras fotograficas.</t>
  </si>
  <si>
    <t>Teclado gamer con luces.</t>
  </si>
  <si>
    <t>Televisor LED 32 pulgadas</t>
  </si>
  <si>
    <t>LED 49 pulgadas</t>
  </si>
  <si>
    <t>LED 49 pulgadas FULL HD.</t>
  </si>
  <si>
    <t>Televisor 4k 32 pulgadas, LG.</t>
  </si>
  <si>
    <t>Parlante sony resistente al agua.</t>
  </si>
  <si>
    <t>Teclado inalambrico</t>
  </si>
  <si>
    <t>Mousepad de 90 cm x 40cm.</t>
  </si>
  <si>
    <t>Audifonos sony Bluetooth y cargador.</t>
  </si>
  <si>
    <t>Apple tv 4k con control remoto.</t>
  </si>
  <si>
    <t>Soundbar Sony NFC y Bluetooth.</t>
  </si>
  <si>
    <t>Soundbar sony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</si>
</sst>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0000FF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4" xfId="0" applyFont="1" applyBorder="1"/>
    <xf numFmtId="0" fontId="0" fillId="0" borderId="4" xfId="0" applyBorder="1"/>
    <xf numFmtId="14" fontId="0" fillId="0" borderId="4" xfId="0" applyNumberFormat="1" applyBorder="1"/>
    <xf numFmtId="1" fontId="0" fillId="0" borderId="0" xfId="0" applyNumberFormat="1"/>
    <xf numFmtId="1" fontId="0" fillId="0" borderId="4" xfId="0" applyNumberFormat="1" applyBorder="1"/>
    <xf numFmtId="1" fontId="0" fillId="0" borderId="4" xfId="0" applyNumberFormat="1" applyFont="1" applyBorder="1"/>
    <xf numFmtId="3" fontId="0" fillId="0" borderId="4" xfId="0" applyNumberFormat="1" applyBorder="1"/>
    <xf numFmtId="0" fontId="0" fillId="0" borderId="5" xfId="0" applyBorder="1"/>
    <xf numFmtId="1" fontId="0" fillId="0" borderId="5" xfId="0" applyNumberFormat="1" applyBorder="1"/>
    <xf numFmtId="3" fontId="0" fillId="0" borderId="5" xfId="0" applyNumberFormat="1" applyBorder="1"/>
    <xf numFmtId="0" fontId="0" fillId="0" borderId="0" xfId="0" applyBorder="1"/>
    <xf numFmtId="14" fontId="0" fillId="0" borderId="0" xfId="0" applyNumberFormat="1" applyBorder="1"/>
    <xf numFmtId="1" fontId="0" fillId="0" borderId="0" xfId="0" applyNumberFormat="1" applyBorder="1"/>
    <xf numFmtId="3" fontId="0" fillId="0" borderId="0" xfId="0" applyNumberFormat="1" applyBorder="1"/>
    <xf numFmtId="0" fontId="1" fillId="2" borderId="0" xfId="0" applyFont="1" applyFill="1" applyBorder="1"/>
    <xf numFmtId="0" fontId="0" fillId="3" borderId="4" xfId="0" applyFont="1" applyFill="1" applyBorder="1"/>
    <xf numFmtId="1" fontId="0" fillId="3" borderId="4" xfId="0" applyNumberFormat="1" applyFont="1" applyFill="1" applyBorder="1"/>
    <xf numFmtId="0" fontId="0" fillId="3" borderId="4" xfId="0" applyFill="1" applyBorder="1"/>
    <xf numFmtId="1" fontId="0" fillId="3" borderId="4" xfId="0" applyNumberFormat="1" applyFill="1" applyBorder="1"/>
    <xf numFmtId="14" fontId="0" fillId="3" borderId="4" xfId="0" applyNumberFormat="1" applyFill="1" applyBorder="1"/>
    <xf numFmtId="3" fontId="0" fillId="3" borderId="4" xfId="0" applyNumberFormat="1" applyFill="1" applyBorder="1"/>
    <xf numFmtId="0" fontId="0" fillId="4" borderId="0" xfId="0" applyFill="1"/>
    <xf numFmtId="0" fontId="0" fillId="4" borderId="4" xfId="0" applyFill="1" applyBorder="1"/>
    <xf numFmtId="14" fontId="0" fillId="4" borderId="4" xfId="0" applyNumberFormat="1" applyFill="1" applyBorder="1"/>
    <xf numFmtId="1" fontId="0" fillId="4" borderId="4" xfId="0" applyNumberFormat="1" applyFill="1" applyBorder="1"/>
    <xf numFmtId="3" fontId="0" fillId="4" borderId="4" xfId="0" applyNumberFormat="1" applyFill="1" applyBorder="1"/>
    <xf numFmtId="0" fontId="0" fillId="4" borderId="4" xfId="0" applyFont="1" applyFill="1" applyBorder="1"/>
    <xf numFmtId="1" fontId="0" fillId="4" borderId="4" xfId="0" applyNumberFormat="1" applyFont="1" applyFill="1" applyBorder="1"/>
    <xf numFmtId="0" fontId="3" fillId="0" borderId="0" xfId="0" applyFont="1"/>
    <xf numFmtId="0" fontId="4" fillId="3" borderId="4" xfId="0" applyFont="1" applyFill="1" applyBorder="1"/>
    <xf numFmtId="1" fontId="4" fillId="3" borderId="4" xfId="0" applyNumberFormat="1" applyFont="1" applyFill="1" applyBorder="1"/>
    <xf numFmtId="0" fontId="4" fillId="0" borderId="4" xfId="0" applyFont="1" applyBorder="1"/>
    <xf numFmtId="1" fontId="4" fillId="0" borderId="4" xfId="0" applyNumberFormat="1" applyFont="1" applyBorder="1"/>
    <xf numFmtId="1" fontId="4" fillId="4" borderId="4" xfId="0" applyNumberFormat="1" applyFont="1" applyFill="1" applyBorder="1"/>
  </cellXfs>
  <cellStyles count="1">
    <cellStyle name="Normal" xfId="0" builtinId="0"/>
  </cellStyles>
  <dxfs count="1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1"/>
          <bgColor theme="1"/>
        </patternFill>
      </fill>
      <border diagonalUp="0" diagonalDown="0" outline="0">
        <left style="thin">
          <color theme="1"/>
        </left>
        <right style="thin">
          <color theme="1"/>
        </right>
        <top/>
        <bottom/>
      </border>
    </dxf>
    <dxf>
      <fill>
        <patternFill>
          <bgColor rgb="FF33CCCC"/>
        </patternFill>
      </fill>
    </dxf>
    <dxf>
      <fill>
        <patternFill>
          <bgColor rgb="FF33CCCC"/>
        </patternFill>
      </fill>
    </dxf>
    <dxf>
      <fill>
        <patternFill>
          <bgColor rgb="FF33CCCC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bgColor rgb="FF33CCCC"/>
        </patternFill>
      </fill>
    </dxf>
    <dxf>
      <fill>
        <patternFill>
          <bgColor rgb="FF33CCCC"/>
        </patternFill>
      </fill>
    </dxf>
    <dxf>
      <fill>
        <patternFill>
          <bgColor rgb="FF33CCCC"/>
        </patternFill>
      </fill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" formatCode="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" formatCode="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1" defaultTableStyle="TableStyleMedium2" defaultPivotStyle="PivotStyleLight16">
    <tableStyle name="Table Style 1" pivot="0" count="0" xr9:uid="{D1D579CA-43E3-4E55-AD7E-5DB12F06FCF0}"/>
  </tableStyles>
  <colors>
    <mruColors>
      <color rgb="FF0000FF"/>
      <color rgb="FF33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425BC23-AFF1-48DE-9787-C6F0E2EAF08F}" name="Table2" displayName="Table2" ref="B4:F9" totalsRowShown="0" headerRowDxfId="0" dataDxfId="1">
  <autoFilter ref="B4:F9" xr:uid="{BDCEB546-D998-4904-8D0C-92701B4E568D}"/>
  <tableColumns count="5">
    <tableColumn id="1" xr3:uid="{6B441D0B-C0AC-47CA-A877-C3BD9D6B2631}" name="id" dataDxfId="6"/>
    <tableColumn id="2" xr3:uid="{8C614DAF-C56E-4710-968A-07B1527F5FEB}" name="NOMBRE" dataDxfId="5"/>
    <tableColumn id="3" xr3:uid="{169521D7-E3A2-4882-80F4-04A848DC7BC1}" name="RUT" dataDxfId="4"/>
    <tableColumn id="10" xr3:uid="{4FBA2E9E-2FC6-4C97-809F-2B1B4EB9CE09}" name="dv" dataDxfId="3"/>
    <tableColumn id="4" xr3:uid="{4CB5911E-2F5D-4CDF-9A92-E7F3ED192CDF}" name="DIRECCION" dataDxfId="2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9E471AD-B37C-45A2-A30D-608B30C80B78}" name="Table24" displayName="Table24" ref="I4:N14" totalsRowShown="0">
  <autoFilter ref="I4:N14" xr:uid="{3E4B459B-561B-4E8C-B223-1D001B5B04E2}"/>
  <tableColumns count="6">
    <tableColumn id="1" xr3:uid="{FFD01F4F-2054-4316-B7D2-9E2938CA99CF}" name="id" dataDxfId="12"/>
    <tableColumn id="2" xr3:uid="{D3F20D53-A5F4-4043-9714-03161E73F982}" name="fecha_factura" dataDxfId="11"/>
    <tableColumn id="11" xr3:uid="{21AFC4F2-4E14-4212-A8D7-0C5B44FCBECD}" name="id_cliente" dataDxfId="8"/>
    <tableColumn id="3" xr3:uid="{B1A2FCA5-FE79-46C7-8900-E33E650BCA10}" name="SUBTOTAL" dataDxfId="7">
      <calculatedColumnFormula>N26+N27</calculatedColumnFormula>
    </tableColumn>
    <tableColumn id="4" xr3:uid="{21C39B3C-970D-49D1-84CE-2E1B2C614AA5}" name="IVA" dataDxfId="9">
      <calculatedColumnFormula>Table24[[#This Row],[SUBTOTAL]]*0.19</calculatedColumnFormula>
    </tableColumn>
    <tableColumn id="10" xr3:uid="{810679C8-1AC9-4923-BCB6-45EB65CE013C}" name="PRECIOTOTAL" dataDxfId="10">
      <calculatedColumnFormula>Table24[[#This Row],[SUBTOTAL]]+Table24[[#This Row],[IVA]]</calculatedColumnFormula>
    </tableColumn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A80BB-F53A-4946-9C76-3A0BAF5F98A2}">
  <dimension ref="A3:N49"/>
  <sheetViews>
    <sheetView tabSelected="1" zoomScale="90" zoomScaleNormal="90" workbookViewId="0">
      <selection activeCell="R20" sqref="R20"/>
    </sheetView>
  </sheetViews>
  <sheetFormatPr defaultRowHeight="14.5" x14ac:dyDescent="0.35"/>
  <cols>
    <col min="2" max="2" width="8.54296875" bestFit="1" customWidth="1"/>
    <col min="3" max="3" width="24" bestFit="1" customWidth="1"/>
    <col min="4" max="4" width="30.81640625" bestFit="1" customWidth="1"/>
    <col min="5" max="5" width="5.7265625" bestFit="1" customWidth="1"/>
    <col min="6" max="6" width="18" bestFit="1" customWidth="1"/>
    <col min="7" max="7" width="2.54296875" bestFit="1" customWidth="1"/>
    <col min="9" max="9" width="14.81640625" customWidth="1"/>
    <col min="10" max="10" width="14.7265625" bestFit="1" customWidth="1"/>
    <col min="11" max="11" width="39.90625" bestFit="1" customWidth="1"/>
    <col min="12" max="12" width="13.7265625" style="7" bestFit="1" customWidth="1"/>
    <col min="13" max="13" width="8.08984375" bestFit="1" customWidth="1"/>
    <col min="14" max="14" width="14.7265625" bestFit="1" customWidth="1"/>
    <col min="15" max="15" width="13.26953125" bestFit="1" customWidth="1"/>
    <col min="16" max="16" width="13.08984375" bestFit="1" customWidth="1"/>
    <col min="17" max="17" width="12.26953125" bestFit="1" customWidth="1"/>
    <col min="18" max="18" width="13.26953125" bestFit="1" customWidth="1"/>
  </cols>
  <sheetData>
    <row r="3" spans="2:14" x14ac:dyDescent="0.35">
      <c r="B3" s="32" t="s">
        <v>0</v>
      </c>
      <c r="I3" s="32" t="s">
        <v>1</v>
      </c>
    </row>
    <row r="4" spans="2:14" x14ac:dyDescent="0.35">
      <c r="B4" s="1" t="s">
        <v>28</v>
      </c>
      <c r="C4" t="s">
        <v>2</v>
      </c>
      <c r="D4" s="1" t="s">
        <v>3</v>
      </c>
      <c r="E4" t="s">
        <v>37</v>
      </c>
      <c r="F4" s="1" t="s">
        <v>4</v>
      </c>
      <c r="I4" s="1" t="s">
        <v>28</v>
      </c>
      <c r="J4" t="s">
        <v>29</v>
      </c>
      <c r="K4" t="s">
        <v>30</v>
      </c>
      <c r="L4" s="7" t="s">
        <v>5</v>
      </c>
      <c r="M4" t="s">
        <v>6</v>
      </c>
      <c r="N4" t="s">
        <v>7</v>
      </c>
    </row>
    <row r="5" spans="2:14" x14ac:dyDescent="0.35">
      <c r="B5" s="21">
        <v>1</v>
      </c>
      <c r="C5" s="21" t="s">
        <v>9</v>
      </c>
      <c r="D5" s="21">
        <v>14562378</v>
      </c>
      <c r="E5" s="21">
        <v>2</v>
      </c>
      <c r="F5" s="21" t="s">
        <v>14</v>
      </c>
      <c r="G5" s="14"/>
      <c r="I5" s="21">
        <v>1</v>
      </c>
      <c r="J5" s="23">
        <v>43987</v>
      </c>
      <c r="K5" s="22">
        <v>1</v>
      </c>
      <c r="L5" s="22">
        <f>N26+N27</f>
        <v>305980</v>
      </c>
      <c r="M5" s="24">
        <f>Table24[[#This Row],[SUBTOTAL]]*0.19</f>
        <v>58136.2</v>
      </c>
      <c r="N5" s="24">
        <f>Table24[[#This Row],[SUBTOTAL]]+Table24[[#This Row],[IVA]]</f>
        <v>364116.2</v>
      </c>
    </row>
    <row r="6" spans="2:14" x14ac:dyDescent="0.35">
      <c r="B6" s="26">
        <v>2</v>
      </c>
      <c r="C6" s="26" t="s">
        <v>10</v>
      </c>
      <c r="D6" s="26">
        <v>18654982</v>
      </c>
      <c r="E6" s="26">
        <v>1</v>
      </c>
      <c r="F6" s="26" t="s">
        <v>15</v>
      </c>
      <c r="G6" s="14"/>
      <c r="I6" s="26">
        <v>2</v>
      </c>
      <c r="J6" s="27">
        <v>44046</v>
      </c>
      <c r="K6" s="28">
        <v>1</v>
      </c>
      <c r="L6" s="28">
        <f>L28+L29+L30</f>
        <v>337450</v>
      </c>
      <c r="M6" s="29">
        <f>Table24[[#This Row],[SUBTOTAL]]*0.19</f>
        <v>64115.5</v>
      </c>
      <c r="N6" s="29">
        <f>Table24[[#This Row],[SUBTOTAL]]+Table24[[#This Row],[IVA]]</f>
        <v>401565.5</v>
      </c>
    </row>
    <row r="7" spans="2:14" x14ac:dyDescent="0.35">
      <c r="B7" s="21">
        <v>3</v>
      </c>
      <c r="C7" s="21" t="s">
        <v>11</v>
      </c>
      <c r="D7" s="21">
        <v>17987125</v>
      </c>
      <c r="E7" s="21">
        <v>7</v>
      </c>
      <c r="F7" s="21" t="s">
        <v>16</v>
      </c>
      <c r="G7" s="14"/>
      <c r="I7" s="21">
        <v>3</v>
      </c>
      <c r="J7" s="23">
        <v>43811</v>
      </c>
      <c r="K7" s="22">
        <v>2</v>
      </c>
      <c r="L7" s="22">
        <f>L31+L32+L33</f>
        <v>292970</v>
      </c>
      <c r="M7" s="24">
        <f>Table24[[#This Row],[SUBTOTAL]]*0.19</f>
        <v>55664.3</v>
      </c>
      <c r="N7" s="24">
        <f>Table24[[#This Row],[SUBTOTAL]]+Table24[[#This Row],[IVA]]</f>
        <v>348634.3</v>
      </c>
    </row>
    <row r="8" spans="2:14" x14ac:dyDescent="0.35">
      <c r="B8" s="26">
        <v>4</v>
      </c>
      <c r="C8" s="26" t="s">
        <v>12</v>
      </c>
      <c r="D8" s="26">
        <v>11388626</v>
      </c>
      <c r="E8" s="26">
        <v>5</v>
      </c>
      <c r="F8" s="26" t="s">
        <v>17</v>
      </c>
      <c r="G8" s="14"/>
      <c r="I8" s="5">
        <v>4</v>
      </c>
      <c r="J8" s="6">
        <v>43922</v>
      </c>
      <c r="K8" s="8">
        <v>2</v>
      </c>
      <c r="L8" s="8">
        <f>+L34+L35</f>
        <v>102460</v>
      </c>
      <c r="M8" s="10">
        <f>Table24[[#This Row],[SUBTOTAL]]*0.19</f>
        <v>19467.400000000001</v>
      </c>
      <c r="N8" s="10">
        <f>Table24[[#This Row],[SUBTOTAL]]+Table24[[#This Row],[IVA]]</f>
        <v>121927.4</v>
      </c>
    </row>
    <row r="9" spans="2:14" x14ac:dyDescent="0.35">
      <c r="B9" s="21">
        <v>5</v>
      </c>
      <c r="C9" s="21" t="s">
        <v>13</v>
      </c>
      <c r="D9" s="21">
        <v>9060657</v>
      </c>
      <c r="E9" s="21">
        <v>8</v>
      </c>
      <c r="F9" s="21" t="s">
        <v>18</v>
      </c>
      <c r="G9" s="14"/>
      <c r="I9" s="21">
        <v>5</v>
      </c>
      <c r="J9" s="23">
        <v>43810</v>
      </c>
      <c r="K9" s="22">
        <v>2</v>
      </c>
      <c r="L9" s="22">
        <f>L36+L37+L38</f>
        <v>481970</v>
      </c>
      <c r="M9" s="24">
        <f>Table24[[#This Row],[SUBTOTAL]]*0.19</f>
        <v>91574.3</v>
      </c>
      <c r="N9" s="24">
        <f>Table24[[#This Row],[SUBTOTAL]]+Table24[[#This Row],[IVA]]</f>
        <v>573544.30000000005</v>
      </c>
    </row>
    <row r="10" spans="2:14" x14ac:dyDescent="0.35">
      <c r="I10" s="26">
        <v>6</v>
      </c>
      <c r="J10" s="27">
        <v>44080</v>
      </c>
      <c r="K10" s="28">
        <v>3</v>
      </c>
      <c r="L10" s="28">
        <f>L39</f>
        <v>259990</v>
      </c>
      <c r="M10" s="29">
        <f>Table24[[#This Row],[SUBTOTAL]]*0.19</f>
        <v>49398.1</v>
      </c>
      <c r="N10" s="29">
        <f>Table24[[#This Row],[SUBTOTAL]]+Table24[[#This Row],[IVA]]</f>
        <v>309388.09999999998</v>
      </c>
    </row>
    <row r="11" spans="2:14" x14ac:dyDescent="0.35">
      <c r="I11" s="21">
        <v>7</v>
      </c>
      <c r="J11" s="23">
        <v>43534</v>
      </c>
      <c r="K11" s="22">
        <v>4</v>
      </c>
      <c r="L11" s="22">
        <f>L40+L41</f>
        <v>58460</v>
      </c>
      <c r="M11" s="24">
        <f>Table24[[#This Row],[SUBTOTAL]]*0.19</f>
        <v>11107.4</v>
      </c>
      <c r="N11" s="24">
        <f>Table24[[#This Row],[SUBTOTAL]]+Table24[[#This Row],[IVA]]</f>
        <v>69567.399999999994</v>
      </c>
    </row>
    <row r="12" spans="2:14" x14ac:dyDescent="0.35">
      <c r="I12" s="5">
        <v>8</v>
      </c>
      <c r="J12" s="6">
        <v>44046</v>
      </c>
      <c r="K12" s="8">
        <v>4</v>
      </c>
      <c r="L12" s="8">
        <f>L42+L43+L44</f>
        <v>192970</v>
      </c>
      <c r="M12" s="10">
        <f>Table24[[#This Row],[SUBTOTAL]]*0.19</f>
        <v>36664.300000000003</v>
      </c>
      <c r="N12" s="10">
        <f>Table24[[#This Row],[SUBTOTAL]]+Table24[[#This Row],[IVA]]</f>
        <v>229634.3</v>
      </c>
    </row>
    <row r="13" spans="2:14" x14ac:dyDescent="0.35">
      <c r="I13" s="21">
        <v>9</v>
      </c>
      <c r="J13" s="23">
        <v>43536</v>
      </c>
      <c r="K13" s="22">
        <v>4</v>
      </c>
      <c r="L13" s="22">
        <f>L45+L46+L47+L48</f>
        <v>641960</v>
      </c>
      <c r="M13" s="24">
        <f>Table24[[#This Row],[SUBTOTAL]]*0.19</f>
        <v>121972.4</v>
      </c>
      <c r="N13" s="24">
        <f>Table24[[#This Row],[SUBTOTAL]]+Table24[[#This Row],[IVA]]</f>
        <v>763932.4</v>
      </c>
    </row>
    <row r="14" spans="2:14" x14ac:dyDescent="0.35">
      <c r="I14" s="11">
        <v>10</v>
      </c>
      <c r="J14" s="6">
        <v>43983</v>
      </c>
      <c r="K14" s="12">
        <v>4</v>
      </c>
      <c r="L14" s="12">
        <f>L49</f>
        <v>27890</v>
      </c>
      <c r="M14" s="13">
        <f>Table24[[#This Row],[SUBTOTAL]]*0.19</f>
        <v>5299.1</v>
      </c>
      <c r="N14" s="13">
        <f>Table24[[#This Row],[SUBTOTAL]]+Table24[[#This Row],[IVA]]</f>
        <v>33189.1</v>
      </c>
    </row>
    <row r="15" spans="2:14" x14ac:dyDescent="0.35">
      <c r="I15" s="14"/>
      <c r="J15" s="15"/>
      <c r="K15" s="15"/>
      <c r="L15" s="16"/>
      <c r="M15" s="17"/>
      <c r="N15" s="17"/>
    </row>
    <row r="16" spans="2:14" x14ac:dyDescent="0.35">
      <c r="I16" s="14"/>
      <c r="J16" s="15"/>
      <c r="K16" s="15"/>
      <c r="L16" s="16"/>
    </row>
    <row r="17" spans="1:14" x14ac:dyDescent="0.35">
      <c r="B17" s="32" t="s">
        <v>8</v>
      </c>
      <c r="I17" s="32" t="s">
        <v>24</v>
      </c>
      <c r="L17"/>
    </row>
    <row r="18" spans="1:14" x14ac:dyDescent="0.35">
      <c r="B18" s="1" t="s">
        <v>28</v>
      </c>
      <c r="C18" s="3" t="s">
        <v>2</v>
      </c>
      <c r="D18" s="3" t="s">
        <v>21</v>
      </c>
      <c r="E18" s="3"/>
      <c r="F18" s="2" t="s">
        <v>31</v>
      </c>
      <c r="G18" s="18" t="s">
        <v>28</v>
      </c>
      <c r="I18" s="1" t="s">
        <v>28</v>
      </c>
      <c r="J18" s="3" t="s">
        <v>2</v>
      </c>
      <c r="K18" s="1" t="s">
        <v>21</v>
      </c>
    </row>
    <row r="19" spans="1:14" x14ac:dyDescent="0.35">
      <c r="B19" s="19">
        <v>1</v>
      </c>
      <c r="C19" s="19" t="s">
        <v>43</v>
      </c>
      <c r="D19" s="19" t="s">
        <v>46</v>
      </c>
      <c r="E19" s="19"/>
      <c r="F19" s="20">
        <v>259990</v>
      </c>
      <c r="G19" s="20">
        <v>1</v>
      </c>
      <c r="I19" s="19">
        <v>1</v>
      </c>
      <c r="J19" s="19" t="s">
        <v>25</v>
      </c>
      <c r="K19" s="19" t="s">
        <v>39</v>
      </c>
    </row>
    <row r="20" spans="1:14" x14ac:dyDescent="0.35">
      <c r="A20" s="25"/>
      <c r="B20" s="30">
        <v>2</v>
      </c>
      <c r="C20" s="30" t="s">
        <v>22</v>
      </c>
      <c r="D20" s="30" t="s">
        <v>47</v>
      </c>
      <c r="E20" s="30"/>
      <c r="F20" s="31">
        <v>45990</v>
      </c>
      <c r="G20" s="31">
        <v>3</v>
      </c>
      <c r="I20" s="30">
        <v>2</v>
      </c>
      <c r="J20" s="30" t="s">
        <v>26</v>
      </c>
      <c r="K20" s="30" t="s">
        <v>40</v>
      </c>
    </row>
    <row r="21" spans="1:14" x14ac:dyDescent="0.35">
      <c r="B21" s="19">
        <v>3</v>
      </c>
      <c r="C21" s="19" t="s">
        <v>48</v>
      </c>
      <c r="D21" s="19" t="s">
        <v>42</v>
      </c>
      <c r="E21" s="19"/>
      <c r="F21" s="20">
        <v>27890</v>
      </c>
      <c r="G21" s="20">
        <v>2</v>
      </c>
      <c r="I21" s="19">
        <v>3</v>
      </c>
      <c r="J21" s="19" t="s">
        <v>27</v>
      </c>
      <c r="K21" s="19" t="s">
        <v>41</v>
      </c>
    </row>
    <row r="22" spans="1:14" x14ac:dyDescent="0.35">
      <c r="B22" s="4">
        <v>4</v>
      </c>
      <c r="C22" s="4" t="s">
        <v>19</v>
      </c>
      <c r="D22" s="4" t="s">
        <v>49</v>
      </c>
      <c r="E22" s="4"/>
      <c r="F22" s="9">
        <v>12470</v>
      </c>
      <c r="G22" s="9">
        <v>2</v>
      </c>
      <c r="L22"/>
    </row>
    <row r="23" spans="1:14" x14ac:dyDescent="0.35">
      <c r="B23" s="19">
        <v>5</v>
      </c>
      <c r="C23" s="19" t="s">
        <v>23</v>
      </c>
      <c r="D23" s="19" t="s">
        <v>50</v>
      </c>
      <c r="E23" s="19"/>
      <c r="F23" s="20">
        <v>56990</v>
      </c>
      <c r="G23" s="20">
        <v>3</v>
      </c>
      <c r="L23"/>
    </row>
    <row r="24" spans="1:14" x14ac:dyDescent="0.35">
      <c r="B24" s="30">
        <v>6</v>
      </c>
      <c r="C24" s="30" t="s">
        <v>20</v>
      </c>
      <c r="D24" s="30" t="s">
        <v>51</v>
      </c>
      <c r="E24" s="30"/>
      <c r="F24" s="31">
        <v>234990</v>
      </c>
      <c r="G24" s="31">
        <v>3</v>
      </c>
      <c r="H24" s="25"/>
      <c r="I24" s="32" t="s">
        <v>38</v>
      </c>
      <c r="L24"/>
    </row>
    <row r="25" spans="1:14" x14ac:dyDescent="0.35">
      <c r="B25" s="19">
        <v>7</v>
      </c>
      <c r="C25" s="19" t="s">
        <v>53</v>
      </c>
      <c r="D25" s="19" t="s">
        <v>52</v>
      </c>
      <c r="E25" s="19"/>
      <c r="F25" s="20">
        <v>89990</v>
      </c>
      <c r="G25" s="20">
        <v>3</v>
      </c>
      <c r="I25" s="1" t="s">
        <v>28</v>
      </c>
      <c r="J25" s="3" t="s">
        <v>34</v>
      </c>
      <c r="K25" s="3" t="s">
        <v>35</v>
      </c>
      <c r="L25" s="3" t="s">
        <v>32</v>
      </c>
      <c r="M25" s="3" t="s">
        <v>33</v>
      </c>
      <c r="N25" s="3" t="s">
        <v>36</v>
      </c>
    </row>
    <row r="26" spans="1:14" x14ac:dyDescent="0.35">
      <c r="B26" s="4">
        <v>8</v>
      </c>
      <c r="C26" s="4" t="s">
        <v>44</v>
      </c>
      <c r="D26" s="4" t="s">
        <v>45</v>
      </c>
      <c r="E26" s="4"/>
      <c r="F26" s="9">
        <v>189990</v>
      </c>
      <c r="G26" s="9">
        <v>1</v>
      </c>
      <c r="I26" s="19">
        <v>1</v>
      </c>
      <c r="J26" s="19">
        <v>1</v>
      </c>
      <c r="K26" s="19">
        <v>1</v>
      </c>
      <c r="L26" s="20">
        <v>259990</v>
      </c>
      <c r="M26" s="19">
        <v>1</v>
      </c>
      <c r="N26" s="19">
        <f>L26*M26</f>
        <v>259990</v>
      </c>
    </row>
    <row r="27" spans="1:14" x14ac:dyDescent="0.35">
      <c r="I27" s="33">
        <v>2</v>
      </c>
      <c r="J27" s="33">
        <v>1</v>
      </c>
      <c r="K27" s="33">
        <v>2</v>
      </c>
      <c r="L27" s="34">
        <v>45990</v>
      </c>
      <c r="M27" s="33">
        <v>1</v>
      </c>
      <c r="N27" s="33">
        <f t="shared" ref="N27:N30" si="0">L27*M27</f>
        <v>45990</v>
      </c>
    </row>
    <row r="28" spans="1:14" x14ac:dyDescent="0.35">
      <c r="I28" s="35">
        <v>3</v>
      </c>
      <c r="J28" s="35">
        <v>2</v>
      </c>
      <c r="K28" s="35">
        <v>6</v>
      </c>
      <c r="L28" s="36">
        <v>234990</v>
      </c>
      <c r="M28" s="35">
        <v>1</v>
      </c>
      <c r="N28" s="35">
        <f t="shared" si="0"/>
        <v>234990</v>
      </c>
    </row>
    <row r="29" spans="1:14" x14ac:dyDescent="0.35">
      <c r="I29" s="35">
        <v>4</v>
      </c>
      <c r="J29" s="35">
        <v>2</v>
      </c>
      <c r="K29" s="35">
        <v>7</v>
      </c>
      <c r="L29" s="36">
        <v>89990</v>
      </c>
      <c r="M29" s="35">
        <v>1</v>
      </c>
      <c r="N29" s="35">
        <f t="shared" si="0"/>
        <v>89990</v>
      </c>
    </row>
    <row r="30" spans="1:14" x14ac:dyDescent="0.35">
      <c r="I30" s="35">
        <v>5</v>
      </c>
      <c r="J30" s="35">
        <v>2</v>
      </c>
      <c r="K30" s="35">
        <v>4</v>
      </c>
      <c r="L30" s="36">
        <v>12470</v>
      </c>
      <c r="M30" s="35">
        <v>1</v>
      </c>
      <c r="N30" s="35">
        <f t="shared" si="0"/>
        <v>12470</v>
      </c>
    </row>
    <row r="31" spans="1:14" x14ac:dyDescent="0.35">
      <c r="I31" s="33">
        <v>6</v>
      </c>
      <c r="J31" s="33">
        <v>3</v>
      </c>
      <c r="K31" s="33">
        <v>5</v>
      </c>
      <c r="L31" s="34">
        <v>56990</v>
      </c>
      <c r="M31" s="33">
        <v>1</v>
      </c>
      <c r="N31" s="33">
        <f t="shared" ref="N31:N39" si="1">L31*M31</f>
        <v>56990</v>
      </c>
    </row>
    <row r="32" spans="1:14" x14ac:dyDescent="0.35">
      <c r="I32" s="33">
        <v>7</v>
      </c>
      <c r="J32" s="33">
        <v>3</v>
      </c>
      <c r="K32" s="33">
        <v>8</v>
      </c>
      <c r="L32" s="34">
        <v>189990</v>
      </c>
      <c r="M32" s="33">
        <v>1</v>
      </c>
      <c r="N32" s="33">
        <f t="shared" si="1"/>
        <v>189990</v>
      </c>
    </row>
    <row r="33" spans="9:14" x14ac:dyDescent="0.35">
      <c r="I33" s="33">
        <v>8</v>
      </c>
      <c r="J33" s="33">
        <v>3</v>
      </c>
      <c r="K33" s="33">
        <v>2</v>
      </c>
      <c r="L33" s="34">
        <v>45990</v>
      </c>
      <c r="M33" s="33">
        <v>1</v>
      </c>
      <c r="N33" s="33">
        <f t="shared" si="1"/>
        <v>45990</v>
      </c>
    </row>
    <row r="34" spans="9:14" x14ac:dyDescent="0.35">
      <c r="I34" s="35">
        <v>9</v>
      </c>
      <c r="J34" s="35">
        <v>4</v>
      </c>
      <c r="K34" s="35">
        <v>7</v>
      </c>
      <c r="L34" s="36">
        <v>89990</v>
      </c>
      <c r="M34" s="35">
        <v>1</v>
      </c>
      <c r="N34" s="35">
        <f t="shared" si="1"/>
        <v>89990</v>
      </c>
    </row>
    <row r="35" spans="9:14" x14ac:dyDescent="0.35">
      <c r="I35" s="35">
        <v>10</v>
      </c>
      <c r="J35" s="35">
        <v>4</v>
      </c>
      <c r="K35" s="35">
        <v>4</v>
      </c>
      <c r="L35" s="36">
        <v>12470</v>
      </c>
      <c r="M35" s="35">
        <v>1</v>
      </c>
      <c r="N35" s="35">
        <f t="shared" si="1"/>
        <v>12470</v>
      </c>
    </row>
    <row r="36" spans="9:14" x14ac:dyDescent="0.35">
      <c r="I36" s="33">
        <v>11</v>
      </c>
      <c r="J36" s="33">
        <v>5</v>
      </c>
      <c r="K36" s="33">
        <v>8</v>
      </c>
      <c r="L36" s="34">
        <v>189990</v>
      </c>
      <c r="M36" s="33">
        <v>1</v>
      </c>
      <c r="N36" s="33">
        <f t="shared" si="1"/>
        <v>189990</v>
      </c>
    </row>
    <row r="37" spans="9:14" x14ac:dyDescent="0.35">
      <c r="I37" s="33">
        <v>12</v>
      </c>
      <c r="J37" s="33">
        <v>5</v>
      </c>
      <c r="K37" s="33">
        <v>5</v>
      </c>
      <c r="L37" s="34">
        <v>56990</v>
      </c>
      <c r="M37" s="33">
        <v>1</v>
      </c>
      <c r="N37" s="33">
        <f t="shared" si="1"/>
        <v>56990</v>
      </c>
    </row>
    <row r="38" spans="9:14" x14ac:dyDescent="0.35">
      <c r="I38" s="33">
        <v>13</v>
      </c>
      <c r="J38" s="33">
        <v>5</v>
      </c>
      <c r="K38" s="33">
        <v>6</v>
      </c>
      <c r="L38" s="34">
        <v>234990</v>
      </c>
      <c r="M38" s="33">
        <v>1</v>
      </c>
      <c r="N38" s="33">
        <f t="shared" si="1"/>
        <v>234990</v>
      </c>
    </row>
    <row r="39" spans="9:14" x14ac:dyDescent="0.35">
      <c r="I39" s="35">
        <v>14</v>
      </c>
      <c r="J39" s="35">
        <v>6</v>
      </c>
      <c r="K39" s="35">
        <v>1</v>
      </c>
      <c r="L39" s="36">
        <v>259990</v>
      </c>
      <c r="M39" s="35">
        <v>1</v>
      </c>
      <c r="N39" s="35">
        <f t="shared" si="1"/>
        <v>259990</v>
      </c>
    </row>
    <row r="40" spans="9:14" x14ac:dyDescent="0.35">
      <c r="I40" s="33">
        <v>15</v>
      </c>
      <c r="J40" s="33">
        <v>7</v>
      </c>
      <c r="K40" s="33">
        <v>4</v>
      </c>
      <c r="L40" s="34">
        <v>12470</v>
      </c>
      <c r="M40" s="33">
        <v>1</v>
      </c>
      <c r="N40" s="33">
        <f t="shared" ref="N40:N44" si="2">L40*M40</f>
        <v>12470</v>
      </c>
    </row>
    <row r="41" spans="9:14" x14ac:dyDescent="0.35">
      <c r="I41" s="33">
        <v>16</v>
      </c>
      <c r="J41" s="33">
        <v>7</v>
      </c>
      <c r="K41" s="33">
        <v>2</v>
      </c>
      <c r="L41" s="34">
        <v>45990</v>
      </c>
      <c r="M41" s="33">
        <v>1</v>
      </c>
      <c r="N41" s="33">
        <f t="shared" si="2"/>
        <v>45990</v>
      </c>
    </row>
    <row r="42" spans="9:14" x14ac:dyDescent="0.35">
      <c r="I42" s="35">
        <v>17</v>
      </c>
      <c r="J42" s="35">
        <v>8</v>
      </c>
      <c r="K42" s="35">
        <v>2</v>
      </c>
      <c r="L42" s="37">
        <v>45990</v>
      </c>
      <c r="M42" s="35">
        <v>1</v>
      </c>
      <c r="N42" s="35">
        <f t="shared" si="2"/>
        <v>45990</v>
      </c>
    </row>
    <row r="43" spans="9:14" x14ac:dyDescent="0.35">
      <c r="I43" s="35">
        <v>18</v>
      </c>
      <c r="J43" s="35">
        <v>8</v>
      </c>
      <c r="K43" s="35">
        <v>3</v>
      </c>
      <c r="L43" s="37">
        <v>89990</v>
      </c>
      <c r="M43" s="35">
        <v>1</v>
      </c>
      <c r="N43" s="35">
        <f t="shared" si="2"/>
        <v>89990</v>
      </c>
    </row>
    <row r="44" spans="9:14" x14ac:dyDescent="0.35">
      <c r="I44" s="35">
        <v>19</v>
      </c>
      <c r="J44" s="35">
        <v>8</v>
      </c>
      <c r="K44" s="35">
        <v>7</v>
      </c>
      <c r="L44" s="37">
        <v>56990</v>
      </c>
      <c r="M44" s="35">
        <v>1</v>
      </c>
      <c r="N44" s="35">
        <f t="shared" si="2"/>
        <v>56990</v>
      </c>
    </row>
    <row r="45" spans="9:14" x14ac:dyDescent="0.35">
      <c r="I45" s="33">
        <v>20</v>
      </c>
      <c r="J45" s="33">
        <v>9</v>
      </c>
      <c r="K45" s="33">
        <v>1</v>
      </c>
      <c r="L45" s="34">
        <v>259990</v>
      </c>
      <c r="M45" s="33">
        <v>1</v>
      </c>
      <c r="N45" s="33">
        <f t="shared" ref="N45:N48" si="3">L45*M45</f>
        <v>259990</v>
      </c>
    </row>
    <row r="46" spans="9:14" x14ac:dyDescent="0.35">
      <c r="I46" s="33">
        <v>21</v>
      </c>
      <c r="J46" s="33">
        <v>9</v>
      </c>
      <c r="K46" s="33">
        <v>5</v>
      </c>
      <c r="L46" s="34">
        <v>56990</v>
      </c>
      <c r="M46" s="33">
        <v>1</v>
      </c>
      <c r="N46" s="33">
        <f t="shared" si="3"/>
        <v>56990</v>
      </c>
    </row>
    <row r="47" spans="9:14" x14ac:dyDescent="0.35">
      <c r="I47" s="33">
        <v>22</v>
      </c>
      <c r="J47" s="33">
        <v>9</v>
      </c>
      <c r="K47" s="33">
        <v>6</v>
      </c>
      <c r="L47" s="34">
        <v>234990</v>
      </c>
      <c r="M47" s="33">
        <v>1</v>
      </c>
      <c r="N47" s="33">
        <f t="shared" si="3"/>
        <v>234990</v>
      </c>
    </row>
    <row r="48" spans="9:14" x14ac:dyDescent="0.35">
      <c r="I48" s="33">
        <v>23</v>
      </c>
      <c r="J48" s="33">
        <v>9</v>
      </c>
      <c r="K48" s="33">
        <v>7</v>
      </c>
      <c r="L48" s="34">
        <v>89990</v>
      </c>
      <c r="M48" s="33">
        <v>1</v>
      </c>
      <c r="N48" s="33">
        <f t="shared" si="3"/>
        <v>89990</v>
      </c>
    </row>
    <row r="49" spans="9:14" x14ac:dyDescent="0.35">
      <c r="I49" s="30">
        <v>24</v>
      </c>
      <c r="J49" s="26">
        <v>10</v>
      </c>
      <c r="K49" s="26">
        <v>3</v>
      </c>
      <c r="L49" s="31">
        <v>27890</v>
      </c>
      <c r="M49" s="26">
        <v>1</v>
      </c>
      <c r="N49" s="30">
        <f t="shared" ref="N49" si="4">L49*M49</f>
        <v>27890</v>
      </c>
    </row>
  </sheetData>
  <autoFilter ref="I25:N49" xr:uid="{DAC4F6E1-671D-46BD-84A4-C19A9495F90C}"/>
  <phoneticPr fontId="2" type="noConversion"/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jocelyn casteletti</dc:creator>
  <cp:lastModifiedBy>jocelyn casteletti</cp:lastModifiedBy>
  <dcterms:created xsi:type="dcterms:W3CDTF">2020-06-10T21:57:43Z</dcterms:created>
  <dcterms:modified xsi:type="dcterms:W3CDTF">2020-06-14T10:00:45Z</dcterms:modified>
</cp:coreProperties>
</file>