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celin\Documents\"/>
    </mc:Choice>
  </mc:AlternateContent>
  <xr:revisionPtr revIDLastSave="0" documentId="13_ncr:1_{97BF5A88-F1F0-45AC-8BDA-43EC13CDCDD9}" xr6:coauthVersionLast="47" xr6:coauthVersionMax="47" xr10:uidLastSave="{00000000-0000-0000-0000-000000000000}"/>
  <bookViews>
    <workbookView xWindow="-110" yWindow="-110" windowWidth="19420" windowHeight="11020" firstSheet="1" activeTab="6" xr2:uid="{00000000-000D-0000-FFFF-FFFF00000000}"/>
  </bookViews>
  <sheets>
    <sheet name="La especial" sheetId="9" r:id="rId1"/>
    <sheet name="Almacenes de Todo" sheetId="8" r:id="rId2"/>
    <sheet name="la marina" sheetId="7" r:id="rId3"/>
    <sheet name="EJEMPLO (4)" sheetId="6" r:id="rId4"/>
    <sheet name="Hoja1X (2)" sheetId="1" r:id="rId5"/>
    <sheet name="EJEMPLO (2)" sheetId="2" r:id="rId6"/>
    <sheet name="Balance" sheetId="4" r:id="rId7"/>
    <sheet name="EJEMPLO (3)" sheetId="5" r:id="rId8"/>
    <sheet name="Hoja2 (2)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B25" i="4"/>
  <c r="E25" i="4"/>
  <c r="B20" i="4"/>
  <c r="E14" i="4"/>
  <c r="B15" i="4"/>
  <c r="E49" i="9"/>
  <c r="E48" i="9"/>
  <c r="E45" i="9"/>
  <c r="E41" i="9"/>
  <c r="D41" i="9"/>
  <c r="D37" i="9"/>
  <c r="D32" i="9"/>
  <c r="D27" i="9"/>
  <c r="D14" i="9"/>
  <c r="D12" i="9"/>
  <c r="F8" i="9"/>
  <c r="E7" i="9"/>
  <c r="F52" i="8"/>
  <c r="E52" i="8"/>
  <c r="E51" i="8"/>
  <c r="F50" i="8"/>
  <c r="F19" i="8"/>
  <c r="E48" i="8"/>
  <c r="E49" i="8" s="1"/>
  <c r="E45" i="8"/>
  <c r="D41" i="8"/>
  <c r="D37" i="8"/>
  <c r="D32" i="8"/>
  <c r="D27" i="8"/>
  <c r="D14" i="8"/>
  <c r="D12" i="8"/>
  <c r="E7" i="8"/>
  <c r="F8" i="8" s="1"/>
  <c r="F50" i="7"/>
  <c r="E48" i="7"/>
  <c r="E49" i="7" s="1"/>
  <c r="E45" i="7"/>
  <c r="D41" i="7"/>
  <c r="D37" i="7"/>
  <c r="D32" i="7"/>
  <c r="D27" i="7"/>
  <c r="D14" i="7"/>
  <c r="D12" i="7"/>
  <c r="E7" i="7"/>
  <c r="F8" i="7" s="1"/>
  <c r="F49" i="6"/>
  <c r="E49" i="6"/>
  <c r="D41" i="6"/>
  <c r="D37" i="6"/>
  <c r="D32" i="6"/>
  <c r="E48" i="6"/>
  <c r="E45" i="6"/>
  <c r="D27" i="6"/>
  <c r="D14" i="6"/>
  <c r="D12" i="6"/>
  <c r="E7" i="6"/>
  <c r="F8" i="6" s="1"/>
  <c r="D32" i="5"/>
  <c r="D31" i="2"/>
  <c r="D27" i="5"/>
  <c r="E32" i="5" s="1"/>
  <c r="D26" i="2"/>
  <c r="E31" i="2" s="1"/>
  <c r="D12" i="5"/>
  <c r="E48" i="5"/>
  <c r="E45" i="5"/>
  <c r="D41" i="5"/>
  <c r="D37" i="5"/>
  <c r="D14" i="5"/>
  <c r="E7" i="5"/>
  <c r="F8" i="5" s="1"/>
  <c r="E7" i="2"/>
  <c r="F8" i="2" s="1"/>
  <c r="D14" i="2"/>
  <c r="E15" i="2" s="1"/>
  <c r="E16" i="2" s="1"/>
  <c r="F18" i="2" s="1"/>
  <c r="D36" i="2"/>
  <c r="D40" i="2"/>
  <c r="E44" i="2"/>
  <c r="E47" i="2"/>
  <c r="F48" i="2"/>
  <c r="D75" i="1"/>
  <c r="E75" i="1" s="1"/>
  <c r="F75" i="1" s="1"/>
  <c r="F83" i="1"/>
  <c r="E91" i="1"/>
  <c r="E94" i="1"/>
  <c r="F95" i="1"/>
  <c r="F103" i="1"/>
  <c r="A107" i="1"/>
  <c r="E113" i="1"/>
  <c r="E114" i="1"/>
  <c r="F114" i="1" s="1"/>
  <c r="F115" i="1" s="1"/>
  <c r="B115" i="1"/>
  <c r="F49" i="9" l="1"/>
  <c r="E32" i="9"/>
  <c r="F41" i="9" s="1"/>
  <c r="E15" i="9"/>
  <c r="E16" i="9" s="1"/>
  <c r="F18" i="9" s="1"/>
  <c r="F19" i="9" s="1"/>
  <c r="F49" i="8"/>
  <c r="E41" i="8"/>
  <c r="E15" i="8"/>
  <c r="E16" i="8" s="1"/>
  <c r="F18" i="8" s="1"/>
  <c r="E32" i="8"/>
  <c r="E32" i="7"/>
  <c r="E41" i="7"/>
  <c r="E15" i="7"/>
  <c r="E16" i="7" s="1"/>
  <c r="F18" i="7" s="1"/>
  <c r="F19" i="7" s="1"/>
  <c r="F49" i="7"/>
  <c r="E41" i="6"/>
  <c r="E32" i="6"/>
  <c r="F41" i="6" s="1"/>
  <c r="E15" i="6"/>
  <c r="E16" i="6" s="1"/>
  <c r="F18" i="6" s="1"/>
  <c r="F19" i="6" s="1"/>
  <c r="E41" i="5"/>
  <c r="F41" i="5" s="1"/>
  <c r="E15" i="5"/>
  <c r="E16" i="5" s="1"/>
  <c r="F18" i="5" s="1"/>
  <c r="F19" i="5" s="1"/>
  <c r="F49" i="5"/>
  <c r="E40" i="2"/>
  <c r="F40" i="2" s="1"/>
  <c r="F19" i="2"/>
  <c r="F42" i="9" l="1"/>
  <c r="F50" i="9" s="1"/>
  <c r="E52" i="9" s="1"/>
  <c r="F41" i="8"/>
  <c r="F42" i="8" s="1"/>
  <c r="F41" i="7"/>
  <c r="F42" i="7" s="1"/>
  <c r="F42" i="6"/>
  <c r="F50" i="6" s="1"/>
  <c r="E51" i="6" s="1"/>
  <c r="F41" i="2"/>
  <c r="F49" i="2" s="1"/>
  <c r="F42" i="5"/>
  <c r="F50" i="5" s="1"/>
  <c r="E51" i="5" s="1"/>
  <c r="E51" i="9" l="1"/>
  <c r="F52" i="9" s="1"/>
  <c r="F53" i="9" s="1"/>
  <c r="F53" i="8"/>
  <c r="E52" i="7"/>
  <c r="E51" i="7"/>
  <c r="E52" i="6"/>
  <c r="F52" i="6" s="1"/>
  <c r="F53" i="6" s="1"/>
  <c r="E51" i="2"/>
  <c r="E50" i="2"/>
  <c r="F51" i="2" s="1"/>
  <c r="F52" i="2" s="1"/>
  <c r="E52" i="5"/>
  <c r="F52" i="5"/>
  <c r="F53" i="5" s="1"/>
  <c r="F52" i="7" l="1"/>
  <c r="F53" i="7" s="1"/>
  <c r="B24" i="4" l="1"/>
</calcChain>
</file>

<file path=xl/sharedStrings.xml><?xml version="1.0" encoding="utf-8"?>
<sst xmlns="http://schemas.openxmlformats.org/spreadsheetml/2006/main" count="561" uniqueCount="151">
  <si>
    <t>PTU 10%</t>
  </si>
  <si>
    <t>ISR 35%</t>
  </si>
  <si>
    <t>UTILIDAD NETA ANTES DE IMPUESTOS</t>
  </si>
  <si>
    <t>EJEMPLO</t>
  </si>
  <si>
    <t>10% PTU</t>
  </si>
  <si>
    <t>UTILIDAD DEL EJERCICIO</t>
  </si>
  <si>
    <t>IGUAL</t>
  </si>
  <si>
    <t>MENOS</t>
  </si>
  <si>
    <t>35% de ISR</t>
  </si>
  <si>
    <t>PERDIDA O UTILIDAD NETA ENTRE OTROS GASTOS Y PRODUCTOS</t>
  </si>
  <si>
    <t>UTILIDAD DE OPERACIÓN</t>
  </si>
  <si>
    <t>PERDIDA NETA ENTRE OTROS GASTOS Y PRODUCTOS</t>
  </si>
  <si>
    <t>DIVIDENDOS COBRADOS</t>
  </si>
  <si>
    <t>COMISIONES COBRADAS</t>
  </si>
  <si>
    <t>OTROS PRODUCTOS</t>
  </si>
  <si>
    <t>PERDIDA EN VENTA DE ACCIONES</t>
  </si>
  <si>
    <t>PERDIDA EN VENTA DE MOBILIARIO</t>
  </si>
  <si>
    <t>OTROS GASTOS</t>
  </si>
  <si>
    <t>UTILIDAD O PERDIDA ENTRE OTROS GASTOS Y PRODUCTOS</t>
  </si>
  <si>
    <t>GASTOS DE OPERACIÓN</t>
  </si>
  <si>
    <t>UTILIDAD BRUTA</t>
  </si>
  <si>
    <t>UTILIDAD OPERACIÓN</t>
  </si>
  <si>
    <t>UTILIDAD EN CAMBIOS</t>
  </si>
  <si>
    <t>MAS</t>
  </si>
  <si>
    <t>INTERESES COBRADOS</t>
  </si>
  <si>
    <t>PRODUCTOS FINANCIEROS</t>
  </si>
  <si>
    <t>GASTOS DE SITUACION</t>
  </si>
  <si>
    <t>PERDIDA EN CAMBIOS</t>
  </si>
  <si>
    <t>INTERESES PAGADOS</t>
  </si>
  <si>
    <t>GASTOS FINANCIEROS</t>
  </si>
  <si>
    <t>CONSUMO DE LUZ DE LAS OFICINAS</t>
  </si>
  <si>
    <t>PAPELERIA Y UTILES DE OFICINA</t>
  </si>
  <si>
    <t>SUELDOS DEL PERSONAL DE OFICINA</t>
  </si>
  <si>
    <t>RENTA DE LAS OFICINAS</t>
  </si>
  <si>
    <t>GASTOS ADMINISTRATIVOS</t>
  </si>
  <si>
    <t>CONSUMO DE LUZ DEL ALMACEN</t>
  </si>
  <si>
    <t>COMISIONES DE AGENTES</t>
  </si>
  <si>
    <t>SUELDOS DE AGENTES</t>
  </si>
  <si>
    <t>PROPAGANDA</t>
  </si>
  <si>
    <t>RENTA DEL ALMACEN</t>
  </si>
  <si>
    <t>GASTO DE VENTAS</t>
  </si>
  <si>
    <t>PRODUCTO FINANCIERO</t>
  </si>
  <si>
    <t>GASTO DE ADMINISTRACION</t>
  </si>
  <si>
    <t>GASTOS DE VENTAS</t>
  </si>
  <si>
    <t>COSTO DE LO VENDIDO</t>
  </si>
  <si>
    <t>VENTAS NETAS</t>
  </si>
  <si>
    <t>UTILIDAD NETA</t>
  </si>
  <si>
    <t>INVENTARIO FINAL</t>
  </si>
  <si>
    <t>SUMA DE MERCANCIA</t>
  </si>
  <si>
    <t>COMPRAS NETAS</t>
  </si>
  <si>
    <t>INVENTARIO INICIAL</t>
  </si>
  <si>
    <t>TOTAL DE MERCANCIA</t>
  </si>
  <si>
    <t>DESCUENTO SOBRE COMPRA</t>
  </si>
  <si>
    <t>DEVOLUCION SOBRE COMPRA</t>
  </si>
  <si>
    <t>COMPRAS TOTALES</t>
  </si>
  <si>
    <t>DESCUENTO SOBRECOMPRA</t>
  </si>
  <si>
    <t>DEVOLUCION DE COMPRA</t>
  </si>
  <si>
    <t>GASTOS DE COMPRA</t>
  </si>
  <si>
    <t xml:space="preserve">MAS </t>
  </si>
  <si>
    <t>COMPRAS</t>
  </si>
  <si>
    <t>GASTO DE COMPRA</t>
  </si>
  <si>
    <t>REBAJAS SOBRE VENTAS</t>
  </si>
  <si>
    <t>DEVOLUCIONES SOBRE VENTA</t>
  </si>
  <si>
    <t>VENTAS TOTALES</t>
  </si>
  <si>
    <t>REBAJAS SOBRE VENTA</t>
  </si>
  <si>
    <t>CONCEPTO</t>
  </si>
  <si>
    <t>DEL 1 ENERO AL 31 DE DICIEMBRE DE 2023.</t>
  </si>
  <si>
    <t>ESTADO DE RESULTADOS</t>
  </si>
  <si>
    <t>COMERCIAL MEXICANA, S.A. DE CV</t>
  </si>
  <si>
    <t>Sueldo de chofer</t>
  </si>
  <si>
    <t>Rebajas sobre venta</t>
  </si>
  <si>
    <t>Dividendos cobrados</t>
  </si>
  <si>
    <t>Papelería y útiles de oficina</t>
  </si>
  <si>
    <t>Descuentos sobre compra</t>
  </si>
  <si>
    <t>Sueldo del contador</t>
  </si>
  <si>
    <t>Sueldos del personal de oficina</t>
  </si>
  <si>
    <t>Publicidad</t>
  </si>
  <si>
    <t>Fletes y acarreos de mercancías vendidas</t>
  </si>
  <si>
    <t>Comisiones de agentes</t>
  </si>
  <si>
    <t>Sueldos de agentes</t>
  </si>
  <si>
    <t>Renta de oficinas</t>
  </si>
  <si>
    <t>Renta de tienda</t>
  </si>
  <si>
    <t>Gastos de compra</t>
  </si>
  <si>
    <t>Devoluciones sobre compra</t>
  </si>
  <si>
    <t>Devoluciones sobre venta</t>
  </si>
  <si>
    <t>Inventario final</t>
  </si>
  <si>
    <t>Inventario inicial</t>
  </si>
  <si>
    <t>Compras</t>
  </si>
  <si>
    <t>Ventas</t>
  </si>
  <si>
    <t>Periodo: 1 enero al 31 de diciembre de 2023</t>
  </si>
  <si>
    <t>Nombre: Almacenes García</t>
  </si>
  <si>
    <t xml:space="preserve">Estado de resultados </t>
  </si>
  <si>
    <t>Realiza el siguiente ejercicio</t>
  </si>
  <si>
    <t>ALMACENES GARCIA</t>
  </si>
  <si>
    <t>PUBLICIDAD</t>
  </si>
  <si>
    <t>SUELDO DEL CONTADOR</t>
  </si>
  <si>
    <t>RENTA DE TIENDA</t>
  </si>
  <si>
    <t>SUELDO DE PERSONAL DE OFICINA</t>
  </si>
  <si>
    <t>SUELDO DEL CHOFER</t>
  </si>
  <si>
    <t>SUELDOS DEL DEPARTAMENTO DE VENTAS</t>
  </si>
  <si>
    <t>GASTOS DE ENVIO DE MERCANCIAS</t>
  </si>
  <si>
    <t>MANTENIMIENTO DEL EQUIPO DE REPARTO</t>
  </si>
  <si>
    <t>LUZ DE ALMACEN Y BODEGA</t>
  </si>
  <si>
    <t>LUZ DE LAS OFICINAS</t>
  </si>
  <si>
    <t>TELEFONO DE LAS OFICINAS</t>
  </si>
  <si>
    <t>CORREOS Y TELEGRAFOS</t>
  </si>
  <si>
    <t>COMISIONES BANCARIAS</t>
  </si>
  <si>
    <t>CAMBIOS PaAGADOS</t>
  </si>
  <si>
    <t>PERDIDA EN VENTA DE VALORES ACTIVOS FIJO</t>
  </si>
  <si>
    <t>RENTAS COBRADAS</t>
  </si>
  <si>
    <t>LA MARINA</t>
  </si>
  <si>
    <t>GASTOS DE VENTA</t>
  </si>
  <si>
    <t>RENTA DE ALMACEN</t>
  </si>
  <si>
    <t>LUZ DE DEPARTAMENTOS DE VENTAS</t>
  </si>
  <si>
    <t>ALMACENES DE TODO</t>
  </si>
  <si>
    <t>UTILIDAD EN VENTA DE ACCIONES Y VALORES</t>
  </si>
  <si>
    <t>LA ESPECIAL</t>
  </si>
  <si>
    <t>SERVICION DE EQUIPO DE REPARTO</t>
  </si>
  <si>
    <t>ENVOLTURAS Y PAQUETES</t>
  </si>
  <si>
    <t xml:space="preserve">LA MONTAÑA </t>
  </si>
  <si>
    <t>BALANCE FINANCIERO</t>
  </si>
  <si>
    <t>30 DE ABRIL DEL 2024</t>
  </si>
  <si>
    <t>MONEDA NACIONAL</t>
  </si>
  <si>
    <t>Activo corriente</t>
  </si>
  <si>
    <t>Bancos</t>
  </si>
  <si>
    <t>Depositos en garantia</t>
  </si>
  <si>
    <t>Pasivo Corriente</t>
  </si>
  <si>
    <t>Documentos por pagar</t>
  </si>
  <si>
    <t>Activos No corriente</t>
  </si>
  <si>
    <t>Mercancias</t>
  </si>
  <si>
    <t>Otros Activos</t>
  </si>
  <si>
    <t>Gastos de intalacion</t>
  </si>
  <si>
    <t>Acreedores diversos</t>
  </si>
  <si>
    <t>Equipo de oficina</t>
  </si>
  <si>
    <t>Documentos por cobrar a largo plazo</t>
  </si>
  <si>
    <t>Gastos preoperativos</t>
  </si>
  <si>
    <t>Total de activos</t>
  </si>
  <si>
    <t>Proveedores</t>
  </si>
  <si>
    <t>Deudores diversos</t>
  </si>
  <si>
    <t>Clientes</t>
  </si>
  <si>
    <t>Caja</t>
  </si>
  <si>
    <t>Impuestos acumulados por pagar</t>
  </si>
  <si>
    <t>Intereses cobrados por anticipo</t>
  </si>
  <si>
    <t>Intereses pagados por anticipo</t>
  </si>
  <si>
    <t>Papeleria y utiles</t>
  </si>
  <si>
    <t>Total de Pasivos</t>
  </si>
  <si>
    <t>Total de otros activos</t>
  </si>
  <si>
    <t>Total de activos no corrientes</t>
  </si>
  <si>
    <t>total de activos corrientes</t>
  </si>
  <si>
    <t>Patrimonio Neto</t>
  </si>
  <si>
    <t>Capital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</si>
</sst>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859E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D600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43" fontId="3" fillId="0" borderId="1" xfId="1" applyFont="1" applyBorder="1" applyAlignment="1">
      <alignment vertical="center" wrapText="1"/>
    </xf>
    <xf numFmtId="43" fontId="4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43" fontId="4" fillId="0" borderId="5" xfId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43" fontId="4" fillId="0" borderId="9" xfId="1" applyFont="1" applyBorder="1" applyAlignment="1">
      <alignment vertical="center" wrapText="1"/>
    </xf>
    <xf numFmtId="4" fontId="4" fillId="0" borderId="10" xfId="0" applyNumberFormat="1" applyFont="1" applyBorder="1" applyAlignment="1">
      <alignment vertical="center" wrapText="1"/>
    </xf>
    <xf numFmtId="4" fontId="4" fillId="0" borderId="5" xfId="0" applyNumberFormat="1" applyFont="1" applyBorder="1" applyAlignment="1">
      <alignment vertical="center" wrapText="1"/>
    </xf>
    <xf numFmtId="0" fontId="4" fillId="3" borderId="11" xfId="0" applyFont="1" applyFill="1" applyBorder="1" applyAlignment="1">
      <alignment horizontal="right" vertical="center" wrapText="1"/>
    </xf>
    <xf numFmtId="0" fontId="0" fillId="2" borderId="11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2" fillId="0" borderId="0" xfId="0" applyFont="1"/>
    <xf numFmtId="0" fontId="2" fillId="4" borderId="11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right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right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9" borderId="0" xfId="0" applyFont="1" applyFill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43" fontId="3" fillId="2" borderId="1" xfId="1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4" fontId="4" fillId="0" borderId="9" xfId="0" applyNumberFormat="1" applyFont="1" applyBorder="1" applyAlignment="1">
      <alignment vertical="center" wrapText="1"/>
    </xf>
    <xf numFmtId="8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8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5" borderId="5" xfId="0" applyFont="1" applyFill="1" applyBorder="1" applyAlignment="1">
      <alignment vertical="center"/>
    </xf>
    <xf numFmtId="43" fontId="4" fillId="0" borderId="5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60093"/>
      <color rgb="FFCC00FF"/>
      <color rgb="FFFF66FF"/>
      <color rgb="FFCC0099"/>
      <color rgb="FF0099FF"/>
      <color rgb="FF3366FF"/>
      <color rgb="FFD85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A040-398F-4976-94DC-FE0CF561DD2F}">
  <dimension ref="A1:J54"/>
  <sheetViews>
    <sheetView topLeftCell="A34" zoomScale="85" zoomScaleNormal="85" workbookViewId="0">
      <selection sqref="A1:F56"/>
    </sheetView>
  </sheetViews>
  <sheetFormatPr baseColWidth="10" defaultRowHeight="14.5" x14ac:dyDescent="0.35"/>
  <cols>
    <col min="1" max="1" width="12.1796875" bestFit="1" customWidth="1"/>
    <col min="2" max="2" width="32.7265625" style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x14ac:dyDescent="0.35">
      <c r="A1"/>
      <c r="B1" s="83" t="s">
        <v>116</v>
      </c>
      <c r="C1" s="83"/>
      <c r="D1" s="83"/>
      <c r="E1" s="83"/>
      <c r="F1" s="83"/>
    </row>
    <row r="2" spans="1:6" s="1" customFormat="1" x14ac:dyDescent="0.35">
      <c r="A2"/>
      <c r="B2" s="83" t="s">
        <v>67</v>
      </c>
      <c r="C2" s="83"/>
      <c r="D2" s="83"/>
      <c r="E2" s="83"/>
      <c r="F2" s="83"/>
    </row>
    <row r="3" spans="1:6" s="1" customFormat="1" ht="15" thickBot="1" x14ac:dyDescent="0.4">
      <c r="A3"/>
      <c r="B3" s="84" t="s">
        <v>66</v>
      </c>
      <c r="C3" s="84"/>
      <c r="D3" s="84"/>
      <c r="E3" s="84"/>
      <c r="F3" s="84"/>
    </row>
    <row r="4" spans="1:6" s="1" customFormat="1" ht="15" thickBot="1" x14ac:dyDescent="0.4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4">
      <c r="A5"/>
      <c r="B5" s="49" t="s">
        <v>63</v>
      </c>
      <c r="C5" s="8"/>
      <c r="D5" s="8"/>
      <c r="E5" s="24">
        <v>945000</v>
      </c>
      <c r="F5" s="8"/>
    </row>
    <row r="6" spans="1:6" s="1" customFormat="1" ht="15" thickBot="1" x14ac:dyDescent="0.4">
      <c r="A6" s="45" t="s">
        <v>7</v>
      </c>
      <c r="B6" s="67" t="s">
        <v>62</v>
      </c>
      <c r="C6" s="8"/>
      <c r="D6" s="24">
        <v>0</v>
      </c>
      <c r="E6" s="8"/>
      <c r="F6" s="8"/>
    </row>
    <row r="7" spans="1:6" s="1" customFormat="1" ht="15" thickBot="1" x14ac:dyDescent="0.4">
      <c r="A7"/>
      <c r="B7" s="5" t="s">
        <v>61</v>
      </c>
      <c r="C7" s="8"/>
      <c r="D7" s="24">
        <v>3000</v>
      </c>
      <c r="E7" s="7">
        <f>SUM(D6:D7)</f>
        <v>3000</v>
      </c>
      <c r="F7" s="8"/>
    </row>
    <row r="8" spans="1:6" s="1" customFormat="1" ht="15" thickBot="1" x14ac:dyDescent="0.4">
      <c r="A8" s="45" t="s">
        <v>6</v>
      </c>
      <c r="B8" s="49" t="s">
        <v>45</v>
      </c>
      <c r="C8" s="8"/>
      <c r="D8" s="8"/>
      <c r="E8" s="8"/>
      <c r="F8" s="23">
        <f>E5-E7</f>
        <v>942000</v>
      </c>
    </row>
    <row r="9" spans="1:6" s="1" customFormat="1" ht="15" thickBot="1" x14ac:dyDescent="0.4">
      <c r="A9" s="45"/>
      <c r="B9" s="5" t="s">
        <v>50</v>
      </c>
      <c r="C9" s="8"/>
      <c r="D9" s="8"/>
      <c r="E9" s="24">
        <v>830000</v>
      </c>
      <c r="F9" s="57"/>
    </row>
    <row r="10" spans="1:6" s="1" customFormat="1" ht="15" thickBot="1" x14ac:dyDescent="0.4">
      <c r="A10"/>
      <c r="B10" s="49" t="s">
        <v>59</v>
      </c>
      <c r="C10" s="50">
        <v>670000</v>
      </c>
      <c r="D10" s="47"/>
      <c r="E10" s="47"/>
      <c r="F10" s="47"/>
    </row>
    <row r="11" spans="1:6" s="1" customFormat="1" ht="15" thickBot="1" x14ac:dyDescent="0.4">
      <c r="A11" s="45" t="s">
        <v>58</v>
      </c>
      <c r="B11" s="49" t="s">
        <v>57</v>
      </c>
      <c r="C11" s="50">
        <v>0</v>
      </c>
      <c r="D11" s="47"/>
      <c r="E11" s="47"/>
      <c r="F11" s="47"/>
    </row>
    <row r="12" spans="1:6" s="1" customFormat="1" ht="15" thickBot="1" x14ac:dyDescent="0.4">
      <c r="A12"/>
      <c r="B12" s="49" t="s">
        <v>54</v>
      </c>
      <c r="C12" s="47"/>
      <c r="D12" s="48">
        <f>SUM(C10:C11)</f>
        <v>670000</v>
      </c>
      <c r="E12" s="47"/>
      <c r="F12" s="47"/>
    </row>
    <row r="13" spans="1:6" s="1" customFormat="1" ht="15" thickBot="1" x14ac:dyDescent="0.4">
      <c r="A13" s="45" t="s">
        <v>7</v>
      </c>
      <c r="B13" s="5" t="s">
        <v>53</v>
      </c>
      <c r="C13" s="24">
        <v>0</v>
      </c>
      <c r="D13" s="8"/>
      <c r="E13" s="8"/>
      <c r="F13" s="8"/>
    </row>
    <row r="14" spans="1:6" s="1" customFormat="1" ht="15" thickBot="1" x14ac:dyDescent="0.4">
      <c r="A14"/>
      <c r="B14" s="5" t="s">
        <v>52</v>
      </c>
      <c r="C14" s="24">
        <v>4000</v>
      </c>
      <c r="D14" s="23">
        <f>SUM(C13:C14)</f>
        <v>4000</v>
      </c>
      <c r="E14" s="8"/>
      <c r="F14" s="8"/>
    </row>
    <row r="15" spans="1:6" s="1" customFormat="1" ht="15" thickBot="1" x14ac:dyDescent="0.4">
      <c r="A15"/>
      <c r="B15" s="5" t="s">
        <v>49</v>
      </c>
      <c r="C15" s="8"/>
      <c r="D15" s="8"/>
      <c r="E15" s="23">
        <f>D12-D14</f>
        <v>666000</v>
      </c>
      <c r="F15" s="8"/>
    </row>
    <row r="16" spans="1:6" s="1" customFormat="1" ht="15" thickBot="1" x14ac:dyDescent="0.4">
      <c r="A16" s="45" t="s">
        <v>6</v>
      </c>
      <c r="B16" s="5" t="s">
        <v>48</v>
      </c>
      <c r="C16" s="8"/>
      <c r="D16" s="8"/>
      <c r="E16" s="23">
        <f>E9+E15</f>
        <v>1496000</v>
      </c>
      <c r="F16" s="8"/>
    </row>
    <row r="17" spans="1:6" s="1" customFormat="1" ht="15" thickBot="1" x14ac:dyDescent="0.4">
      <c r="A17" s="45" t="s">
        <v>7</v>
      </c>
      <c r="B17" s="5" t="s">
        <v>47</v>
      </c>
      <c r="C17" s="8"/>
      <c r="D17" s="8"/>
      <c r="E17" s="24">
        <v>755000</v>
      </c>
      <c r="F17" s="8"/>
    </row>
    <row r="18" spans="1:6" s="1" customFormat="1" ht="15" thickBot="1" x14ac:dyDescent="0.4">
      <c r="A18"/>
      <c r="B18" s="5" t="s">
        <v>44</v>
      </c>
      <c r="C18" s="8"/>
      <c r="D18" s="8"/>
      <c r="E18" s="8"/>
      <c r="F18" s="23">
        <f>E16-E17</f>
        <v>741000</v>
      </c>
    </row>
    <row r="19" spans="1:6" s="1" customFormat="1" ht="15" thickBot="1" x14ac:dyDescent="0.4">
      <c r="A19"/>
      <c r="B19" s="5" t="s">
        <v>20</v>
      </c>
      <c r="C19" s="8"/>
      <c r="D19" s="8"/>
      <c r="E19" s="8"/>
      <c r="F19" s="23">
        <f>F8-F18</f>
        <v>201000</v>
      </c>
    </row>
    <row r="20" spans="1:6" s="1" customFormat="1" ht="15.5" x14ac:dyDescent="0.35">
      <c r="A20"/>
      <c r="B20" s="56" t="s">
        <v>19</v>
      </c>
      <c r="C20" s="39"/>
      <c r="D20" s="39"/>
      <c r="E20" s="39"/>
      <c r="F20" s="39"/>
    </row>
    <row r="21" spans="1:6" s="1" customFormat="1" x14ac:dyDescent="0.35">
      <c r="A21"/>
      <c r="B21" s="38" t="s">
        <v>40</v>
      </c>
      <c r="C21" s="33"/>
      <c r="D21" s="33"/>
      <c r="E21" s="33"/>
      <c r="F21" s="33"/>
    </row>
    <row r="22" spans="1:6" s="1" customFormat="1" x14ac:dyDescent="0.35">
      <c r="A22"/>
      <c r="B22" s="33" t="s">
        <v>112</v>
      </c>
      <c r="C22" s="32">
        <v>0</v>
      </c>
      <c r="D22" s="33"/>
      <c r="E22" s="33"/>
      <c r="F22" s="33"/>
    </row>
    <row r="23" spans="1:6" s="1" customFormat="1" x14ac:dyDescent="0.35">
      <c r="A23"/>
      <c r="B23" s="33" t="s">
        <v>38</v>
      </c>
      <c r="C23" s="32">
        <v>15000</v>
      </c>
      <c r="D23" s="33"/>
      <c r="E23" s="33"/>
      <c r="F23" s="33"/>
    </row>
    <row r="24" spans="1:6" s="1" customFormat="1" ht="29" x14ac:dyDescent="0.35">
      <c r="A24"/>
      <c r="B24" s="33" t="s">
        <v>99</v>
      </c>
      <c r="C24" s="32">
        <v>60000</v>
      </c>
      <c r="D24" s="33"/>
      <c r="E24" s="33"/>
      <c r="F24" s="33"/>
    </row>
    <row r="25" spans="1:6" s="1" customFormat="1" x14ac:dyDescent="0.35">
      <c r="A25"/>
      <c r="B25" s="33" t="s">
        <v>117</v>
      </c>
      <c r="C25" s="32">
        <v>3000</v>
      </c>
      <c r="D25" s="33"/>
      <c r="E25" s="33"/>
      <c r="F25" s="33"/>
    </row>
    <row r="26" spans="1:6" s="1" customFormat="1" x14ac:dyDescent="0.35">
      <c r="A26"/>
      <c r="B26" s="33" t="s">
        <v>118</v>
      </c>
      <c r="C26" s="32">
        <v>4000</v>
      </c>
      <c r="D26" s="33"/>
      <c r="E26" s="33"/>
      <c r="F26" s="33"/>
    </row>
    <row r="27" spans="1:6" s="1" customFormat="1" x14ac:dyDescent="0.35">
      <c r="A27" s="29" t="s">
        <v>23</v>
      </c>
      <c r="B27" s="33"/>
      <c r="C27" s="32"/>
      <c r="D27" s="37">
        <f>SUM(C22:C27)</f>
        <v>82000</v>
      </c>
      <c r="E27" s="33"/>
      <c r="F27" s="33"/>
    </row>
    <row r="28" spans="1:6" s="1" customFormat="1" x14ac:dyDescent="0.35">
      <c r="A28"/>
      <c r="B28" s="36" t="s">
        <v>34</v>
      </c>
      <c r="C28" s="33"/>
      <c r="D28" s="33"/>
      <c r="E28" s="33"/>
      <c r="F28" s="33"/>
    </row>
    <row r="29" spans="1:6" s="1" customFormat="1" x14ac:dyDescent="0.35">
      <c r="A29"/>
      <c r="B29" s="68" t="s">
        <v>33</v>
      </c>
      <c r="C29" s="32">
        <v>0</v>
      </c>
      <c r="D29" s="33"/>
      <c r="E29" s="33"/>
      <c r="F29" s="33"/>
    </row>
    <row r="30" spans="1:6" s="1" customFormat="1" x14ac:dyDescent="0.35">
      <c r="A30"/>
      <c r="B30" s="68" t="s">
        <v>105</v>
      </c>
      <c r="C30" s="32">
        <v>0</v>
      </c>
      <c r="D30" s="33"/>
      <c r="E30" s="33"/>
      <c r="F30" s="33"/>
    </row>
    <row r="31" spans="1:6" s="1" customFormat="1" x14ac:dyDescent="0.35">
      <c r="A31"/>
      <c r="B31" s="68" t="s">
        <v>103</v>
      </c>
      <c r="C31" s="32">
        <v>0</v>
      </c>
      <c r="D31" s="33"/>
      <c r="E31" s="33"/>
      <c r="F31" s="33"/>
    </row>
    <row r="32" spans="1:6" s="1" customFormat="1" x14ac:dyDescent="0.35">
      <c r="A32" s="29" t="s">
        <v>23</v>
      </c>
      <c r="B32" s="68" t="s">
        <v>31</v>
      </c>
      <c r="C32" s="32">
        <v>2000</v>
      </c>
      <c r="D32" s="35">
        <f>SUM(C29:C33)</f>
        <v>42000</v>
      </c>
      <c r="E32" s="35">
        <f>D27+D32</f>
        <v>124000</v>
      </c>
      <c r="F32" s="33"/>
    </row>
    <row r="33" spans="1:6" s="1" customFormat="1" x14ac:dyDescent="0.35">
      <c r="A33"/>
      <c r="B33" s="33" t="s">
        <v>97</v>
      </c>
      <c r="C33" s="33">
        <v>40000</v>
      </c>
      <c r="D33" s="33"/>
      <c r="E33" s="33"/>
      <c r="F33" s="33"/>
    </row>
    <row r="34" spans="1:6" s="1" customFormat="1" x14ac:dyDescent="0.35">
      <c r="A34"/>
      <c r="B34" s="33"/>
      <c r="C34" s="33"/>
      <c r="D34" s="33"/>
      <c r="E34" s="33"/>
      <c r="F34" s="33"/>
    </row>
    <row r="35" spans="1:6" s="1" customFormat="1" x14ac:dyDescent="0.35">
      <c r="A35"/>
      <c r="B35" s="34" t="s">
        <v>29</v>
      </c>
      <c r="C35" s="32"/>
      <c r="D35" s="33"/>
      <c r="E35" s="28"/>
      <c r="F35" s="33"/>
    </row>
    <row r="36" spans="1:6" s="1" customFormat="1" x14ac:dyDescent="0.35">
      <c r="A36"/>
      <c r="B36" s="33" t="s">
        <v>29</v>
      </c>
      <c r="C36" s="32">
        <v>0</v>
      </c>
      <c r="D36" s="33"/>
      <c r="E36" s="28"/>
      <c r="F36" s="33"/>
    </row>
    <row r="37" spans="1:6" s="1" customFormat="1" x14ac:dyDescent="0.35">
      <c r="A37"/>
      <c r="B37" s="33" t="s">
        <v>106</v>
      </c>
      <c r="C37" s="32">
        <v>0</v>
      </c>
      <c r="D37" s="31">
        <f>SUM(C36:C38)</f>
        <v>0</v>
      </c>
      <c r="E37" s="28"/>
      <c r="F37" s="28"/>
    </row>
    <row r="38" spans="1:6" s="1" customFormat="1" x14ac:dyDescent="0.35">
      <c r="A38" s="29" t="s">
        <v>7</v>
      </c>
      <c r="B38" s="33" t="s">
        <v>107</v>
      </c>
      <c r="C38" s="28">
        <v>0</v>
      </c>
      <c r="D38" s="28"/>
      <c r="E38" s="28"/>
      <c r="F38" s="28"/>
    </row>
    <row r="39" spans="1:6" s="1" customFormat="1" x14ac:dyDescent="0.35">
      <c r="A39"/>
      <c r="B39" s="28"/>
      <c r="C39" s="28"/>
      <c r="D39" s="28"/>
      <c r="E39" s="28"/>
      <c r="F39" s="28"/>
    </row>
    <row r="40" spans="1:6" s="1" customFormat="1" x14ac:dyDescent="0.35">
      <c r="A40"/>
      <c r="B40" s="30" t="s">
        <v>25</v>
      </c>
      <c r="C40" s="28"/>
      <c r="D40" s="28"/>
      <c r="E40" s="28"/>
      <c r="F40" s="28"/>
    </row>
    <row r="41" spans="1:6" s="1" customFormat="1" x14ac:dyDescent="0.35">
      <c r="A41" s="29" t="s">
        <v>23</v>
      </c>
      <c r="B41" s="26" t="s">
        <v>24</v>
      </c>
      <c r="C41" s="28">
        <v>0</v>
      </c>
      <c r="D41" s="27">
        <f>SUM(C41:C42)</f>
        <v>0</v>
      </c>
      <c r="E41" s="26">
        <f>D37-D41</f>
        <v>0</v>
      </c>
      <c r="F41" s="25">
        <f>E32+E41</f>
        <v>124000</v>
      </c>
    </row>
    <row r="42" spans="1:6" s="1" customFormat="1" ht="15" thickBot="1" x14ac:dyDescent="0.4">
      <c r="A42"/>
      <c r="B42" s="28" t="s">
        <v>22</v>
      </c>
      <c r="C42" s="8"/>
      <c r="D42" s="8"/>
      <c r="E42" s="8"/>
      <c r="F42" s="23">
        <f>F19-F41</f>
        <v>77000</v>
      </c>
    </row>
    <row r="43" spans="1:6" s="1" customFormat="1" ht="15" thickBot="1" x14ac:dyDescent="0.4">
      <c r="A43"/>
      <c r="B43" s="67" t="s">
        <v>10</v>
      </c>
      <c r="C43" s="8"/>
      <c r="D43" s="8"/>
      <c r="E43" s="8"/>
      <c r="F43" s="8"/>
    </row>
    <row r="44" spans="1:6" s="1" customFormat="1" ht="15" thickBot="1" x14ac:dyDescent="0.4">
      <c r="A44"/>
      <c r="B44" s="67" t="s">
        <v>17</v>
      </c>
      <c r="C44" s="8"/>
      <c r="D44" s="7">
        <v>0</v>
      </c>
      <c r="E44" s="7"/>
      <c r="F44" s="8"/>
    </row>
    <row r="45" spans="1:6" s="1" customFormat="1" ht="29.5" thickBot="1" x14ac:dyDescent="0.4">
      <c r="A45"/>
      <c r="B45" s="5" t="s">
        <v>108</v>
      </c>
      <c r="C45" s="4"/>
      <c r="D45" s="3">
        <v>0</v>
      </c>
      <c r="E45" s="3">
        <f>D44+D45</f>
        <v>0</v>
      </c>
      <c r="F45" s="4"/>
    </row>
    <row r="46" spans="1:6" s="1" customFormat="1" ht="15" thickBot="1" x14ac:dyDescent="0.4">
      <c r="A46"/>
      <c r="B46" s="69" t="s">
        <v>15</v>
      </c>
      <c r="C46" s="21"/>
      <c r="D46" s="22"/>
      <c r="E46" s="22"/>
      <c r="F46" s="21"/>
    </row>
    <row r="47" spans="1:6" s="1" customFormat="1" ht="15" thickBot="1" x14ac:dyDescent="0.4">
      <c r="A47"/>
      <c r="B47" s="67" t="s">
        <v>14</v>
      </c>
      <c r="C47" s="19"/>
      <c r="D47" s="6">
        <v>0</v>
      </c>
      <c r="E47" s="6"/>
      <c r="F47" s="18"/>
    </row>
    <row r="48" spans="1:6" s="1" customFormat="1" ht="15" thickBot="1" x14ac:dyDescent="0.4">
      <c r="A48"/>
      <c r="B48" s="70" t="s">
        <v>13</v>
      </c>
      <c r="C48" s="10"/>
      <c r="D48" s="3">
        <v>0</v>
      </c>
      <c r="E48" s="3">
        <f>D47+D48</f>
        <v>0</v>
      </c>
      <c r="F48" s="4"/>
    </row>
    <row r="49" spans="1:6" s="1" customFormat="1" ht="29.5" thickBot="1" x14ac:dyDescent="0.4">
      <c r="A49"/>
      <c r="B49" s="10" t="s">
        <v>115</v>
      </c>
      <c r="C49" s="5"/>
      <c r="D49" s="8">
        <v>0</v>
      </c>
      <c r="E49" s="66">
        <f>SUM(D49,E48)</f>
        <v>0</v>
      </c>
      <c r="F49" s="7">
        <f>E45-E49</f>
        <v>0</v>
      </c>
    </row>
    <row r="50" spans="1:6" s="1" customFormat="1" ht="29.5" thickBot="1" x14ac:dyDescent="0.4">
      <c r="A50"/>
      <c r="B50" s="67" t="s">
        <v>11</v>
      </c>
      <c r="C50" s="4"/>
      <c r="D50" s="3"/>
      <c r="E50" s="3"/>
      <c r="F50" s="3">
        <f>F42-F49</f>
        <v>77000</v>
      </c>
    </row>
    <row r="51" spans="1:6" s="1" customFormat="1" ht="15" thickBot="1" x14ac:dyDescent="0.4">
      <c r="A51"/>
      <c r="B51" s="67" t="s">
        <v>2</v>
      </c>
      <c r="C51" s="8"/>
      <c r="D51" s="7"/>
      <c r="E51" s="7">
        <f>F50*0.35</f>
        <v>26950</v>
      </c>
      <c r="F51" s="7"/>
    </row>
    <row r="52" spans="1:6" s="1" customFormat="1" ht="15" thickBot="1" x14ac:dyDescent="0.4">
      <c r="A52"/>
      <c r="B52" s="5" t="s">
        <v>1</v>
      </c>
      <c r="C52" s="4"/>
      <c r="D52" s="3"/>
      <c r="E52" s="3">
        <f>F50*0.1</f>
        <v>7700</v>
      </c>
      <c r="F52" s="6">
        <f>E51+E52</f>
        <v>34650</v>
      </c>
    </row>
    <row r="53" spans="1:6" s="1" customFormat="1" ht="15" thickBot="1" x14ac:dyDescent="0.4">
      <c r="A53"/>
      <c r="B53" s="20" t="s">
        <v>0</v>
      </c>
      <c r="C53" s="4"/>
      <c r="D53" s="3"/>
      <c r="E53" s="3"/>
      <c r="F53" s="55">
        <f>F50-F52</f>
        <v>42350</v>
      </c>
    </row>
    <row r="54" spans="1:6" x14ac:dyDescent="0.35">
      <c r="B54" s="28" t="s">
        <v>5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9409-2FC2-4F94-ABA3-551B173F3A79}">
  <dimension ref="A1:J54"/>
  <sheetViews>
    <sheetView zoomScale="85" zoomScaleNormal="85" workbookViewId="0">
      <selection activeCell="F53" sqref="F53"/>
    </sheetView>
  </sheetViews>
  <sheetFormatPr baseColWidth="10" defaultRowHeight="14.5" x14ac:dyDescent="0.35"/>
  <cols>
    <col min="1" max="1" width="12.1796875" bestFit="1" customWidth="1"/>
    <col min="2" max="2" width="32.7265625" style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x14ac:dyDescent="0.35">
      <c r="A1"/>
      <c r="B1" s="83" t="s">
        <v>114</v>
      </c>
      <c r="C1" s="83"/>
      <c r="D1" s="83"/>
      <c r="E1" s="83"/>
      <c r="F1" s="83"/>
    </row>
    <row r="2" spans="1:6" s="1" customFormat="1" x14ac:dyDescent="0.35">
      <c r="A2"/>
      <c r="B2" s="83" t="s">
        <v>67</v>
      </c>
      <c r="C2" s="83"/>
      <c r="D2" s="83"/>
      <c r="E2" s="83"/>
      <c r="F2" s="83"/>
    </row>
    <row r="3" spans="1:6" s="1" customFormat="1" ht="15" thickBot="1" x14ac:dyDescent="0.4">
      <c r="A3"/>
      <c r="B3" s="84" t="s">
        <v>66</v>
      </c>
      <c r="C3" s="84"/>
      <c r="D3" s="84"/>
      <c r="E3" s="84"/>
      <c r="F3" s="84"/>
    </row>
    <row r="4" spans="1:6" s="1" customFormat="1" ht="15" thickBot="1" x14ac:dyDescent="0.4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4">
      <c r="A5"/>
      <c r="B5" s="49" t="s">
        <v>63</v>
      </c>
      <c r="C5" s="8"/>
      <c r="D5" s="8"/>
      <c r="E5" s="24">
        <v>785000</v>
      </c>
      <c r="F5" s="8"/>
    </row>
    <row r="6" spans="1:6" s="1" customFormat="1" ht="15" thickBot="1" x14ac:dyDescent="0.4">
      <c r="A6" s="45" t="s">
        <v>7</v>
      </c>
      <c r="B6" s="67" t="s">
        <v>62</v>
      </c>
      <c r="C6" s="8"/>
      <c r="D6" s="24">
        <v>0</v>
      </c>
      <c r="E6" s="8"/>
      <c r="F6" s="8"/>
    </row>
    <row r="7" spans="1:6" s="1" customFormat="1" ht="15" thickBot="1" x14ac:dyDescent="0.4">
      <c r="A7"/>
      <c r="B7" s="5" t="s">
        <v>61</v>
      </c>
      <c r="C7" s="8"/>
      <c r="D7" s="24">
        <v>3000</v>
      </c>
      <c r="E7" s="7">
        <f>SUM(D6:D7)</f>
        <v>3000</v>
      </c>
      <c r="F7" s="8"/>
    </row>
    <row r="8" spans="1:6" s="1" customFormat="1" ht="15" thickBot="1" x14ac:dyDescent="0.4">
      <c r="A8" s="45" t="s">
        <v>6</v>
      </c>
      <c r="B8" s="49" t="s">
        <v>45</v>
      </c>
      <c r="C8" s="8"/>
      <c r="D8" s="8"/>
      <c r="E8" s="8"/>
      <c r="F8" s="23">
        <f>E5-E7</f>
        <v>782000</v>
      </c>
    </row>
    <row r="9" spans="1:6" s="1" customFormat="1" ht="15" thickBot="1" x14ac:dyDescent="0.4">
      <c r="A9" s="45"/>
      <c r="B9" s="5" t="s">
        <v>50</v>
      </c>
      <c r="C9" s="8"/>
      <c r="D9" s="8"/>
      <c r="E9" s="24">
        <v>800000</v>
      </c>
      <c r="F9" s="57"/>
    </row>
    <row r="10" spans="1:6" s="1" customFormat="1" ht="15" thickBot="1" x14ac:dyDescent="0.4">
      <c r="A10"/>
      <c r="B10" s="49" t="s">
        <v>59</v>
      </c>
      <c r="C10" s="50">
        <v>600000</v>
      </c>
      <c r="D10" s="47"/>
      <c r="E10" s="47"/>
      <c r="F10" s="47"/>
    </row>
    <row r="11" spans="1:6" s="1" customFormat="1" ht="15" thickBot="1" x14ac:dyDescent="0.4">
      <c r="A11" s="45" t="s">
        <v>58</v>
      </c>
      <c r="B11" s="49" t="s">
        <v>57</v>
      </c>
      <c r="C11" s="50">
        <v>400</v>
      </c>
      <c r="D11" s="47"/>
      <c r="E11" s="47"/>
      <c r="F11" s="47"/>
    </row>
    <row r="12" spans="1:6" s="1" customFormat="1" ht="15" thickBot="1" x14ac:dyDescent="0.4">
      <c r="A12"/>
      <c r="B12" s="49" t="s">
        <v>54</v>
      </c>
      <c r="C12" s="47"/>
      <c r="D12" s="48">
        <f>SUM(C10:C11)</f>
        <v>600400</v>
      </c>
      <c r="E12" s="47"/>
      <c r="F12" s="47"/>
    </row>
    <row r="13" spans="1:6" s="1" customFormat="1" ht="15" thickBot="1" x14ac:dyDescent="0.4">
      <c r="A13" s="45" t="s">
        <v>7</v>
      </c>
      <c r="B13" s="67" t="s">
        <v>53</v>
      </c>
      <c r="C13" s="24">
        <v>0</v>
      </c>
      <c r="D13" s="8"/>
      <c r="E13" s="8"/>
      <c r="F13" s="8"/>
    </row>
    <row r="14" spans="1:6" s="1" customFormat="1" ht="15" thickBot="1" x14ac:dyDescent="0.4">
      <c r="A14"/>
      <c r="B14" s="5" t="s">
        <v>52</v>
      </c>
      <c r="C14" s="24">
        <v>2000</v>
      </c>
      <c r="D14" s="23">
        <f>SUM(C13:C14)</f>
        <v>2000</v>
      </c>
      <c r="E14" s="8"/>
      <c r="F14" s="8"/>
    </row>
    <row r="15" spans="1:6" s="1" customFormat="1" ht="15" thickBot="1" x14ac:dyDescent="0.4">
      <c r="A15"/>
      <c r="B15" s="5" t="s">
        <v>49</v>
      </c>
      <c r="C15" s="8"/>
      <c r="D15" s="8"/>
      <c r="E15" s="23">
        <f>D12-D14</f>
        <v>598400</v>
      </c>
      <c r="F15" s="8"/>
    </row>
    <row r="16" spans="1:6" s="1" customFormat="1" ht="15" thickBot="1" x14ac:dyDescent="0.4">
      <c r="A16" s="45" t="s">
        <v>6</v>
      </c>
      <c r="B16" s="5" t="s">
        <v>48</v>
      </c>
      <c r="C16" s="8"/>
      <c r="D16" s="8"/>
      <c r="E16" s="23">
        <f>E9+E15</f>
        <v>1398400</v>
      </c>
      <c r="F16" s="8"/>
    </row>
    <row r="17" spans="1:6" s="1" customFormat="1" ht="15" thickBot="1" x14ac:dyDescent="0.4">
      <c r="A17" s="45" t="s">
        <v>7</v>
      </c>
      <c r="B17" s="5" t="s">
        <v>47</v>
      </c>
      <c r="C17" s="8"/>
      <c r="D17" s="8"/>
      <c r="E17" s="24">
        <v>755400</v>
      </c>
      <c r="F17" s="8"/>
    </row>
    <row r="18" spans="1:6" s="1" customFormat="1" ht="15" thickBot="1" x14ac:dyDescent="0.4">
      <c r="A18"/>
      <c r="B18" s="5" t="s">
        <v>44</v>
      </c>
      <c r="C18" s="8"/>
      <c r="D18" s="8"/>
      <c r="E18" s="8"/>
      <c r="F18" s="23">
        <f>E16-E17</f>
        <v>643000</v>
      </c>
    </row>
    <row r="19" spans="1:6" s="1" customFormat="1" ht="15" thickBot="1" x14ac:dyDescent="0.4">
      <c r="A19"/>
      <c r="B19" s="5" t="s">
        <v>20</v>
      </c>
      <c r="C19" s="8"/>
      <c r="D19" s="8"/>
      <c r="E19" s="8"/>
      <c r="F19" s="23">
        <f>F8-F18</f>
        <v>139000</v>
      </c>
    </row>
    <row r="20" spans="1:6" s="1" customFormat="1" ht="15.5" x14ac:dyDescent="0.35">
      <c r="A20"/>
      <c r="B20" s="56" t="s">
        <v>19</v>
      </c>
      <c r="C20" s="39"/>
      <c r="D20" s="39"/>
      <c r="E20" s="39"/>
      <c r="F20" s="39"/>
    </row>
    <row r="21" spans="1:6" s="1" customFormat="1" x14ac:dyDescent="0.35">
      <c r="A21"/>
      <c r="B21" s="38" t="s">
        <v>40</v>
      </c>
      <c r="C21" s="33"/>
      <c r="D21" s="33"/>
      <c r="E21" s="33"/>
      <c r="F21" s="33"/>
    </row>
    <row r="22" spans="1:6" s="1" customFormat="1" x14ac:dyDescent="0.35">
      <c r="A22"/>
      <c r="B22" s="33" t="s">
        <v>112</v>
      </c>
      <c r="C22" s="32">
        <v>18000</v>
      </c>
      <c r="D22" s="33"/>
      <c r="E22" s="33"/>
      <c r="F22" s="33"/>
    </row>
    <row r="23" spans="1:6" s="1" customFormat="1" x14ac:dyDescent="0.35">
      <c r="A23"/>
      <c r="B23" s="33" t="s">
        <v>38</v>
      </c>
      <c r="C23" s="32">
        <v>60000</v>
      </c>
      <c r="D23" s="33"/>
      <c r="E23" s="33"/>
      <c r="F23" s="33"/>
    </row>
    <row r="24" spans="1:6" s="1" customFormat="1" ht="29" x14ac:dyDescent="0.35">
      <c r="A24"/>
      <c r="B24" s="33" t="s">
        <v>99</v>
      </c>
      <c r="C24" s="32">
        <v>45000</v>
      </c>
      <c r="D24" s="33"/>
      <c r="E24" s="33"/>
      <c r="F24" s="33"/>
    </row>
    <row r="25" spans="1:6" s="1" customFormat="1" x14ac:dyDescent="0.35">
      <c r="A25"/>
      <c r="B25" s="33" t="s">
        <v>100</v>
      </c>
      <c r="C25" s="32">
        <v>3000</v>
      </c>
      <c r="D25" s="33"/>
      <c r="E25" s="33"/>
      <c r="F25" s="33"/>
    </row>
    <row r="26" spans="1:6" s="1" customFormat="1" ht="29" x14ac:dyDescent="0.35">
      <c r="A26"/>
      <c r="B26" s="68" t="s">
        <v>101</v>
      </c>
      <c r="C26" s="32">
        <v>0</v>
      </c>
      <c r="D26" s="33"/>
      <c r="E26" s="33"/>
      <c r="F26" s="33"/>
    </row>
    <row r="27" spans="1:6" s="1" customFormat="1" x14ac:dyDescent="0.35">
      <c r="A27" s="29" t="s">
        <v>23</v>
      </c>
      <c r="B27" s="33" t="s">
        <v>113</v>
      </c>
      <c r="C27" s="32">
        <v>3000</v>
      </c>
      <c r="D27" s="37">
        <f>SUM(C22:C27)</f>
        <v>129000</v>
      </c>
      <c r="E27" s="33"/>
      <c r="F27" s="33"/>
    </row>
    <row r="28" spans="1:6" s="1" customFormat="1" x14ac:dyDescent="0.35">
      <c r="A28"/>
      <c r="B28" s="36" t="s">
        <v>34</v>
      </c>
      <c r="C28" s="33"/>
      <c r="D28" s="33"/>
      <c r="E28" s="33"/>
      <c r="F28" s="33"/>
    </row>
    <row r="29" spans="1:6" s="1" customFormat="1" x14ac:dyDescent="0.35">
      <c r="A29"/>
      <c r="B29" s="33" t="s">
        <v>33</v>
      </c>
      <c r="C29" s="32">
        <v>20000</v>
      </c>
      <c r="D29" s="33"/>
      <c r="E29" s="33"/>
      <c r="F29" s="33"/>
    </row>
    <row r="30" spans="1:6" s="1" customFormat="1" x14ac:dyDescent="0.35">
      <c r="A30"/>
      <c r="B30" s="33" t="s">
        <v>105</v>
      </c>
      <c r="C30" s="32">
        <v>1000</v>
      </c>
      <c r="D30" s="33"/>
      <c r="E30" s="33"/>
      <c r="F30" s="33"/>
    </row>
    <row r="31" spans="1:6" s="1" customFormat="1" x14ac:dyDescent="0.35">
      <c r="A31"/>
      <c r="B31" s="33" t="s">
        <v>103</v>
      </c>
      <c r="C31" s="32">
        <v>2300</v>
      </c>
      <c r="D31" s="33"/>
      <c r="E31" s="33"/>
      <c r="F31" s="33"/>
    </row>
    <row r="32" spans="1:6" s="1" customFormat="1" x14ac:dyDescent="0.35">
      <c r="A32" s="29" t="s">
        <v>23</v>
      </c>
      <c r="B32" s="33" t="s">
        <v>31</v>
      </c>
      <c r="C32" s="32">
        <v>5000</v>
      </c>
      <c r="D32" s="35">
        <f>SUM(C29:C33)</f>
        <v>88300</v>
      </c>
      <c r="E32" s="35">
        <f>D27+D32</f>
        <v>217300</v>
      </c>
      <c r="F32" s="33"/>
    </row>
    <row r="33" spans="1:6" s="1" customFormat="1" x14ac:dyDescent="0.35">
      <c r="A33"/>
      <c r="B33" s="33" t="s">
        <v>97</v>
      </c>
      <c r="C33" s="33">
        <v>60000</v>
      </c>
      <c r="D33" s="33"/>
      <c r="E33" s="33"/>
      <c r="F33" s="33"/>
    </row>
    <row r="34" spans="1:6" s="1" customFormat="1" x14ac:dyDescent="0.35">
      <c r="A34"/>
      <c r="B34" s="33"/>
      <c r="C34" s="33"/>
      <c r="D34" s="33"/>
      <c r="E34" s="33"/>
      <c r="F34" s="33"/>
    </row>
    <row r="35" spans="1:6" s="1" customFormat="1" x14ac:dyDescent="0.35">
      <c r="A35"/>
      <c r="B35" s="34" t="s">
        <v>29</v>
      </c>
      <c r="C35" s="32"/>
      <c r="D35" s="33"/>
      <c r="E35" s="28"/>
      <c r="F35" s="33"/>
    </row>
    <row r="36" spans="1:6" s="1" customFormat="1" x14ac:dyDescent="0.35">
      <c r="A36"/>
      <c r="B36" s="33" t="s">
        <v>29</v>
      </c>
      <c r="C36" s="32">
        <v>0</v>
      </c>
      <c r="D36" s="33"/>
      <c r="E36" s="28"/>
      <c r="F36" s="33"/>
    </row>
    <row r="37" spans="1:6" s="1" customFormat="1" x14ac:dyDescent="0.35">
      <c r="A37"/>
      <c r="B37" s="33" t="s">
        <v>106</v>
      </c>
      <c r="C37" s="32">
        <v>1700</v>
      </c>
      <c r="D37" s="31">
        <f>SUM(C36:C38)</f>
        <v>1700</v>
      </c>
      <c r="E37" s="28"/>
      <c r="F37" s="28"/>
    </row>
    <row r="38" spans="1:6" s="1" customFormat="1" x14ac:dyDescent="0.35">
      <c r="A38" s="29" t="s">
        <v>7</v>
      </c>
      <c r="B38" s="33" t="s">
        <v>107</v>
      </c>
      <c r="C38" s="28">
        <v>0</v>
      </c>
      <c r="D38" s="28"/>
      <c r="E38" s="28"/>
      <c r="F38" s="28"/>
    </row>
    <row r="39" spans="1:6" s="1" customFormat="1" x14ac:dyDescent="0.35">
      <c r="A39"/>
      <c r="B39" s="28"/>
      <c r="C39" s="28"/>
      <c r="D39" s="28"/>
      <c r="E39" s="28"/>
      <c r="F39" s="28"/>
    </row>
    <row r="40" spans="1:6" s="1" customFormat="1" x14ac:dyDescent="0.35">
      <c r="A40"/>
      <c r="B40" s="30" t="s">
        <v>25</v>
      </c>
      <c r="C40" s="28"/>
      <c r="D40" s="28"/>
      <c r="E40" s="28"/>
      <c r="F40" s="28"/>
    </row>
    <row r="41" spans="1:6" s="1" customFormat="1" x14ac:dyDescent="0.35">
      <c r="A41" s="29" t="s">
        <v>23</v>
      </c>
      <c r="B41" s="26" t="s">
        <v>24</v>
      </c>
      <c r="C41" s="28">
        <v>0</v>
      </c>
      <c r="D41" s="27">
        <f>SUM(C41:C42)</f>
        <v>0</v>
      </c>
      <c r="E41" s="26">
        <f>D37-D41</f>
        <v>1700</v>
      </c>
      <c r="F41" s="25">
        <f>E32+E41</f>
        <v>219000</v>
      </c>
    </row>
    <row r="42" spans="1:6" s="1" customFormat="1" ht="15" thickBot="1" x14ac:dyDescent="0.4">
      <c r="A42"/>
      <c r="B42" s="28" t="s">
        <v>22</v>
      </c>
      <c r="C42" s="8"/>
      <c r="D42" s="8"/>
      <c r="E42" s="8"/>
      <c r="F42" s="23">
        <f>F19-F41</f>
        <v>-80000</v>
      </c>
    </row>
    <row r="43" spans="1:6" s="1" customFormat="1" ht="15" thickBot="1" x14ac:dyDescent="0.4">
      <c r="A43"/>
      <c r="B43" s="67" t="s">
        <v>10</v>
      </c>
      <c r="C43" s="8"/>
      <c r="D43" s="8"/>
      <c r="E43" s="8"/>
      <c r="F43" s="8"/>
    </row>
    <row r="44" spans="1:6" s="1" customFormat="1" ht="15" thickBot="1" x14ac:dyDescent="0.4">
      <c r="A44"/>
      <c r="B44" s="67" t="s">
        <v>17</v>
      </c>
      <c r="C44" s="8"/>
      <c r="D44" s="7">
        <v>0</v>
      </c>
      <c r="E44" s="7"/>
      <c r="F44" s="8"/>
    </row>
    <row r="45" spans="1:6" s="1" customFormat="1" ht="29.5" thickBot="1" x14ac:dyDescent="0.4">
      <c r="A45"/>
      <c r="B45" s="5" t="s">
        <v>108</v>
      </c>
      <c r="C45" s="4"/>
      <c r="D45" s="3">
        <v>8000</v>
      </c>
      <c r="E45" s="3">
        <f>D44+D45</f>
        <v>8000</v>
      </c>
      <c r="F45" s="4"/>
    </row>
    <row r="46" spans="1:6" s="1" customFormat="1" ht="15" thickBot="1" x14ac:dyDescent="0.4">
      <c r="A46"/>
      <c r="B46" s="69" t="s">
        <v>15</v>
      </c>
      <c r="C46" s="21"/>
      <c r="D46" s="22"/>
      <c r="E46" s="22"/>
      <c r="F46" s="21"/>
    </row>
    <row r="47" spans="1:6" s="1" customFormat="1" ht="15" thickBot="1" x14ac:dyDescent="0.4">
      <c r="A47"/>
      <c r="B47" s="67" t="s">
        <v>14</v>
      </c>
      <c r="C47" s="19"/>
      <c r="D47" s="6">
        <v>0</v>
      </c>
      <c r="E47" s="6"/>
      <c r="F47" s="18"/>
    </row>
    <row r="48" spans="1:6" s="1" customFormat="1" ht="15" thickBot="1" x14ac:dyDescent="0.4">
      <c r="A48"/>
      <c r="B48" s="70" t="s">
        <v>13</v>
      </c>
      <c r="C48" s="10"/>
      <c r="D48" s="3">
        <v>0</v>
      </c>
      <c r="E48" s="3">
        <f>D47+D48</f>
        <v>0</v>
      </c>
      <c r="F48" s="4"/>
    </row>
    <row r="49" spans="1:6" s="1" customFormat="1" ht="29.5" thickBot="1" x14ac:dyDescent="0.4">
      <c r="A49"/>
      <c r="B49" s="10" t="s">
        <v>115</v>
      </c>
      <c r="C49" s="5"/>
      <c r="D49" s="8">
        <v>7000</v>
      </c>
      <c r="E49" s="66">
        <f>SUM(D49,E48)</f>
        <v>7000</v>
      </c>
      <c r="F49" s="7">
        <f>E45-E49</f>
        <v>1000</v>
      </c>
    </row>
    <row r="50" spans="1:6" s="1" customFormat="1" ht="29.5" thickBot="1" x14ac:dyDescent="0.4">
      <c r="A50"/>
      <c r="B50" s="67" t="s">
        <v>11</v>
      </c>
      <c r="C50" s="4"/>
      <c r="D50" s="3"/>
      <c r="E50" s="3"/>
      <c r="F50" s="3">
        <f>F42-F49</f>
        <v>-81000</v>
      </c>
    </row>
    <row r="51" spans="1:6" s="1" customFormat="1" ht="15" thickBot="1" x14ac:dyDescent="0.4">
      <c r="A51"/>
      <c r="B51" s="67" t="s">
        <v>2</v>
      </c>
      <c r="C51" s="8"/>
      <c r="D51" s="7"/>
      <c r="E51" s="7">
        <f>F50*0.35</f>
        <v>-28350</v>
      </c>
      <c r="F51" s="7"/>
    </row>
    <row r="52" spans="1:6" s="1" customFormat="1" ht="15" thickBot="1" x14ac:dyDescent="0.4">
      <c r="A52"/>
      <c r="B52" s="5" t="s">
        <v>1</v>
      </c>
      <c r="C52" s="4"/>
      <c r="D52" s="3"/>
      <c r="E52" s="3">
        <f>F50*0.1</f>
        <v>-8100</v>
      </c>
      <c r="F52" s="6">
        <f>E51+E52</f>
        <v>-36450</v>
      </c>
    </row>
    <row r="53" spans="1:6" s="1" customFormat="1" ht="15" thickBot="1" x14ac:dyDescent="0.4">
      <c r="A53"/>
      <c r="B53" s="20" t="s">
        <v>0</v>
      </c>
      <c r="C53" s="4"/>
      <c r="D53" s="3"/>
      <c r="E53" s="3"/>
      <c r="F53" s="55">
        <f>F50-F52</f>
        <v>-44550</v>
      </c>
    </row>
    <row r="54" spans="1:6" x14ac:dyDescent="0.35">
      <c r="B54" s="28" t="s">
        <v>5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4A1C-51E0-4391-BCA1-70093AE3244F}">
  <dimension ref="A1:J54"/>
  <sheetViews>
    <sheetView zoomScale="85" zoomScaleNormal="85" workbookViewId="0">
      <selection activeCell="F51" sqref="F51"/>
    </sheetView>
  </sheetViews>
  <sheetFormatPr baseColWidth="10" defaultRowHeight="14.5" x14ac:dyDescent="0.35"/>
  <cols>
    <col min="1" max="1" width="12.1796875" bestFit="1" customWidth="1"/>
    <col min="2" max="2" width="32.7265625" style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x14ac:dyDescent="0.35">
      <c r="A1"/>
      <c r="B1" s="83" t="s">
        <v>110</v>
      </c>
      <c r="C1" s="83"/>
      <c r="D1" s="83"/>
      <c r="E1" s="83"/>
      <c r="F1" s="83"/>
    </row>
    <row r="2" spans="1:6" s="1" customFormat="1" x14ac:dyDescent="0.35">
      <c r="A2"/>
      <c r="B2" s="83" t="s">
        <v>67</v>
      </c>
      <c r="C2" s="83"/>
      <c r="D2" s="83"/>
      <c r="E2" s="83"/>
      <c r="F2" s="83"/>
    </row>
    <row r="3" spans="1:6" s="1" customFormat="1" ht="15" thickBot="1" x14ac:dyDescent="0.4">
      <c r="A3"/>
      <c r="B3" s="84" t="s">
        <v>66</v>
      </c>
      <c r="C3" s="84"/>
      <c r="D3" s="84"/>
      <c r="E3" s="84"/>
      <c r="F3" s="84"/>
    </row>
    <row r="4" spans="1:6" s="1" customFormat="1" ht="15" thickBot="1" x14ac:dyDescent="0.4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4">
      <c r="A5"/>
      <c r="B5" s="49" t="s">
        <v>63</v>
      </c>
      <c r="C5" s="8"/>
      <c r="D5" s="8"/>
      <c r="E5" s="24">
        <v>890000</v>
      </c>
      <c r="F5" s="8"/>
    </row>
    <row r="6" spans="1:6" s="1" customFormat="1" ht="15" thickBot="1" x14ac:dyDescent="0.4">
      <c r="A6" s="45" t="s">
        <v>7</v>
      </c>
      <c r="B6" s="5" t="s">
        <v>62</v>
      </c>
      <c r="C6" s="8"/>
      <c r="D6" s="24">
        <v>0</v>
      </c>
      <c r="E6" s="8"/>
      <c r="F6" s="8"/>
    </row>
    <row r="7" spans="1:6" s="1" customFormat="1" ht="15" thickBot="1" x14ac:dyDescent="0.4">
      <c r="A7"/>
      <c r="B7" s="5" t="s">
        <v>61</v>
      </c>
      <c r="C7" s="8"/>
      <c r="D7" s="24">
        <v>0</v>
      </c>
      <c r="E7" s="7">
        <f>SUM(D6:D7)</f>
        <v>0</v>
      </c>
      <c r="F7" s="8"/>
    </row>
    <row r="8" spans="1:6" s="1" customFormat="1" ht="15" thickBot="1" x14ac:dyDescent="0.4">
      <c r="A8" s="45" t="s">
        <v>6</v>
      </c>
      <c r="B8" s="49" t="s">
        <v>45</v>
      </c>
      <c r="C8" s="8"/>
      <c r="D8" s="8"/>
      <c r="E8" s="8"/>
      <c r="F8" s="23">
        <f>E5-E7</f>
        <v>890000</v>
      </c>
    </row>
    <row r="9" spans="1:6" s="1" customFormat="1" ht="15" thickBot="1" x14ac:dyDescent="0.4">
      <c r="A9" s="45"/>
      <c r="B9" s="5" t="s">
        <v>50</v>
      </c>
      <c r="C9" s="8"/>
      <c r="D9" s="8"/>
      <c r="E9" s="24">
        <v>750000</v>
      </c>
      <c r="F9" s="57"/>
    </row>
    <row r="10" spans="1:6" s="1" customFormat="1" ht="15" thickBot="1" x14ac:dyDescent="0.4">
      <c r="A10"/>
      <c r="B10" s="49" t="s">
        <v>59</v>
      </c>
      <c r="C10" s="50">
        <v>850000</v>
      </c>
      <c r="D10" s="47"/>
      <c r="E10" s="47"/>
      <c r="F10" s="47"/>
    </row>
    <row r="11" spans="1:6" s="1" customFormat="1" ht="15" thickBot="1" x14ac:dyDescent="0.4">
      <c r="A11" s="45" t="s">
        <v>58</v>
      </c>
      <c r="B11" s="49" t="s">
        <v>57</v>
      </c>
      <c r="C11" s="50">
        <v>0</v>
      </c>
      <c r="D11" s="47"/>
      <c r="E11" s="47"/>
      <c r="F11" s="47"/>
    </row>
    <row r="12" spans="1:6" s="1" customFormat="1" ht="15" thickBot="1" x14ac:dyDescent="0.4">
      <c r="A12"/>
      <c r="B12" s="49" t="s">
        <v>54</v>
      </c>
      <c r="C12" s="47"/>
      <c r="D12" s="48">
        <f>SUM(C10:C11)</f>
        <v>850000</v>
      </c>
      <c r="E12" s="47"/>
      <c r="F12" s="47"/>
    </row>
    <row r="13" spans="1:6" s="1" customFormat="1" ht="15" thickBot="1" x14ac:dyDescent="0.4">
      <c r="A13" s="45" t="s">
        <v>7</v>
      </c>
      <c r="B13" s="5" t="s">
        <v>53</v>
      </c>
      <c r="C13" s="24">
        <v>0</v>
      </c>
      <c r="D13" s="8"/>
      <c r="E13" s="8"/>
      <c r="F13" s="8"/>
    </row>
    <row r="14" spans="1:6" s="1" customFormat="1" ht="15" thickBot="1" x14ac:dyDescent="0.4">
      <c r="A14"/>
      <c r="B14" s="5" t="s">
        <v>52</v>
      </c>
      <c r="C14" s="24">
        <v>0</v>
      </c>
      <c r="D14" s="23">
        <f>SUM(C13:C14)</f>
        <v>0</v>
      </c>
      <c r="E14" s="8"/>
      <c r="F14" s="8"/>
    </row>
    <row r="15" spans="1:6" s="1" customFormat="1" ht="15" thickBot="1" x14ac:dyDescent="0.4">
      <c r="A15"/>
      <c r="B15" s="5" t="s">
        <v>49</v>
      </c>
      <c r="C15" s="8"/>
      <c r="D15" s="8"/>
      <c r="E15" s="23">
        <f>D12-D14</f>
        <v>850000</v>
      </c>
      <c r="F15" s="8"/>
    </row>
    <row r="16" spans="1:6" s="1" customFormat="1" ht="15" thickBot="1" x14ac:dyDescent="0.4">
      <c r="A16" s="45" t="s">
        <v>6</v>
      </c>
      <c r="B16" s="5" t="s">
        <v>48</v>
      </c>
      <c r="C16" s="8"/>
      <c r="D16" s="8"/>
      <c r="E16" s="23">
        <f>E9+E15</f>
        <v>1600000</v>
      </c>
      <c r="F16" s="8"/>
    </row>
    <row r="17" spans="1:6" s="1" customFormat="1" ht="15" thickBot="1" x14ac:dyDescent="0.4">
      <c r="A17" s="45" t="s">
        <v>7</v>
      </c>
      <c r="B17" s="5" t="s">
        <v>47</v>
      </c>
      <c r="C17" s="8"/>
      <c r="D17" s="8"/>
      <c r="E17" s="24">
        <v>700000</v>
      </c>
      <c r="F17" s="8"/>
    </row>
    <row r="18" spans="1:6" s="1" customFormat="1" ht="15" thickBot="1" x14ac:dyDescent="0.4">
      <c r="A18"/>
      <c r="B18" s="5" t="s">
        <v>44</v>
      </c>
      <c r="C18" s="8"/>
      <c r="D18" s="8"/>
      <c r="E18" s="8"/>
      <c r="F18" s="23">
        <f>E16-E17</f>
        <v>900000</v>
      </c>
    </row>
    <row r="19" spans="1:6" s="1" customFormat="1" ht="15" thickBot="1" x14ac:dyDescent="0.4">
      <c r="A19"/>
      <c r="B19" s="5" t="s">
        <v>20</v>
      </c>
      <c r="C19" s="8"/>
      <c r="D19" s="8"/>
      <c r="E19" s="8"/>
      <c r="F19" s="23">
        <f>F8-F18</f>
        <v>-10000</v>
      </c>
    </row>
    <row r="20" spans="1:6" s="1" customFormat="1" ht="15.5" x14ac:dyDescent="0.35">
      <c r="A20"/>
      <c r="B20" s="56" t="s">
        <v>19</v>
      </c>
      <c r="C20" s="39"/>
      <c r="D20" s="39"/>
      <c r="E20" s="39"/>
      <c r="F20" s="39"/>
    </row>
    <row r="21" spans="1:6" s="1" customFormat="1" x14ac:dyDescent="0.35">
      <c r="A21"/>
      <c r="B21" s="38" t="s">
        <v>40</v>
      </c>
      <c r="C21" s="33"/>
      <c r="D21" s="33"/>
      <c r="E21" s="33"/>
      <c r="F21" s="33"/>
    </row>
    <row r="22" spans="1:6" s="1" customFormat="1" x14ac:dyDescent="0.35">
      <c r="A22"/>
      <c r="B22" s="33" t="s">
        <v>111</v>
      </c>
      <c r="C22" s="32">
        <v>60000</v>
      </c>
      <c r="D22" s="33"/>
      <c r="E22" s="33"/>
      <c r="F22" s="33"/>
    </row>
    <row r="23" spans="1:6" s="1" customFormat="1" x14ac:dyDescent="0.35">
      <c r="A23"/>
      <c r="B23" s="33" t="s">
        <v>94</v>
      </c>
      <c r="C23" s="32">
        <v>0</v>
      </c>
      <c r="D23" s="33"/>
      <c r="E23" s="33"/>
      <c r="F23" s="33"/>
    </row>
    <row r="24" spans="1:6" s="1" customFormat="1" ht="29" x14ac:dyDescent="0.35">
      <c r="A24"/>
      <c r="B24" s="33" t="s">
        <v>99</v>
      </c>
      <c r="C24" s="32">
        <v>0</v>
      </c>
      <c r="D24" s="33"/>
      <c r="E24" s="33"/>
      <c r="F24" s="33"/>
    </row>
    <row r="25" spans="1:6" s="1" customFormat="1" x14ac:dyDescent="0.35">
      <c r="A25"/>
      <c r="B25" s="33" t="s">
        <v>100</v>
      </c>
      <c r="C25" s="32">
        <v>0</v>
      </c>
      <c r="D25" s="33"/>
      <c r="E25" s="33"/>
      <c r="F25" s="33"/>
    </row>
    <row r="26" spans="1:6" s="1" customFormat="1" ht="29" x14ac:dyDescent="0.35">
      <c r="A26"/>
      <c r="B26" s="33" t="s">
        <v>101</v>
      </c>
      <c r="C26" s="32">
        <v>0</v>
      </c>
      <c r="D26" s="33"/>
      <c r="E26" s="33"/>
      <c r="F26" s="33"/>
    </row>
    <row r="27" spans="1:6" s="1" customFormat="1" x14ac:dyDescent="0.35">
      <c r="A27" s="29" t="s">
        <v>23</v>
      </c>
      <c r="B27" s="33" t="s">
        <v>102</v>
      </c>
      <c r="C27" s="32">
        <v>0</v>
      </c>
      <c r="D27" s="37">
        <f>SUM(C22:C27)</f>
        <v>60000</v>
      </c>
      <c r="E27" s="33"/>
      <c r="F27" s="33"/>
    </row>
    <row r="28" spans="1:6" s="1" customFormat="1" x14ac:dyDescent="0.35">
      <c r="A28"/>
      <c r="B28" s="36" t="s">
        <v>34</v>
      </c>
      <c r="C28" s="33"/>
      <c r="D28" s="33"/>
      <c r="E28" s="33"/>
      <c r="F28" s="33"/>
    </row>
    <row r="29" spans="1:6" s="1" customFormat="1" x14ac:dyDescent="0.35">
      <c r="A29"/>
      <c r="B29" s="33" t="s">
        <v>33</v>
      </c>
      <c r="C29" s="32">
        <v>80000</v>
      </c>
      <c r="D29" s="33"/>
      <c r="E29" s="33"/>
      <c r="F29" s="33"/>
    </row>
    <row r="30" spans="1:6" s="1" customFormat="1" x14ac:dyDescent="0.35">
      <c r="A30"/>
      <c r="B30" s="33" t="s">
        <v>105</v>
      </c>
      <c r="C30" s="32">
        <v>0</v>
      </c>
      <c r="D30" s="33"/>
      <c r="E30" s="33"/>
      <c r="F30" s="33"/>
    </row>
    <row r="31" spans="1:6" s="1" customFormat="1" x14ac:dyDescent="0.35">
      <c r="A31"/>
      <c r="B31" s="33" t="s">
        <v>103</v>
      </c>
      <c r="C31" s="32">
        <v>0</v>
      </c>
      <c r="D31" s="33"/>
      <c r="E31" s="33"/>
      <c r="F31" s="33"/>
    </row>
    <row r="32" spans="1:6" s="1" customFormat="1" x14ac:dyDescent="0.35">
      <c r="A32" s="29" t="s">
        <v>23</v>
      </c>
      <c r="B32" s="33" t="s">
        <v>104</v>
      </c>
      <c r="C32" s="32">
        <v>0</v>
      </c>
      <c r="D32" s="35">
        <f>SUM(C29:C33)</f>
        <v>80000</v>
      </c>
      <c r="E32" s="35">
        <f>D27+D32</f>
        <v>140000</v>
      </c>
      <c r="F32" s="33"/>
    </row>
    <row r="33" spans="1:6" s="1" customFormat="1" x14ac:dyDescent="0.35">
      <c r="A33"/>
      <c r="B33" s="33" t="s">
        <v>97</v>
      </c>
      <c r="C33" s="33">
        <v>0</v>
      </c>
      <c r="D33" s="33"/>
      <c r="E33" s="33"/>
      <c r="F33" s="33"/>
    </row>
    <row r="34" spans="1:6" s="1" customFormat="1" x14ac:dyDescent="0.35">
      <c r="A34"/>
      <c r="B34" s="33"/>
      <c r="C34" s="33"/>
      <c r="D34" s="33"/>
      <c r="E34" s="33"/>
      <c r="F34" s="33"/>
    </row>
    <row r="35" spans="1:6" s="1" customFormat="1" x14ac:dyDescent="0.35">
      <c r="A35"/>
      <c r="B35" s="34" t="s">
        <v>29</v>
      </c>
      <c r="C35" s="32"/>
      <c r="D35" s="33"/>
      <c r="E35" s="28"/>
      <c r="F35" s="33"/>
    </row>
    <row r="36" spans="1:6" s="1" customFormat="1" x14ac:dyDescent="0.35">
      <c r="A36"/>
      <c r="B36" s="33" t="s">
        <v>29</v>
      </c>
      <c r="C36" s="32">
        <v>5000</v>
      </c>
      <c r="D36" s="33"/>
      <c r="E36" s="28"/>
      <c r="F36" s="33"/>
    </row>
    <row r="37" spans="1:6" s="1" customFormat="1" x14ac:dyDescent="0.35">
      <c r="A37"/>
      <c r="B37" s="33" t="s">
        <v>106</v>
      </c>
      <c r="C37" s="32">
        <v>0</v>
      </c>
      <c r="D37" s="31">
        <f>SUM(C36:C38)</f>
        <v>5000</v>
      </c>
      <c r="E37" s="28"/>
      <c r="F37" s="28"/>
    </row>
    <row r="38" spans="1:6" s="1" customFormat="1" x14ac:dyDescent="0.35">
      <c r="A38" s="29" t="s">
        <v>7</v>
      </c>
      <c r="B38" s="33" t="s">
        <v>107</v>
      </c>
      <c r="C38" s="28">
        <v>0</v>
      </c>
      <c r="D38" s="28"/>
      <c r="E38" s="28"/>
      <c r="F38" s="28"/>
    </row>
    <row r="39" spans="1:6" s="1" customFormat="1" x14ac:dyDescent="0.35">
      <c r="A39"/>
      <c r="B39" s="28"/>
      <c r="C39" s="28"/>
      <c r="D39" s="28"/>
      <c r="E39" s="28"/>
      <c r="F39" s="28"/>
    </row>
    <row r="40" spans="1:6" s="1" customFormat="1" x14ac:dyDescent="0.35">
      <c r="A40"/>
      <c r="B40" s="30" t="s">
        <v>25</v>
      </c>
      <c r="C40" s="28"/>
      <c r="D40" s="28"/>
      <c r="E40" s="28"/>
      <c r="F40" s="28"/>
    </row>
    <row r="41" spans="1:6" s="1" customFormat="1" x14ac:dyDescent="0.35">
      <c r="A41" s="29" t="s">
        <v>23</v>
      </c>
      <c r="B41" s="28" t="s">
        <v>24</v>
      </c>
      <c r="C41" s="28">
        <v>2000</v>
      </c>
      <c r="D41" s="27">
        <f>SUM(C41:C42)</f>
        <v>2000</v>
      </c>
      <c r="E41" s="26">
        <f>D37-D41</f>
        <v>3000</v>
      </c>
      <c r="F41" s="25">
        <f>E32+E41</f>
        <v>143000</v>
      </c>
    </row>
    <row r="42" spans="1:6" s="1" customFormat="1" ht="15" thickBot="1" x14ac:dyDescent="0.4">
      <c r="A42"/>
      <c r="B42" s="28" t="s">
        <v>22</v>
      </c>
      <c r="C42" s="8">
        <v>0</v>
      </c>
      <c r="D42" s="8"/>
      <c r="E42" s="8"/>
      <c r="F42" s="23">
        <f>F19-F41</f>
        <v>-153000</v>
      </c>
    </row>
    <row r="43" spans="1:6" s="1" customFormat="1" ht="15" thickBot="1" x14ac:dyDescent="0.4">
      <c r="A43"/>
      <c r="B43" s="5" t="s">
        <v>10</v>
      </c>
      <c r="C43" s="8"/>
      <c r="D43" s="8"/>
      <c r="E43" s="8"/>
      <c r="F43" s="8"/>
    </row>
    <row r="44" spans="1:6" s="1" customFormat="1" ht="15" thickBot="1" x14ac:dyDescent="0.4">
      <c r="A44"/>
      <c r="B44" s="5" t="s">
        <v>17</v>
      </c>
      <c r="C44" s="8"/>
      <c r="D44" s="7">
        <v>0</v>
      </c>
      <c r="E44" s="7"/>
      <c r="F44" s="8"/>
    </row>
    <row r="45" spans="1:6" s="1" customFormat="1" ht="29.5" thickBot="1" x14ac:dyDescent="0.4">
      <c r="A45"/>
      <c r="B45" s="5" t="s">
        <v>108</v>
      </c>
      <c r="C45" s="4"/>
      <c r="D45" s="3">
        <v>4000</v>
      </c>
      <c r="E45" s="3">
        <f>D44+D45</f>
        <v>4000</v>
      </c>
      <c r="F45" s="4"/>
    </row>
    <row r="46" spans="1:6" s="1" customFormat="1" ht="15" thickBot="1" x14ac:dyDescent="0.4">
      <c r="A46"/>
      <c r="B46" s="10" t="s">
        <v>15</v>
      </c>
      <c r="C46" s="21"/>
      <c r="D46" s="22"/>
      <c r="E46" s="22"/>
      <c r="F46" s="21"/>
    </row>
    <row r="47" spans="1:6" s="1" customFormat="1" ht="15" thickBot="1" x14ac:dyDescent="0.4">
      <c r="A47"/>
      <c r="B47" s="5" t="s">
        <v>14</v>
      </c>
      <c r="C47" s="19"/>
      <c r="D47" s="6">
        <v>0</v>
      </c>
      <c r="E47" s="6"/>
      <c r="F47" s="18"/>
    </row>
    <row r="48" spans="1:6" s="1" customFormat="1" ht="15" thickBot="1" x14ac:dyDescent="0.4">
      <c r="A48"/>
      <c r="B48" s="20" t="s">
        <v>13</v>
      </c>
      <c r="C48" s="10"/>
      <c r="D48" s="3">
        <v>2000</v>
      </c>
      <c r="E48" s="3">
        <f>D47+D48</f>
        <v>2000</v>
      </c>
      <c r="F48" s="4"/>
    </row>
    <row r="49" spans="1:6" s="1" customFormat="1" ht="15" thickBot="1" x14ac:dyDescent="0.4">
      <c r="A49"/>
      <c r="B49" s="10" t="s">
        <v>109</v>
      </c>
      <c r="C49" s="5"/>
      <c r="D49" s="8">
        <v>0</v>
      </c>
      <c r="E49" s="66">
        <f>SUM(D49,E48)</f>
        <v>2000</v>
      </c>
      <c r="F49" s="7">
        <f>E45-E49</f>
        <v>2000</v>
      </c>
    </row>
    <row r="50" spans="1:6" s="1" customFormat="1" ht="29.5" thickBot="1" x14ac:dyDescent="0.4">
      <c r="A50"/>
      <c r="B50" s="5" t="s">
        <v>11</v>
      </c>
      <c r="C50" s="4"/>
      <c r="D50" s="3"/>
      <c r="E50" s="3"/>
      <c r="F50" s="3">
        <f>F42-F49</f>
        <v>-155000</v>
      </c>
    </row>
    <row r="51" spans="1:6" s="1" customFormat="1" ht="15" thickBot="1" x14ac:dyDescent="0.4">
      <c r="A51"/>
      <c r="B51" s="5" t="s">
        <v>2</v>
      </c>
      <c r="C51" s="8"/>
      <c r="D51" s="7"/>
      <c r="E51" s="7">
        <f>F50*0.35</f>
        <v>-54250</v>
      </c>
      <c r="F51" s="7"/>
    </row>
    <row r="52" spans="1:6" s="1" customFormat="1" ht="15" thickBot="1" x14ac:dyDescent="0.4">
      <c r="A52"/>
      <c r="B52" s="5" t="s">
        <v>1</v>
      </c>
      <c r="C52" s="4"/>
      <c r="D52" s="3"/>
      <c r="E52" s="3">
        <f>F50*0.1</f>
        <v>-15500</v>
      </c>
      <c r="F52" s="6">
        <f>E51+E52</f>
        <v>-69750</v>
      </c>
    </row>
    <row r="53" spans="1:6" s="1" customFormat="1" ht="15" thickBot="1" x14ac:dyDescent="0.4">
      <c r="A53"/>
      <c r="B53" s="20" t="s">
        <v>0</v>
      </c>
      <c r="C53" s="4"/>
      <c r="D53" s="3"/>
      <c r="E53" s="3"/>
      <c r="F53" s="55">
        <f>F50-F52</f>
        <v>-85250</v>
      </c>
    </row>
    <row r="54" spans="1:6" x14ac:dyDescent="0.35">
      <c r="B54" s="28" t="s">
        <v>5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67D4-D847-4E56-A685-17FD15F3A782}">
  <dimension ref="A1:J54"/>
  <sheetViews>
    <sheetView topLeftCell="A35" zoomScale="85" zoomScaleNormal="85" workbookViewId="0">
      <selection activeCell="F53" sqref="F53"/>
    </sheetView>
  </sheetViews>
  <sheetFormatPr baseColWidth="10" defaultRowHeight="14.5" x14ac:dyDescent="0.35"/>
  <cols>
    <col min="1" max="1" width="12.1796875" bestFit="1" customWidth="1"/>
    <col min="2" max="2" width="32.7265625" style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x14ac:dyDescent="0.35">
      <c r="A1"/>
      <c r="B1" s="83" t="s">
        <v>93</v>
      </c>
      <c r="C1" s="83"/>
      <c r="D1" s="83"/>
      <c r="E1" s="83"/>
      <c r="F1" s="83"/>
    </row>
    <row r="2" spans="1:6" s="1" customFormat="1" x14ac:dyDescent="0.35">
      <c r="A2"/>
      <c r="B2" s="83" t="s">
        <v>67</v>
      </c>
      <c r="C2" s="83"/>
      <c r="D2" s="83"/>
      <c r="E2" s="83"/>
      <c r="F2" s="83"/>
    </row>
    <row r="3" spans="1:6" s="1" customFormat="1" ht="15" thickBot="1" x14ac:dyDescent="0.4">
      <c r="A3"/>
      <c r="B3" s="84" t="s">
        <v>66</v>
      </c>
      <c r="C3" s="84"/>
      <c r="D3" s="84"/>
      <c r="E3" s="84"/>
      <c r="F3" s="84"/>
    </row>
    <row r="4" spans="1:6" s="1" customFormat="1" ht="15" thickBot="1" x14ac:dyDescent="0.4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4">
      <c r="A5"/>
      <c r="B5" s="49" t="s">
        <v>63</v>
      </c>
      <c r="C5" s="8"/>
      <c r="D5" s="8"/>
      <c r="E5" s="24">
        <v>995000</v>
      </c>
      <c r="F5" s="8"/>
    </row>
    <row r="6" spans="1:6" s="1" customFormat="1" ht="15" thickBot="1" x14ac:dyDescent="0.4">
      <c r="A6" s="45" t="s">
        <v>7</v>
      </c>
      <c r="B6" s="5" t="s">
        <v>62</v>
      </c>
      <c r="C6" s="8"/>
      <c r="D6" s="24">
        <v>4000</v>
      </c>
      <c r="E6" s="8"/>
      <c r="F6" s="8"/>
    </row>
    <row r="7" spans="1:6" s="1" customFormat="1" ht="15" thickBot="1" x14ac:dyDescent="0.4">
      <c r="A7"/>
      <c r="B7" s="5" t="s">
        <v>61</v>
      </c>
      <c r="C7" s="8"/>
      <c r="D7" s="24">
        <v>1800</v>
      </c>
      <c r="E7" s="7">
        <f>SUM(D6:D7)</f>
        <v>5800</v>
      </c>
      <c r="F7" s="8"/>
    </row>
    <row r="8" spans="1:6" s="1" customFormat="1" ht="15" thickBot="1" x14ac:dyDescent="0.4">
      <c r="A8" s="45" t="s">
        <v>6</v>
      </c>
      <c r="B8" s="49" t="s">
        <v>45</v>
      </c>
      <c r="C8" s="8"/>
      <c r="D8" s="8"/>
      <c r="E8" s="8"/>
      <c r="F8" s="23">
        <f>E5-E7</f>
        <v>989200</v>
      </c>
    </row>
    <row r="9" spans="1:6" s="1" customFormat="1" ht="15" thickBot="1" x14ac:dyDescent="0.4">
      <c r="A9" s="45"/>
      <c r="B9" s="5" t="s">
        <v>50</v>
      </c>
      <c r="C9" s="8"/>
      <c r="D9" s="8"/>
      <c r="E9" s="24">
        <v>950000</v>
      </c>
      <c r="F9" s="57"/>
    </row>
    <row r="10" spans="1:6" s="1" customFormat="1" ht="15" thickBot="1" x14ac:dyDescent="0.4">
      <c r="A10"/>
      <c r="B10" s="49" t="s">
        <v>59</v>
      </c>
      <c r="C10" s="50">
        <v>425000</v>
      </c>
      <c r="D10" s="47"/>
      <c r="E10" s="47"/>
      <c r="F10" s="47"/>
    </row>
    <row r="11" spans="1:6" s="1" customFormat="1" ht="15" thickBot="1" x14ac:dyDescent="0.4">
      <c r="A11" s="45" t="s">
        <v>58</v>
      </c>
      <c r="B11" s="49" t="s">
        <v>57</v>
      </c>
      <c r="C11" s="50">
        <v>1500</v>
      </c>
      <c r="D11" s="47"/>
      <c r="E11" s="47"/>
      <c r="F11" s="47"/>
    </row>
    <row r="12" spans="1:6" s="1" customFormat="1" ht="15" thickBot="1" x14ac:dyDescent="0.4">
      <c r="A12"/>
      <c r="B12" s="49" t="s">
        <v>54</v>
      </c>
      <c r="C12" s="47"/>
      <c r="D12" s="48">
        <f>SUM(C10:C11)</f>
        <v>426500</v>
      </c>
      <c r="E12" s="47"/>
      <c r="F12" s="47"/>
    </row>
    <row r="13" spans="1:6" s="1" customFormat="1" ht="15" thickBot="1" x14ac:dyDescent="0.4">
      <c r="A13" s="45" t="s">
        <v>7</v>
      </c>
      <c r="B13" s="5" t="s">
        <v>53</v>
      </c>
      <c r="C13" s="24">
        <v>3500</v>
      </c>
      <c r="D13" s="8"/>
      <c r="E13" s="8"/>
      <c r="F13" s="8"/>
    </row>
    <row r="14" spans="1:6" s="1" customFormat="1" ht="15" thickBot="1" x14ac:dyDescent="0.4">
      <c r="A14"/>
      <c r="B14" s="5" t="s">
        <v>52</v>
      </c>
      <c r="C14" s="24">
        <v>1400</v>
      </c>
      <c r="D14" s="23">
        <f>SUM(C13:C14)</f>
        <v>4900</v>
      </c>
      <c r="E14" s="8"/>
      <c r="F14" s="8"/>
    </row>
    <row r="15" spans="1:6" s="1" customFormat="1" ht="15" thickBot="1" x14ac:dyDescent="0.4">
      <c r="A15"/>
      <c r="B15" s="5" t="s">
        <v>49</v>
      </c>
      <c r="C15" s="8"/>
      <c r="D15" s="8"/>
      <c r="E15" s="23">
        <f>D12-D14</f>
        <v>421600</v>
      </c>
      <c r="F15" s="8"/>
    </row>
    <row r="16" spans="1:6" s="1" customFormat="1" ht="15" thickBot="1" x14ac:dyDescent="0.4">
      <c r="A16" s="45" t="s">
        <v>6</v>
      </c>
      <c r="B16" s="5" t="s">
        <v>48</v>
      </c>
      <c r="C16" s="8"/>
      <c r="D16" s="8"/>
      <c r="E16" s="23">
        <f>E9+E15</f>
        <v>1371600</v>
      </c>
      <c r="F16" s="8"/>
    </row>
    <row r="17" spans="1:6" s="1" customFormat="1" ht="15" thickBot="1" x14ac:dyDescent="0.4">
      <c r="A17" s="45" t="s">
        <v>7</v>
      </c>
      <c r="B17" s="5" t="s">
        <v>47</v>
      </c>
      <c r="C17" s="8"/>
      <c r="D17" s="8"/>
      <c r="E17" s="24">
        <v>608500</v>
      </c>
      <c r="F17" s="8"/>
    </row>
    <row r="18" spans="1:6" s="1" customFormat="1" ht="15" thickBot="1" x14ac:dyDescent="0.4">
      <c r="A18"/>
      <c r="B18" s="5" t="s">
        <v>44</v>
      </c>
      <c r="C18" s="8"/>
      <c r="D18" s="8"/>
      <c r="E18" s="8"/>
      <c r="F18" s="23">
        <f>E16-E17</f>
        <v>763100</v>
      </c>
    </row>
    <row r="19" spans="1:6" s="1" customFormat="1" ht="15" thickBot="1" x14ac:dyDescent="0.4">
      <c r="A19"/>
      <c r="B19" s="5" t="s">
        <v>20</v>
      </c>
      <c r="C19" s="8"/>
      <c r="D19" s="8"/>
      <c r="E19" s="8"/>
      <c r="F19" s="23">
        <f>F8-F18</f>
        <v>226100</v>
      </c>
    </row>
    <row r="20" spans="1:6" s="1" customFormat="1" ht="15.5" x14ac:dyDescent="0.35">
      <c r="A20"/>
      <c r="B20" s="56" t="s">
        <v>19</v>
      </c>
      <c r="C20" s="39"/>
      <c r="D20" s="39"/>
      <c r="E20" s="39"/>
      <c r="F20" s="39"/>
    </row>
    <row r="21" spans="1:6" s="1" customFormat="1" x14ac:dyDescent="0.35">
      <c r="A21"/>
      <c r="B21" s="38" t="s">
        <v>40</v>
      </c>
      <c r="C21" s="33"/>
      <c r="D21" s="33"/>
      <c r="E21" s="33"/>
      <c r="F21" s="33"/>
    </row>
    <row r="22" spans="1:6" s="1" customFormat="1" x14ac:dyDescent="0.35">
      <c r="A22"/>
      <c r="B22" s="33" t="s">
        <v>96</v>
      </c>
      <c r="C22" s="32">
        <v>14000</v>
      </c>
      <c r="D22" s="33"/>
      <c r="E22" s="33"/>
      <c r="F22" s="33"/>
    </row>
    <row r="23" spans="1:6" s="1" customFormat="1" x14ac:dyDescent="0.35">
      <c r="A23"/>
      <c r="B23" s="33" t="s">
        <v>94</v>
      </c>
      <c r="C23" s="32">
        <v>18000</v>
      </c>
      <c r="D23" s="33"/>
      <c r="E23" s="33"/>
      <c r="F23" s="33"/>
    </row>
    <row r="24" spans="1:6" s="1" customFormat="1" ht="29" x14ac:dyDescent="0.35">
      <c r="A24"/>
      <c r="B24" s="33" t="s">
        <v>99</v>
      </c>
      <c r="C24" s="32">
        <v>34000</v>
      </c>
      <c r="D24" s="33"/>
      <c r="E24" s="33"/>
      <c r="F24" s="33"/>
    </row>
    <row r="25" spans="1:6" s="1" customFormat="1" x14ac:dyDescent="0.35">
      <c r="A25"/>
      <c r="B25" s="33" t="s">
        <v>100</v>
      </c>
      <c r="C25" s="32">
        <v>3500</v>
      </c>
      <c r="D25" s="33"/>
      <c r="E25" s="33"/>
      <c r="F25" s="33"/>
    </row>
    <row r="26" spans="1:6" s="1" customFormat="1" ht="29" x14ac:dyDescent="0.35">
      <c r="A26"/>
      <c r="B26" s="33" t="s">
        <v>101</v>
      </c>
      <c r="C26" s="32">
        <v>4000</v>
      </c>
      <c r="D26" s="33"/>
      <c r="E26" s="33"/>
      <c r="F26" s="33"/>
    </row>
    <row r="27" spans="1:6" s="1" customFormat="1" x14ac:dyDescent="0.35">
      <c r="A27" s="29" t="s">
        <v>23</v>
      </c>
      <c r="B27" s="33" t="s">
        <v>102</v>
      </c>
      <c r="C27" s="32">
        <v>1900</v>
      </c>
      <c r="D27" s="37">
        <f>SUM(C22:C27)</f>
        <v>75400</v>
      </c>
      <c r="E27" s="33"/>
      <c r="F27" s="33"/>
    </row>
    <row r="28" spans="1:6" s="1" customFormat="1" x14ac:dyDescent="0.35">
      <c r="A28"/>
      <c r="B28" s="36" t="s">
        <v>34</v>
      </c>
      <c r="C28" s="33"/>
      <c r="D28" s="33"/>
      <c r="E28" s="33"/>
      <c r="F28" s="33"/>
    </row>
    <row r="29" spans="1:6" s="1" customFormat="1" x14ac:dyDescent="0.35">
      <c r="A29"/>
      <c r="B29" s="33" t="s">
        <v>33</v>
      </c>
      <c r="C29" s="32">
        <v>11000</v>
      </c>
      <c r="D29" s="33"/>
      <c r="E29" s="33"/>
      <c r="F29" s="33"/>
    </row>
    <row r="30" spans="1:6" s="1" customFormat="1" x14ac:dyDescent="0.35">
      <c r="A30"/>
      <c r="B30" s="33" t="s">
        <v>105</v>
      </c>
      <c r="C30" s="32">
        <v>800</v>
      </c>
      <c r="D30" s="33"/>
      <c r="E30" s="33"/>
      <c r="F30" s="33"/>
    </row>
    <row r="31" spans="1:6" s="1" customFormat="1" x14ac:dyDescent="0.35">
      <c r="A31"/>
      <c r="B31" s="33" t="s">
        <v>103</v>
      </c>
      <c r="C31" s="32">
        <v>1800</v>
      </c>
      <c r="D31" s="33"/>
      <c r="E31" s="33"/>
      <c r="F31" s="33"/>
    </row>
    <row r="32" spans="1:6" s="1" customFormat="1" x14ac:dyDescent="0.35">
      <c r="A32" s="29" t="s">
        <v>23</v>
      </c>
      <c r="B32" s="33" t="s">
        <v>104</v>
      </c>
      <c r="C32" s="32">
        <v>3500</v>
      </c>
      <c r="D32" s="35">
        <f>SUM(C29:C33)</f>
        <v>57100</v>
      </c>
      <c r="E32" s="35">
        <f>D27+D32</f>
        <v>132500</v>
      </c>
      <c r="F32" s="33"/>
    </row>
    <row r="33" spans="1:6" s="1" customFormat="1" x14ac:dyDescent="0.35">
      <c r="A33"/>
      <c r="B33" s="33" t="s">
        <v>97</v>
      </c>
      <c r="C33" s="33">
        <v>40000</v>
      </c>
      <c r="D33" s="33"/>
      <c r="E33" s="33"/>
      <c r="F33" s="33"/>
    </row>
    <row r="34" spans="1:6" s="1" customFormat="1" x14ac:dyDescent="0.35">
      <c r="A34"/>
      <c r="B34" s="33"/>
      <c r="C34" s="33"/>
      <c r="D34" s="33"/>
      <c r="E34" s="33"/>
      <c r="F34" s="33"/>
    </row>
    <row r="35" spans="1:6" s="1" customFormat="1" x14ac:dyDescent="0.35">
      <c r="A35"/>
      <c r="B35" s="34" t="s">
        <v>29</v>
      </c>
      <c r="C35" s="32"/>
      <c r="D35" s="33"/>
      <c r="E35" s="28"/>
      <c r="F35" s="33"/>
    </row>
    <row r="36" spans="1:6" s="1" customFormat="1" x14ac:dyDescent="0.35">
      <c r="A36"/>
      <c r="B36" s="33" t="s">
        <v>28</v>
      </c>
      <c r="C36" s="32">
        <v>2000</v>
      </c>
      <c r="D36" s="33"/>
      <c r="E36" s="28"/>
      <c r="F36" s="33"/>
    </row>
    <row r="37" spans="1:6" s="1" customFormat="1" x14ac:dyDescent="0.35">
      <c r="A37"/>
      <c r="B37" s="33" t="s">
        <v>106</v>
      </c>
      <c r="C37" s="32">
        <v>2000</v>
      </c>
      <c r="D37" s="31">
        <f>SUM(C36:C38)</f>
        <v>4500</v>
      </c>
      <c r="E37" s="28"/>
      <c r="F37" s="28"/>
    </row>
    <row r="38" spans="1:6" s="1" customFormat="1" x14ac:dyDescent="0.35">
      <c r="A38" s="29" t="s">
        <v>7</v>
      </c>
      <c r="B38" s="33" t="s">
        <v>107</v>
      </c>
      <c r="C38" s="28">
        <v>500</v>
      </c>
      <c r="D38" s="28"/>
      <c r="E38" s="28"/>
      <c r="F38" s="28"/>
    </row>
    <row r="39" spans="1:6" s="1" customFormat="1" x14ac:dyDescent="0.35">
      <c r="A39"/>
      <c r="B39" s="28"/>
      <c r="C39" s="28"/>
      <c r="D39" s="28"/>
      <c r="E39" s="28"/>
      <c r="F39" s="28"/>
    </row>
    <row r="40" spans="1:6" s="1" customFormat="1" x14ac:dyDescent="0.35">
      <c r="A40"/>
      <c r="B40" s="30" t="s">
        <v>25</v>
      </c>
      <c r="C40" s="28"/>
      <c r="D40" s="28"/>
      <c r="E40" s="28"/>
      <c r="F40" s="28"/>
    </row>
    <row r="41" spans="1:6" s="1" customFormat="1" x14ac:dyDescent="0.35">
      <c r="A41" s="29" t="s">
        <v>23</v>
      </c>
      <c r="B41" s="28" t="s">
        <v>24</v>
      </c>
      <c r="C41" s="28">
        <v>3000</v>
      </c>
      <c r="D41" s="27">
        <f>SUM(C41:C42)</f>
        <v>5000</v>
      </c>
      <c r="E41" s="26">
        <f>D37-D41</f>
        <v>-500</v>
      </c>
      <c r="F41" s="25">
        <f>E32+E41</f>
        <v>132000</v>
      </c>
    </row>
    <row r="42" spans="1:6" s="1" customFormat="1" ht="15" thickBot="1" x14ac:dyDescent="0.4">
      <c r="A42"/>
      <c r="B42" s="28" t="s">
        <v>22</v>
      </c>
      <c r="C42" s="8">
        <v>2000</v>
      </c>
      <c r="D42" s="8"/>
      <c r="E42" s="8"/>
      <c r="F42" s="23">
        <f>F19-F41</f>
        <v>94100</v>
      </c>
    </row>
    <row r="43" spans="1:6" s="1" customFormat="1" ht="15" thickBot="1" x14ac:dyDescent="0.4">
      <c r="A43"/>
      <c r="B43" s="5" t="s">
        <v>10</v>
      </c>
      <c r="C43" s="8"/>
      <c r="D43" s="8"/>
      <c r="E43" s="8"/>
      <c r="F43" s="8"/>
    </row>
    <row r="44" spans="1:6" s="1" customFormat="1" ht="15" thickBot="1" x14ac:dyDescent="0.4">
      <c r="A44"/>
      <c r="B44" s="5" t="s">
        <v>17</v>
      </c>
      <c r="C44" s="8"/>
      <c r="D44" s="7">
        <v>0</v>
      </c>
      <c r="E44" s="7"/>
      <c r="F44" s="8"/>
    </row>
    <row r="45" spans="1:6" s="1" customFormat="1" ht="29.5" thickBot="1" x14ac:dyDescent="0.4">
      <c r="A45"/>
      <c r="B45" s="5" t="s">
        <v>108</v>
      </c>
      <c r="C45" s="4"/>
      <c r="D45" s="3">
        <v>10000</v>
      </c>
      <c r="E45" s="3">
        <f>D44+D45</f>
        <v>10000</v>
      </c>
      <c r="F45" s="4"/>
    </row>
    <row r="46" spans="1:6" s="1" customFormat="1" ht="15" thickBot="1" x14ac:dyDescent="0.4">
      <c r="A46"/>
      <c r="B46" s="10" t="s">
        <v>15</v>
      </c>
      <c r="C46" s="21"/>
      <c r="D46" s="22"/>
      <c r="E46" s="22"/>
      <c r="F46" s="21"/>
    </row>
    <row r="47" spans="1:6" s="1" customFormat="1" ht="15" thickBot="1" x14ac:dyDescent="0.4">
      <c r="A47"/>
      <c r="B47" s="5" t="s">
        <v>14</v>
      </c>
      <c r="C47" s="19"/>
      <c r="D47" s="6">
        <v>0</v>
      </c>
      <c r="E47" s="6"/>
      <c r="F47" s="18"/>
    </row>
    <row r="48" spans="1:6" s="1" customFormat="1" ht="15" thickBot="1" x14ac:dyDescent="0.4">
      <c r="A48"/>
      <c r="B48" s="20" t="s">
        <v>13</v>
      </c>
      <c r="C48" s="10"/>
      <c r="D48" s="3">
        <v>3000</v>
      </c>
      <c r="E48" s="3">
        <f>D47+D48</f>
        <v>3000</v>
      </c>
      <c r="F48" s="4"/>
    </row>
    <row r="49" spans="1:6" s="1" customFormat="1" ht="15" thickBot="1" x14ac:dyDescent="0.4">
      <c r="A49"/>
      <c r="B49" s="10" t="s">
        <v>109</v>
      </c>
      <c r="C49" s="5"/>
      <c r="D49" s="8">
        <v>20000</v>
      </c>
      <c r="E49" s="66">
        <f>SUM(D49,E48)</f>
        <v>23000</v>
      </c>
      <c r="F49" s="7">
        <f>E45-E49</f>
        <v>-13000</v>
      </c>
    </row>
    <row r="50" spans="1:6" s="1" customFormat="1" ht="29.5" thickBot="1" x14ac:dyDescent="0.4">
      <c r="A50"/>
      <c r="B50" s="5" t="s">
        <v>11</v>
      </c>
      <c r="C50" s="4"/>
      <c r="D50" s="3"/>
      <c r="E50" s="3"/>
      <c r="F50" s="3">
        <f>F42-F49</f>
        <v>107100</v>
      </c>
    </row>
    <row r="51" spans="1:6" s="1" customFormat="1" ht="15" thickBot="1" x14ac:dyDescent="0.4">
      <c r="A51"/>
      <c r="B51" s="5" t="s">
        <v>2</v>
      </c>
      <c r="C51" s="8"/>
      <c r="D51" s="7"/>
      <c r="E51" s="7">
        <f>F50*0.35</f>
        <v>37485</v>
      </c>
      <c r="F51" s="7"/>
    </row>
    <row r="52" spans="1:6" s="1" customFormat="1" ht="15" thickBot="1" x14ac:dyDescent="0.4">
      <c r="A52"/>
      <c r="B52" s="5" t="s">
        <v>1</v>
      </c>
      <c r="C52" s="4"/>
      <c r="D52" s="3"/>
      <c r="E52" s="3">
        <f>F50*0.1</f>
        <v>10710</v>
      </c>
      <c r="F52" s="6">
        <f>E51+E52</f>
        <v>48195</v>
      </c>
    </row>
    <row r="53" spans="1:6" s="1" customFormat="1" ht="15" thickBot="1" x14ac:dyDescent="0.4">
      <c r="A53"/>
      <c r="B53" s="20" t="s">
        <v>0</v>
      </c>
      <c r="C53" s="4"/>
      <c r="D53" s="3"/>
      <c r="E53" s="3"/>
      <c r="F53" s="55">
        <f>F50-F52</f>
        <v>58905</v>
      </c>
    </row>
    <row r="54" spans="1:6" x14ac:dyDescent="0.35">
      <c r="B54" s="28" t="s">
        <v>5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zoomScale="85" zoomScaleNormal="85" workbookViewId="0">
      <selection activeCell="F48" sqref="F48"/>
    </sheetView>
  </sheetViews>
  <sheetFormatPr baseColWidth="10" defaultRowHeight="14.5" x14ac:dyDescent="0.35"/>
  <cols>
    <col min="1" max="1" width="12.1796875" bestFit="1" customWidth="1"/>
    <col min="2" max="2" width="16.81640625" style="1" bestFit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ht="29" x14ac:dyDescent="0.35">
      <c r="C1" s="11" t="s">
        <v>62</v>
      </c>
    </row>
    <row r="2" spans="1:6" s="1" customFormat="1" ht="29" x14ac:dyDescent="0.35">
      <c r="A2" s="14" t="s">
        <v>63</v>
      </c>
      <c r="B2" s="13" t="s">
        <v>7</v>
      </c>
      <c r="D2" s="13" t="s">
        <v>6</v>
      </c>
      <c r="E2" s="12" t="s">
        <v>45</v>
      </c>
    </row>
    <row r="3" spans="1:6" s="1" customFormat="1" ht="29" x14ac:dyDescent="0.35">
      <c r="C3" s="11" t="s">
        <v>64</v>
      </c>
    </row>
    <row r="4" spans="1:6" s="1" customFormat="1" ht="15" thickBot="1" x14ac:dyDescent="0.4">
      <c r="A4"/>
    </row>
    <row r="5" spans="1:6" s="1" customFormat="1" ht="15" thickBot="1" x14ac:dyDescent="0.4">
      <c r="A5"/>
      <c r="B5" s="10" t="s">
        <v>3</v>
      </c>
      <c r="C5" s="54">
        <v>1</v>
      </c>
      <c r="D5" s="54">
        <v>2</v>
      </c>
      <c r="E5" s="54">
        <v>3</v>
      </c>
      <c r="F5" s="54">
        <v>4</v>
      </c>
    </row>
    <row r="6" spans="1:6" s="1" customFormat="1" ht="15" thickBot="1" x14ac:dyDescent="0.4">
      <c r="A6"/>
      <c r="B6" s="49" t="s">
        <v>63</v>
      </c>
      <c r="C6" s="8"/>
      <c r="D6" s="8"/>
      <c r="E6" s="24">
        <v>1950000</v>
      </c>
      <c r="F6" s="8"/>
    </row>
    <row r="7" spans="1:6" s="1" customFormat="1" ht="29.5" thickBot="1" x14ac:dyDescent="0.4">
      <c r="A7" s="45" t="s">
        <v>7</v>
      </c>
      <c r="B7" s="5" t="s">
        <v>62</v>
      </c>
      <c r="C7" s="8"/>
      <c r="D7" s="24">
        <v>30000</v>
      </c>
      <c r="E7" s="8"/>
      <c r="F7" s="8"/>
    </row>
    <row r="8" spans="1:6" s="1" customFormat="1" ht="29.5" thickBot="1" x14ac:dyDescent="0.4">
      <c r="A8"/>
      <c r="B8" s="5" t="s">
        <v>61</v>
      </c>
      <c r="C8" s="8"/>
      <c r="D8" s="24">
        <v>20000</v>
      </c>
      <c r="E8" s="8"/>
      <c r="F8" s="8"/>
    </row>
    <row r="9" spans="1:6" s="1" customFormat="1" ht="15" thickBot="1" x14ac:dyDescent="0.4">
      <c r="A9" s="45" t="s">
        <v>6</v>
      </c>
      <c r="B9" s="49" t="s">
        <v>45</v>
      </c>
      <c r="C9" s="8"/>
      <c r="D9" s="8"/>
      <c r="E9" s="8"/>
      <c r="F9" s="23">
        <v>1900000</v>
      </c>
    </row>
    <row r="12" spans="1:6" s="1" customFormat="1" ht="29" x14ac:dyDescent="0.35">
      <c r="A12" s="53" t="s">
        <v>59</v>
      </c>
      <c r="B12" s="15" t="s">
        <v>58</v>
      </c>
      <c r="C12" s="14" t="s">
        <v>60</v>
      </c>
      <c r="D12" s="15" t="s">
        <v>6</v>
      </c>
      <c r="E12" s="52" t="s">
        <v>54</v>
      </c>
    </row>
    <row r="13" spans="1:6" s="1" customFormat="1" ht="15" thickBot="1" x14ac:dyDescent="0.4">
      <c r="A13"/>
    </row>
    <row r="14" spans="1:6" s="1" customFormat="1" ht="15" thickBot="1" x14ac:dyDescent="0.4">
      <c r="A14"/>
      <c r="B14" s="51" t="s">
        <v>3</v>
      </c>
      <c r="C14" s="9">
        <v>1</v>
      </c>
      <c r="D14" s="9">
        <v>2</v>
      </c>
      <c r="E14" s="9">
        <v>3</v>
      </c>
      <c r="F14" s="9">
        <v>4</v>
      </c>
    </row>
    <row r="15" spans="1:6" s="1" customFormat="1" ht="15" thickBot="1" x14ac:dyDescent="0.4">
      <c r="A15"/>
      <c r="B15" s="49" t="s">
        <v>59</v>
      </c>
      <c r="C15" s="50">
        <v>800000</v>
      </c>
      <c r="D15" s="47"/>
      <c r="E15" s="47"/>
      <c r="F15" s="47"/>
    </row>
    <row r="16" spans="1:6" s="1" customFormat="1" ht="29.5" thickBot="1" x14ac:dyDescent="0.4">
      <c r="A16" s="45" t="s">
        <v>58</v>
      </c>
      <c r="B16" s="49" t="s">
        <v>57</v>
      </c>
      <c r="C16" s="50">
        <v>20000</v>
      </c>
      <c r="D16" s="47"/>
      <c r="E16" s="47"/>
      <c r="F16" s="47"/>
    </row>
    <row r="17" spans="1:9" s="1" customFormat="1" ht="29.5" thickBot="1" x14ac:dyDescent="0.4">
      <c r="A17"/>
      <c r="B17" s="49" t="s">
        <v>54</v>
      </c>
      <c r="C17" s="47"/>
      <c r="D17" s="48">
        <v>820000</v>
      </c>
      <c r="E17" s="47"/>
      <c r="F17" s="47"/>
    </row>
    <row r="20" spans="1:9" s="1" customFormat="1" ht="29" x14ac:dyDescent="0.35">
      <c r="C20" s="11" t="s">
        <v>56</v>
      </c>
    </row>
    <row r="21" spans="1:9" s="1" customFormat="1" ht="29" x14ac:dyDescent="0.35">
      <c r="A21" s="14" t="s">
        <v>54</v>
      </c>
      <c r="B21" s="13" t="s">
        <v>7</v>
      </c>
      <c r="D21" s="13" t="s">
        <v>6</v>
      </c>
      <c r="E21" s="12" t="s">
        <v>49</v>
      </c>
    </row>
    <row r="22" spans="1:9" s="1" customFormat="1" ht="29" x14ac:dyDescent="0.35">
      <c r="C22" s="11" t="s">
        <v>55</v>
      </c>
    </row>
    <row r="23" spans="1:9" s="1" customFormat="1" ht="15" thickBot="1" x14ac:dyDescent="0.4">
      <c r="A23"/>
    </row>
    <row r="24" spans="1:9" s="1" customFormat="1" ht="15" thickBot="1" x14ac:dyDescent="0.4">
      <c r="A24"/>
      <c r="B24" s="10" t="s">
        <v>3</v>
      </c>
      <c r="C24" s="9">
        <v>1</v>
      </c>
      <c r="D24" s="9">
        <v>2</v>
      </c>
      <c r="E24" s="9">
        <v>3</v>
      </c>
      <c r="F24" s="9">
        <v>4</v>
      </c>
    </row>
    <row r="25" spans="1:9" s="1" customFormat="1" ht="29.5" thickBot="1" x14ac:dyDescent="0.4">
      <c r="A25"/>
      <c r="B25" s="5" t="s">
        <v>54</v>
      </c>
      <c r="C25" s="8"/>
      <c r="D25" s="24">
        <v>820000</v>
      </c>
      <c r="E25" s="8"/>
      <c r="F25" s="8"/>
    </row>
    <row r="26" spans="1:9" s="1" customFormat="1" ht="29.5" thickBot="1" x14ac:dyDescent="0.4">
      <c r="A26" s="45" t="s">
        <v>7</v>
      </c>
      <c r="B26" s="5" t="s">
        <v>53</v>
      </c>
      <c r="C26" s="24">
        <v>60000</v>
      </c>
      <c r="D26" s="8"/>
      <c r="E26" s="8"/>
      <c r="F26" s="8"/>
    </row>
    <row r="27" spans="1:9" s="1" customFormat="1" ht="29.5" thickBot="1" x14ac:dyDescent="0.4">
      <c r="A27"/>
      <c r="B27" s="5" t="s">
        <v>52</v>
      </c>
      <c r="C27" s="24">
        <v>10000</v>
      </c>
      <c r="D27" s="23">
        <v>70000</v>
      </c>
      <c r="E27" s="8"/>
      <c r="F27" s="8"/>
    </row>
    <row r="28" spans="1:9" s="1" customFormat="1" ht="15" thickBot="1" x14ac:dyDescent="0.4">
      <c r="A28"/>
      <c r="B28" s="5" t="s">
        <v>49</v>
      </c>
      <c r="C28" s="8"/>
      <c r="D28" s="8"/>
      <c r="E28" s="23">
        <v>750000</v>
      </c>
      <c r="F28" s="8"/>
    </row>
    <row r="31" spans="1:9" s="1" customFormat="1" ht="29" x14ac:dyDescent="0.35">
      <c r="A31" s="17" t="s">
        <v>50</v>
      </c>
      <c r="B31" s="15" t="s">
        <v>23</v>
      </c>
      <c r="C31" s="44" t="s">
        <v>49</v>
      </c>
      <c r="D31" s="15" t="s">
        <v>6</v>
      </c>
      <c r="E31" s="12" t="s">
        <v>51</v>
      </c>
      <c r="F31" s="15" t="s">
        <v>7</v>
      </c>
      <c r="G31" s="16" t="s">
        <v>47</v>
      </c>
      <c r="H31" s="15" t="s">
        <v>6</v>
      </c>
      <c r="I31" s="46" t="s">
        <v>44</v>
      </c>
    </row>
    <row r="33" spans="1:6" s="1" customFormat="1" ht="15" thickBot="1" x14ac:dyDescent="0.4">
      <c r="A33"/>
    </row>
    <row r="34" spans="1:6" s="1" customFormat="1" ht="15" thickBot="1" x14ac:dyDescent="0.4">
      <c r="A34"/>
      <c r="B34" s="10" t="s">
        <v>3</v>
      </c>
      <c r="C34" s="9">
        <v>1</v>
      </c>
      <c r="D34" s="9">
        <v>2</v>
      </c>
      <c r="E34" s="9">
        <v>3</v>
      </c>
      <c r="F34" s="9">
        <v>4</v>
      </c>
    </row>
    <row r="35" spans="1:6" s="1" customFormat="1" ht="29.5" thickBot="1" x14ac:dyDescent="0.4">
      <c r="A35"/>
      <c r="B35" s="5" t="s">
        <v>50</v>
      </c>
      <c r="C35" s="8"/>
      <c r="D35" s="8"/>
      <c r="E35" s="24">
        <v>1250000</v>
      </c>
      <c r="F35" s="8"/>
    </row>
    <row r="36" spans="1:6" s="1" customFormat="1" ht="15" thickBot="1" x14ac:dyDescent="0.4">
      <c r="A36" s="45" t="s">
        <v>23</v>
      </c>
      <c r="B36" s="5" t="s">
        <v>49</v>
      </c>
      <c r="C36" s="8"/>
      <c r="D36" s="8"/>
      <c r="E36" s="24">
        <v>750000</v>
      </c>
      <c r="F36" s="8"/>
    </row>
    <row r="37" spans="1:6" s="1" customFormat="1" ht="29.5" thickBot="1" x14ac:dyDescent="0.4">
      <c r="A37" s="45" t="s">
        <v>6</v>
      </c>
      <c r="B37" s="5" t="s">
        <v>48</v>
      </c>
      <c r="C37" s="8"/>
      <c r="D37" s="8"/>
      <c r="E37" s="23">
        <v>2000000</v>
      </c>
      <c r="F37" s="8"/>
    </row>
    <row r="38" spans="1:6" s="1" customFormat="1" ht="15" thickBot="1" x14ac:dyDescent="0.4">
      <c r="A38" s="45" t="s">
        <v>7</v>
      </c>
      <c r="B38" s="5" t="s">
        <v>47</v>
      </c>
      <c r="C38" s="8"/>
      <c r="D38" s="8"/>
      <c r="E38" s="24">
        <v>600000</v>
      </c>
      <c r="F38" s="8"/>
    </row>
    <row r="39" spans="1:6" s="1" customFormat="1" ht="29.5" thickBot="1" x14ac:dyDescent="0.4">
      <c r="A39"/>
      <c r="B39" s="5" t="s">
        <v>44</v>
      </c>
      <c r="C39" s="8"/>
      <c r="D39" s="8"/>
      <c r="E39" s="8"/>
      <c r="F39" s="23">
        <v>1400000</v>
      </c>
    </row>
    <row r="42" spans="1:6" s="1" customFormat="1" ht="29" x14ac:dyDescent="0.35">
      <c r="A42" s="17" t="s">
        <v>45</v>
      </c>
      <c r="B42" s="15" t="s">
        <v>7</v>
      </c>
      <c r="C42" s="16" t="s">
        <v>44</v>
      </c>
      <c r="D42" s="15" t="s">
        <v>6</v>
      </c>
      <c r="E42" s="12" t="s">
        <v>46</v>
      </c>
    </row>
    <row r="43" spans="1:6" s="1" customFormat="1" ht="15" thickBot="1" x14ac:dyDescent="0.4">
      <c r="A43"/>
    </row>
    <row r="44" spans="1:6" s="1" customFormat="1" ht="15" thickBot="1" x14ac:dyDescent="0.4">
      <c r="A44"/>
      <c r="B44" s="10" t="s">
        <v>3</v>
      </c>
      <c r="C44" s="9">
        <v>1</v>
      </c>
      <c r="D44" s="9">
        <v>2</v>
      </c>
      <c r="E44" s="9">
        <v>3</v>
      </c>
      <c r="F44" s="9">
        <v>4</v>
      </c>
    </row>
    <row r="45" spans="1:6" s="1" customFormat="1" ht="15" thickBot="1" x14ac:dyDescent="0.4">
      <c r="A45"/>
      <c r="B45" s="5" t="s">
        <v>45</v>
      </c>
      <c r="C45" s="8"/>
      <c r="D45" s="8"/>
      <c r="E45" s="8"/>
      <c r="F45" s="24">
        <v>1900000</v>
      </c>
    </row>
    <row r="46" spans="1:6" s="1" customFormat="1" ht="29.5" thickBot="1" x14ac:dyDescent="0.4">
      <c r="A46" s="45" t="s">
        <v>7</v>
      </c>
      <c r="B46" s="5" t="s">
        <v>44</v>
      </c>
      <c r="C46" s="8"/>
      <c r="D46" s="8"/>
      <c r="E46" s="8"/>
      <c r="F46" s="24">
        <v>1400000</v>
      </c>
    </row>
    <row r="47" spans="1:6" s="1" customFormat="1" ht="15" thickBot="1" x14ac:dyDescent="0.4">
      <c r="A47"/>
      <c r="B47" s="5" t="s">
        <v>20</v>
      </c>
      <c r="C47" s="8"/>
      <c r="D47" s="8"/>
      <c r="E47" s="8"/>
      <c r="F47" s="23">
        <v>500000</v>
      </c>
    </row>
    <row r="50" spans="1:9" s="1" customFormat="1" ht="29" x14ac:dyDescent="0.35">
      <c r="A50" s="17" t="s">
        <v>43</v>
      </c>
      <c r="B50" s="15" t="s">
        <v>23</v>
      </c>
      <c r="C50" s="44" t="s">
        <v>42</v>
      </c>
      <c r="D50" s="15" t="s">
        <v>23</v>
      </c>
      <c r="E50" s="44" t="s">
        <v>29</v>
      </c>
      <c r="F50" s="43" t="s">
        <v>7</v>
      </c>
      <c r="G50" s="42" t="s">
        <v>41</v>
      </c>
      <c r="H50" s="15" t="s">
        <v>6</v>
      </c>
      <c r="I50" s="12" t="s">
        <v>19</v>
      </c>
    </row>
    <row r="52" spans="1:9" s="1" customFormat="1" ht="15" thickBot="1" x14ac:dyDescent="0.4">
      <c r="A52"/>
    </row>
    <row r="53" spans="1:9" s="1" customFormat="1" x14ac:dyDescent="0.35">
      <c r="A53"/>
      <c r="B53" s="19" t="s">
        <v>3</v>
      </c>
      <c r="C53" s="41">
        <v>1</v>
      </c>
      <c r="D53" s="41">
        <v>2</v>
      </c>
      <c r="E53" s="41">
        <v>3</v>
      </c>
      <c r="F53" s="41">
        <v>4</v>
      </c>
    </row>
    <row r="54" spans="1:9" s="1" customFormat="1" ht="29" x14ac:dyDescent="0.35">
      <c r="A54"/>
      <c r="B54" s="40" t="s">
        <v>19</v>
      </c>
      <c r="C54" s="39"/>
      <c r="D54" s="39"/>
      <c r="E54" s="39"/>
      <c r="F54" s="39"/>
    </row>
    <row r="55" spans="1:9" s="1" customFormat="1" x14ac:dyDescent="0.35">
      <c r="A55"/>
      <c r="B55" s="38" t="s">
        <v>40</v>
      </c>
      <c r="C55" s="33"/>
      <c r="D55" s="33"/>
      <c r="E55" s="33"/>
      <c r="F55" s="33"/>
    </row>
    <row r="56" spans="1:9" s="1" customFormat="1" ht="29" x14ac:dyDescent="0.35">
      <c r="A56"/>
      <c r="B56" s="33" t="s">
        <v>39</v>
      </c>
      <c r="C56" s="33"/>
      <c r="D56" s="32">
        <v>17000</v>
      </c>
      <c r="E56" s="33"/>
      <c r="F56" s="33"/>
    </row>
    <row r="57" spans="1:9" s="1" customFormat="1" x14ac:dyDescent="0.35">
      <c r="A57"/>
      <c r="B57" s="33" t="s">
        <v>38</v>
      </c>
      <c r="C57" s="33"/>
      <c r="D57" s="32">
        <v>9000</v>
      </c>
      <c r="E57" s="33"/>
      <c r="F57" s="33"/>
    </row>
    <row r="58" spans="1:9" s="1" customFormat="1" ht="29" x14ac:dyDescent="0.35">
      <c r="A58"/>
      <c r="B58" s="33" t="s">
        <v>37</v>
      </c>
      <c r="C58" s="33"/>
      <c r="D58" s="32">
        <v>32000</v>
      </c>
      <c r="E58" s="33"/>
      <c r="F58" s="33"/>
    </row>
    <row r="59" spans="1:9" s="1" customFormat="1" ht="29" x14ac:dyDescent="0.35">
      <c r="A59"/>
      <c r="B59" s="33" t="s">
        <v>36</v>
      </c>
      <c r="C59" s="33"/>
      <c r="D59" s="32">
        <v>16000</v>
      </c>
      <c r="E59" s="33"/>
      <c r="F59" s="33"/>
    </row>
    <row r="60" spans="1:9" s="1" customFormat="1" ht="29" x14ac:dyDescent="0.35">
      <c r="A60" s="29" t="s">
        <v>23</v>
      </c>
      <c r="B60" s="33" t="s">
        <v>35</v>
      </c>
      <c r="C60" s="33"/>
      <c r="D60" s="32">
        <v>1000</v>
      </c>
      <c r="E60" s="37">
        <v>75000</v>
      </c>
      <c r="F60" s="33"/>
    </row>
    <row r="61" spans="1:9" s="1" customFormat="1" x14ac:dyDescent="0.35">
      <c r="A61"/>
      <c r="B61" s="33"/>
      <c r="C61" s="33"/>
      <c r="D61" s="33"/>
      <c r="E61" s="33"/>
      <c r="F61" s="33"/>
    </row>
    <row r="62" spans="1:9" s="1" customFormat="1" ht="29" x14ac:dyDescent="0.35">
      <c r="A62"/>
      <c r="B62" s="36" t="s">
        <v>34</v>
      </c>
      <c r="C62" s="33"/>
      <c r="D62" s="33"/>
      <c r="E62" s="33"/>
      <c r="F62" s="33"/>
    </row>
    <row r="63" spans="1:9" s="1" customFormat="1" ht="29" x14ac:dyDescent="0.35">
      <c r="A63"/>
      <c r="B63" s="33" t="s">
        <v>33</v>
      </c>
      <c r="C63" s="33"/>
      <c r="D63" s="32">
        <v>12000</v>
      </c>
      <c r="E63" s="33"/>
      <c r="F63" s="33"/>
    </row>
    <row r="64" spans="1:9" s="1" customFormat="1" ht="43.5" x14ac:dyDescent="0.35">
      <c r="A64"/>
      <c r="B64" s="33" t="s">
        <v>32</v>
      </c>
      <c r="C64" s="33"/>
      <c r="D64" s="32">
        <v>43000</v>
      </c>
      <c r="E64" s="33"/>
      <c r="F64" s="33"/>
    </row>
    <row r="65" spans="1:6" s="1" customFormat="1" ht="29" x14ac:dyDescent="0.35">
      <c r="A65"/>
      <c r="B65" s="33" t="s">
        <v>31</v>
      </c>
      <c r="C65" s="33"/>
      <c r="D65" s="32">
        <v>3000</v>
      </c>
      <c r="E65" s="33"/>
      <c r="F65" s="33"/>
    </row>
    <row r="66" spans="1:6" s="1" customFormat="1" ht="29" x14ac:dyDescent="0.35">
      <c r="A66" s="29" t="s">
        <v>23</v>
      </c>
      <c r="B66" s="33" t="s">
        <v>30</v>
      </c>
      <c r="C66" s="33"/>
      <c r="D66" s="32">
        <v>2000</v>
      </c>
      <c r="E66" s="35">
        <v>60000</v>
      </c>
      <c r="F66" s="33"/>
    </row>
    <row r="67" spans="1:6" s="1" customFormat="1" x14ac:dyDescent="0.35">
      <c r="A67"/>
      <c r="B67" s="33"/>
      <c r="C67" s="33"/>
      <c r="D67" s="33"/>
      <c r="E67" s="33"/>
      <c r="F67" s="33"/>
    </row>
    <row r="68" spans="1:6" s="1" customFormat="1" ht="29" x14ac:dyDescent="0.35">
      <c r="A68"/>
      <c r="B68" s="34" t="s">
        <v>29</v>
      </c>
      <c r="C68" s="33"/>
      <c r="D68" s="33"/>
      <c r="E68" s="33"/>
      <c r="F68" s="33"/>
    </row>
    <row r="69" spans="1:6" s="1" customFormat="1" ht="29" x14ac:dyDescent="0.35">
      <c r="A69"/>
      <c r="B69" s="33" t="s">
        <v>28</v>
      </c>
      <c r="C69" s="32">
        <v>5000</v>
      </c>
      <c r="D69" s="33"/>
      <c r="E69" s="28"/>
      <c r="F69" s="33"/>
    </row>
    <row r="70" spans="1:6" s="1" customFormat="1" ht="29" x14ac:dyDescent="0.35">
      <c r="A70"/>
      <c r="B70" s="33" t="s">
        <v>27</v>
      </c>
      <c r="C70" s="32">
        <v>4500</v>
      </c>
      <c r="D70" s="33"/>
      <c r="E70" s="28"/>
      <c r="F70" s="33"/>
    </row>
    <row r="71" spans="1:6" s="1" customFormat="1" ht="29" x14ac:dyDescent="0.35">
      <c r="A71"/>
      <c r="B71" s="33" t="s">
        <v>26</v>
      </c>
      <c r="C71" s="32">
        <v>500</v>
      </c>
      <c r="D71" s="31">
        <v>10000</v>
      </c>
      <c r="E71" s="28"/>
      <c r="F71" s="28"/>
    </row>
    <row r="72" spans="1:6" s="1" customFormat="1" x14ac:dyDescent="0.35">
      <c r="A72" s="29" t="s">
        <v>7</v>
      </c>
      <c r="B72" s="28"/>
      <c r="C72" s="28"/>
      <c r="D72" s="28"/>
      <c r="E72" s="28"/>
      <c r="F72" s="28"/>
    </row>
    <row r="73" spans="1:6" s="1" customFormat="1" ht="29" x14ac:dyDescent="0.35">
      <c r="A73"/>
      <c r="B73" s="30" t="s">
        <v>25</v>
      </c>
      <c r="C73" s="28"/>
      <c r="D73" s="28"/>
      <c r="E73" s="28"/>
      <c r="F73" s="28"/>
    </row>
    <row r="74" spans="1:6" s="1" customFormat="1" ht="29" x14ac:dyDescent="0.35">
      <c r="A74"/>
      <c r="B74" s="28" t="s">
        <v>24</v>
      </c>
      <c r="C74" s="28">
        <v>1000</v>
      </c>
      <c r="D74" s="28"/>
      <c r="E74" s="28"/>
      <c r="F74" s="28"/>
    </row>
    <row r="75" spans="1:6" s="1" customFormat="1" ht="29" x14ac:dyDescent="0.35">
      <c r="A75" s="29" t="s">
        <v>23</v>
      </c>
      <c r="B75" s="28" t="s">
        <v>22</v>
      </c>
      <c r="C75" s="28">
        <v>3000</v>
      </c>
      <c r="D75" s="27">
        <f>SUM(C74:C75)</f>
        <v>4000</v>
      </c>
      <c r="E75" s="26">
        <f>D71-D75</f>
        <v>6000</v>
      </c>
      <c r="F75" s="25">
        <f>E60+E66+E75</f>
        <v>141000</v>
      </c>
    </row>
    <row r="78" spans="1:6" s="1" customFormat="1" ht="29" x14ac:dyDescent="0.35">
      <c r="A78" s="17" t="s">
        <v>20</v>
      </c>
      <c r="B78" s="15" t="s">
        <v>7</v>
      </c>
      <c r="C78" s="16" t="s">
        <v>19</v>
      </c>
      <c r="D78" s="15" t="s">
        <v>6</v>
      </c>
      <c r="E78" s="12" t="s">
        <v>21</v>
      </c>
    </row>
    <row r="79" spans="1:6" s="1" customFormat="1" ht="15" thickBot="1" x14ac:dyDescent="0.4">
      <c r="A79"/>
    </row>
    <row r="80" spans="1:6" s="1" customFormat="1" ht="15" thickBot="1" x14ac:dyDescent="0.4">
      <c r="A80"/>
      <c r="B80" s="10" t="s">
        <v>3</v>
      </c>
      <c r="C80" s="9">
        <v>1</v>
      </c>
      <c r="D80" s="9">
        <v>2</v>
      </c>
      <c r="E80" s="9">
        <v>3</v>
      </c>
      <c r="F80" s="9">
        <v>4</v>
      </c>
    </row>
    <row r="81" spans="1:6" s="1" customFormat="1" ht="15" thickBot="1" x14ac:dyDescent="0.4">
      <c r="A81"/>
      <c r="B81" s="5" t="s">
        <v>20</v>
      </c>
      <c r="C81" s="8"/>
      <c r="D81" s="8"/>
      <c r="E81" s="8"/>
      <c r="F81" s="23">
        <v>500000</v>
      </c>
    </row>
    <row r="82" spans="1:6" s="1" customFormat="1" ht="29.5" thickBot="1" x14ac:dyDescent="0.4">
      <c r="A82"/>
      <c r="B82" s="5" t="s">
        <v>19</v>
      </c>
      <c r="C82" s="8"/>
      <c r="D82" s="8"/>
      <c r="E82" s="8"/>
      <c r="F82" s="24">
        <v>141000</v>
      </c>
    </row>
    <row r="83" spans="1:6" s="1" customFormat="1" ht="29.5" thickBot="1" x14ac:dyDescent="0.4">
      <c r="A83"/>
      <c r="B83" s="5" t="s">
        <v>10</v>
      </c>
      <c r="C83" s="8"/>
      <c r="D83" s="8"/>
      <c r="E83" s="8"/>
      <c r="F83" s="23">
        <f>F81-F82</f>
        <v>359000</v>
      </c>
    </row>
    <row r="86" spans="1:6" s="1" customFormat="1" ht="58" x14ac:dyDescent="0.35">
      <c r="A86" s="17" t="s">
        <v>17</v>
      </c>
      <c r="B86" s="15" t="s">
        <v>7</v>
      </c>
      <c r="C86" s="16" t="s">
        <v>14</v>
      </c>
      <c r="D86" s="15" t="s">
        <v>6</v>
      </c>
      <c r="E86" s="12" t="s">
        <v>18</v>
      </c>
    </row>
    <row r="87" spans="1:6" s="1" customFormat="1" ht="15" thickBot="1" x14ac:dyDescent="0.4">
      <c r="A87"/>
    </row>
    <row r="88" spans="1:6" s="1" customFormat="1" ht="15" thickBot="1" x14ac:dyDescent="0.4">
      <c r="A88"/>
      <c r="B88" s="10" t="s">
        <v>3</v>
      </c>
      <c r="C88" s="9">
        <v>1</v>
      </c>
      <c r="D88" s="9">
        <v>2</v>
      </c>
      <c r="E88" s="9">
        <v>3</v>
      </c>
      <c r="F88" s="9">
        <v>4</v>
      </c>
    </row>
    <row r="89" spans="1:6" s="1" customFormat="1" ht="15" thickBot="1" x14ac:dyDescent="0.4">
      <c r="A89"/>
      <c r="B89" s="5" t="s">
        <v>17</v>
      </c>
      <c r="C89" s="8"/>
      <c r="D89" s="8"/>
      <c r="E89" s="8"/>
      <c r="F89" s="8"/>
    </row>
    <row r="90" spans="1:6" s="1" customFormat="1" ht="44" thickBot="1" x14ac:dyDescent="0.4">
      <c r="A90"/>
      <c r="B90" s="5" t="s">
        <v>16</v>
      </c>
      <c r="C90" s="8"/>
      <c r="D90" s="7">
        <v>20000</v>
      </c>
      <c r="E90" s="7"/>
      <c r="F90" s="8"/>
    </row>
    <row r="91" spans="1:6" s="1" customFormat="1" ht="44" thickBot="1" x14ac:dyDescent="0.4">
      <c r="A91"/>
      <c r="B91" s="10" t="s">
        <v>15</v>
      </c>
      <c r="C91" s="4"/>
      <c r="D91" s="3">
        <v>6000</v>
      </c>
      <c r="E91" s="3">
        <f>D90+D91</f>
        <v>26000</v>
      </c>
      <c r="F91" s="4"/>
    </row>
    <row r="92" spans="1:6" s="1" customFormat="1" ht="29.5" thickBot="1" x14ac:dyDescent="0.4">
      <c r="A92"/>
      <c r="B92" s="5" t="s">
        <v>14</v>
      </c>
      <c r="C92" s="21"/>
      <c r="D92" s="22"/>
      <c r="E92" s="22"/>
      <c r="F92" s="21"/>
    </row>
    <row r="93" spans="1:6" s="1" customFormat="1" ht="29.5" thickBot="1" x14ac:dyDescent="0.4">
      <c r="A93"/>
      <c r="B93" s="20" t="s">
        <v>13</v>
      </c>
      <c r="C93" s="19"/>
      <c r="D93" s="6">
        <v>2000</v>
      </c>
      <c r="E93" s="6"/>
      <c r="F93" s="18"/>
    </row>
    <row r="94" spans="1:6" s="1" customFormat="1" ht="29.5" thickBot="1" x14ac:dyDescent="0.4">
      <c r="A94"/>
      <c r="B94" s="10" t="s">
        <v>12</v>
      </c>
      <c r="C94" s="10"/>
      <c r="D94" s="3">
        <v>4000</v>
      </c>
      <c r="E94" s="3">
        <f>D93+D94</f>
        <v>6000</v>
      </c>
      <c r="F94" s="4"/>
    </row>
    <row r="95" spans="1:6" s="1" customFormat="1" ht="58.5" thickBot="1" x14ac:dyDescent="0.4">
      <c r="A95"/>
      <c r="B95" s="5" t="s">
        <v>11</v>
      </c>
      <c r="C95" s="5"/>
      <c r="D95" s="8"/>
      <c r="E95" s="8"/>
      <c r="F95" s="7">
        <f>E91-E94</f>
        <v>20000</v>
      </c>
    </row>
    <row r="98" spans="1:6" s="1" customFormat="1" ht="72.5" x14ac:dyDescent="0.35">
      <c r="A98" s="17" t="s">
        <v>10</v>
      </c>
      <c r="B98" s="15" t="s">
        <v>7</v>
      </c>
      <c r="C98" s="16" t="s">
        <v>9</v>
      </c>
      <c r="D98" s="15" t="s">
        <v>6</v>
      </c>
      <c r="E98" s="12" t="s">
        <v>2</v>
      </c>
    </row>
    <row r="99" spans="1:6" s="1" customFormat="1" ht="15" thickBot="1" x14ac:dyDescent="0.4">
      <c r="A99"/>
    </row>
    <row r="100" spans="1:6" s="1" customFormat="1" ht="15" thickBot="1" x14ac:dyDescent="0.4">
      <c r="A100"/>
      <c r="B100" s="10" t="s">
        <v>3</v>
      </c>
      <c r="C100" s="9">
        <v>1</v>
      </c>
      <c r="D100" s="9">
        <v>2</v>
      </c>
      <c r="E100" s="9">
        <v>3</v>
      </c>
      <c r="F100" s="9">
        <v>4</v>
      </c>
    </row>
    <row r="101" spans="1:6" s="1" customFormat="1" ht="29.5" thickBot="1" x14ac:dyDescent="0.4">
      <c r="A101"/>
      <c r="B101" s="5" t="s">
        <v>10</v>
      </c>
      <c r="C101" s="8"/>
      <c r="D101" s="8"/>
      <c r="E101" s="8"/>
      <c r="F101" s="8">
        <v>359000</v>
      </c>
    </row>
    <row r="102" spans="1:6" s="1" customFormat="1" ht="73" thickBot="1" x14ac:dyDescent="0.4">
      <c r="A102"/>
      <c r="B102" s="5" t="s">
        <v>9</v>
      </c>
      <c r="C102" s="8"/>
      <c r="D102" s="7"/>
      <c r="E102" s="7"/>
      <c r="F102" s="7">
        <v>20000</v>
      </c>
    </row>
    <row r="103" spans="1:6" s="1" customFormat="1" ht="44" thickBot="1" x14ac:dyDescent="0.4">
      <c r="A103"/>
      <c r="B103" s="5" t="s">
        <v>2</v>
      </c>
      <c r="C103" s="4"/>
      <c r="D103" s="3"/>
      <c r="E103" s="3"/>
      <c r="F103" s="3">
        <f>F101-F102</f>
        <v>339000</v>
      </c>
    </row>
    <row r="106" spans="1:6" s="1" customFormat="1" x14ac:dyDescent="0.35">
      <c r="C106" s="11" t="s">
        <v>8</v>
      </c>
    </row>
    <row r="107" spans="1:6" s="1" customFormat="1" ht="58" x14ac:dyDescent="0.35">
      <c r="A107" s="14" t="str">
        <f>B103</f>
        <v>UTILIDAD NETA ANTES DE IMPUESTOS</v>
      </c>
      <c r="B107" s="13" t="s">
        <v>7</v>
      </c>
      <c r="D107" s="13" t="s">
        <v>6</v>
      </c>
      <c r="E107" s="12" t="s">
        <v>5</v>
      </c>
    </row>
    <row r="108" spans="1:6" s="1" customFormat="1" x14ac:dyDescent="0.35">
      <c r="C108" s="11" t="s">
        <v>4</v>
      </c>
    </row>
    <row r="110" spans="1:6" s="1" customFormat="1" ht="15" thickBot="1" x14ac:dyDescent="0.4">
      <c r="A110"/>
    </row>
    <row r="111" spans="1:6" s="1" customFormat="1" ht="15" thickBot="1" x14ac:dyDescent="0.4">
      <c r="A111"/>
      <c r="B111" s="10" t="s">
        <v>3</v>
      </c>
      <c r="C111" s="9">
        <v>1</v>
      </c>
      <c r="D111" s="9">
        <v>2</v>
      </c>
      <c r="E111" s="9">
        <v>3</v>
      </c>
      <c r="F111" s="9">
        <v>4</v>
      </c>
    </row>
    <row r="112" spans="1:6" s="1" customFormat="1" ht="44" thickBot="1" x14ac:dyDescent="0.4">
      <c r="A112"/>
      <c r="B112" s="5" t="s">
        <v>2</v>
      </c>
      <c r="C112" s="8"/>
      <c r="D112" s="8"/>
      <c r="E112" s="8"/>
      <c r="F112" s="8">
        <v>339000</v>
      </c>
    </row>
    <row r="113" spans="2:6" s="1" customFormat="1" ht="15" thickBot="1" x14ac:dyDescent="0.4">
      <c r="B113" s="5" t="s">
        <v>1</v>
      </c>
      <c r="C113" s="8"/>
      <c r="D113" s="7"/>
      <c r="E113" s="7">
        <f>F112*0.35</f>
        <v>118649.99999999999</v>
      </c>
      <c r="F113" s="7"/>
    </row>
    <row r="114" spans="2:6" s="1" customFormat="1" ht="15" thickBot="1" x14ac:dyDescent="0.4">
      <c r="B114" s="5" t="s">
        <v>0</v>
      </c>
      <c r="C114" s="4"/>
      <c r="D114" s="3"/>
      <c r="E114" s="3">
        <f>F112*0.1</f>
        <v>33900</v>
      </c>
      <c r="F114" s="6">
        <f>F112-E113-E114</f>
        <v>186450</v>
      </c>
    </row>
    <row r="115" spans="2:6" s="1" customFormat="1" ht="30.75" customHeight="1" thickBot="1" x14ac:dyDescent="0.4">
      <c r="B115" s="5" t="str">
        <f>E107</f>
        <v>UTILIDAD DEL EJERCICIO</v>
      </c>
      <c r="C115" s="4"/>
      <c r="D115" s="3"/>
      <c r="E115" s="3"/>
      <c r="F115" s="2">
        <f>F112-F114</f>
        <v>152550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="85" zoomScaleNormal="85" workbookViewId="0">
      <selection activeCell="D32" sqref="D32"/>
    </sheetView>
  </sheetViews>
  <sheetFormatPr baseColWidth="10" defaultRowHeight="14.5" x14ac:dyDescent="0.35"/>
  <cols>
    <col min="1" max="1" width="12.1796875" bestFit="1" customWidth="1"/>
    <col min="2" max="2" width="32.7265625" style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x14ac:dyDescent="0.35">
      <c r="A1"/>
      <c r="B1" s="83" t="s">
        <v>68</v>
      </c>
      <c r="C1" s="83"/>
      <c r="D1" s="83"/>
      <c r="E1" s="83"/>
      <c r="F1" s="83"/>
    </row>
    <row r="2" spans="1:6" s="1" customFormat="1" x14ac:dyDescent="0.35">
      <c r="A2"/>
      <c r="B2" s="83" t="s">
        <v>67</v>
      </c>
      <c r="C2" s="83"/>
      <c r="D2" s="83"/>
      <c r="E2" s="83"/>
      <c r="F2" s="83"/>
    </row>
    <row r="3" spans="1:6" s="1" customFormat="1" ht="15" thickBot="1" x14ac:dyDescent="0.4">
      <c r="A3"/>
      <c r="B3" s="84" t="s">
        <v>66</v>
      </c>
      <c r="C3" s="84"/>
      <c r="D3" s="84"/>
      <c r="E3" s="84"/>
      <c r="F3" s="84"/>
    </row>
    <row r="4" spans="1:6" s="1" customFormat="1" ht="15" thickBot="1" x14ac:dyDescent="0.4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4">
      <c r="A5"/>
      <c r="B5" s="49" t="s">
        <v>63</v>
      </c>
      <c r="C5" s="8"/>
      <c r="D5" s="8"/>
      <c r="E5" s="24">
        <v>1950000</v>
      </c>
      <c r="F5" s="8"/>
    </row>
    <row r="6" spans="1:6" s="1" customFormat="1" ht="15" thickBot="1" x14ac:dyDescent="0.4">
      <c r="A6" s="45" t="s">
        <v>7</v>
      </c>
      <c r="B6" s="5" t="s">
        <v>62</v>
      </c>
      <c r="C6" s="8"/>
      <c r="D6" s="24">
        <v>30000</v>
      </c>
      <c r="E6" s="8"/>
      <c r="F6" s="8"/>
    </row>
    <row r="7" spans="1:6" s="1" customFormat="1" ht="15" thickBot="1" x14ac:dyDescent="0.4">
      <c r="A7"/>
      <c r="B7" s="5" t="s">
        <v>61</v>
      </c>
      <c r="C7" s="8"/>
      <c r="D7" s="24">
        <v>20000</v>
      </c>
      <c r="E7" s="7">
        <f>SUM(D6:D7)</f>
        <v>50000</v>
      </c>
      <c r="F7" s="8"/>
    </row>
    <row r="8" spans="1:6" s="1" customFormat="1" ht="15" thickBot="1" x14ac:dyDescent="0.4">
      <c r="A8" s="45" t="s">
        <v>6</v>
      </c>
      <c r="B8" s="49" t="s">
        <v>45</v>
      </c>
      <c r="C8" s="8"/>
      <c r="D8" s="8"/>
      <c r="E8" s="8"/>
      <c r="F8" s="23">
        <f>E5-E7</f>
        <v>1900000</v>
      </c>
    </row>
    <row r="9" spans="1:6" s="1" customFormat="1" ht="15" thickBot="1" x14ac:dyDescent="0.4">
      <c r="A9" s="45"/>
      <c r="B9" s="5" t="s">
        <v>50</v>
      </c>
      <c r="C9" s="8"/>
      <c r="D9" s="8"/>
      <c r="E9" s="24">
        <v>1250000</v>
      </c>
      <c r="F9" s="57"/>
    </row>
    <row r="10" spans="1:6" s="1" customFormat="1" ht="15" thickBot="1" x14ac:dyDescent="0.4">
      <c r="A10"/>
      <c r="B10" s="49" t="s">
        <v>59</v>
      </c>
      <c r="C10" s="50">
        <v>800000</v>
      </c>
      <c r="D10" s="47"/>
      <c r="E10" s="47"/>
      <c r="F10" s="47"/>
    </row>
    <row r="11" spans="1:6" s="1" customFormat="1" ht="15" thickBot="1" x14ac:dyDescent="0.4">
      <c r="A11" s="45" t="s">
        <v>58</v>
      </c>
      <c r="B11" s="49" t="s">
        <v>57</v>
      </c>
      <c r="C11" s="50">
        <v>20000</v>
      </c>
      <c r="D11" s="47"/>
      <c r="E11" s="47"/>
      <c r="F11" s="47"/>
    </row>
    <row r="12" spans="1:6" s="1" customFormat="1" ht="15" thickBot="1" x14ac:dyDescent="0.4">
      <c r="A12"/>
      <c r="B12" s="49" t="s">
        <v>54</v>
      </c>
      <c r="C12" s="47"/>
      <c r="D12" s="48">
        <v>820000</v>
      </c>
      <c r="E12" s="47"/>
      <c r="F12" s="47"/>
    </row>
    <row r="13" spans="1:6" s="1" customFormat="1" ht="15" thickBot="1" x14ac:dyDescent="0.4">
      <c r="A13" s="45" t="s">
        <v>7</v>
      </c>
      <c r="B13" s="5" t="s">
        <v>53</v>
      </c>
      <c r="C13" s="24">
        <v>60000</v>
      </c>
      <c r="D13" s="8"/>
      <c r="E13" s="8"/>
      <c r="F13" s="8"/>
    </row>
    <row r="14" spans="1:6" s="1" customFormat="1" ht="15" thickBot="1" x14ac:dyDescent="0.4">
      <c r="A14"/>
      <c r="B14" s="5" t="s">
        <v>52</v>
      </c>
      <c r="C14" s="24">
        <v>10000</v>
      </c>
      <c r="D14" s="23">
        <f>SUM(C13:C14)</f>
        <v>70000</v>
      </c>
      <c r="E14" s="8"/>
      <c r="F14" s="8"/>
    </row>
    <row r="15" spans="1:6" s="1" customFormat="1" ht="15" thickBot="1" x14ac:dyDescent="0.4">
      <c r="A15"/>
      <c r="B15" s="5" t="s">
        <v>49</v>
      </c>
      <c r="C15" s="8"/>
      <c r="D15" s="8"/>
      <c r="E15" s="23">
        <f>D12-D14</f>
        <v>750000</v>
      </c>
      <c r="F15" s="8"/>
    </row>
    <row r="16" spans="1:6" s="1" customFormat="1" ht="15" thickBot="1" x14ac:dyDescent="0.4">
      <c r="A16" s="45" t="s">
        <v>6</v>
      </c>
      <c r="B16" s="5" t="s">
        <v>48</v>
      </c>
      <c r="C16" s="8"/>
      <c r="D16" s="8"/>
      <c r="E16" s="23">
        <f>E9+E15</f>
        <v>2000000</v>
      </c>
      <c r="F16" s="8"/>
    </row>
    <row r="17" spans="1:6" s="1" customFormat="1" ht="15" thickBot="1" x14ac:dyDescent="0.4">
      <c r="A17" s="45" t="s">
        <v>7</v>
      </c>
      <c r="B17" s="5" t="s">
        <v>47</v>
      </c>
      <c r="C17" s="8"/>
      <c r="D17" s="8"/>
      <c r="E17" s="24">
        <v>600000</v>
      </c>
      <c r="F17" s="8"/>
    </row>
    <row r="18" spans="1:6" s="1" customFormat="1" ht="15" thickBot="1" x14ac:dyDescent="0.4">
      <c r="A18"/>
      <c r="B18" s="5" t="s">
        <v>44</v>
      </c>
      <c r="C18" s="8"/>
      <c r="D18" s="8"/>
      <c r="E18" s="8"/>
      <c r="F18" s="23">
        <f>E16-E17</f>
        <v>1400000</v>
      </c>
    </row>
    <row r="19" spans="1:6" s="1" customFormat="1" ht="15" thickBot="1" x14ac:dyDescent="0.4">
      <c r="A19"/>
      <c r="B19" s="5" t="s">
        <v>20</v>
      </c>
      <c r="C19" s="8"/>
      <c r="D19" s="8"/>
      <c r="E19" s="8"/>
      <c r="F19" s="23">
        <f>F8-F18</f>
        <v>500000</v>
      </c>
    </row>
    <row r="20" spans="1:6" s="1" customFormat="1" ht="15.5" x14ac:dyDescent="0.35">
      <c r="A20"/>
      <c r="B20" s="56" t="s">
        <v>19</v>
      </c>
      <c r="C20" s="39"/>
      <c r="D20" s="39"/>
      <c r="E20" s="39"/>
      <c r="F20" s="39"/>
    </row>
    <row r="21" spans="1:6" s="1" customFormat="1" x14ac:dyDescent="0.35">
      <c r="A21"/>
      <c r="B21" s="38" t="s">
        <v>40</v>
      </c>
      <c r="C21" s="33"/>
      <c r="D21" s="33"/>
      <c r="E21" s="33"/>
      <c r="F21" s="33"/>
    </row>
    <row r="22" spans="1:6" s="1" customFormat="1" x14ac:dyDescent="0.35">
      <c r="A22"/>
      <c r="B22" s="33" t="s">
        <v>39</v>
      </c>
      <c r="C22" s="32">
        <v>17000</v>
      </c>
      <c r="D22" s="33"/>
      <c r="E22" s="33"/>
      <c r="F22" s="33"/>
    </row>
    <row r="23" spans="1:6" s="1" customFormat="1" x14ac:dyDescent="0.35">
      <c r="A23"/>
      <c r="B23" s="33" t="s">
        <v>38</v>
      </c>
      <c r="C23" s="32">
        <v>9000</v>
      </c>
      <c r="D23" s="33"/>
      <c r="E23" s="33"/>
      <c r="F23" s="33"/>
    </row>
    <row r="24" spans="1:6" s="1" customFormat="1" x14ac:dyDescent="0.35">
      <c r="A24"/>
      <c r="B24" s="33" t="s">
        <v>37</v>
      </c>
      <c r="C24" s="32">
        <v>32000</v>
      </c>
      <c r="D24" s="33"/>
      <c r="E24" s="33"/>
      <c r="F24" s="33"/>
    </row>
    <row r="25" spans="1:6" s="1" customFormat="1" x14ac:dyDescent="0.35">
      <c r="A25"/>
      <c r="B25" s="33" t="s">
        <v>36</v>
      </c>
      <c r="C25" s="32">
        <v>16000</v>
      </c>
      <c r="D25" s="33"/>
      <c r="E25" s="33"/>
      <c r="F25" s="33"/>
    </row>
    <row r="26" spans="1:6" s="1" customFormat="1" x14ac:dyDescent="0.35">
      <c r="A26" s="29" t="s">
        <v>23</v>
      </c>
      <c r="B26" s="33" t="s">
        <v>35</v>
      </c>
      <c r="C26" s="32">
        <v>1000</v>
      </c>
      <c r="D26" s="37">
        <f>SUM(C22:C26)</f>
        <v>75000</v>
      </c>
      <c r="E26" s="33"/>
      <c r="F26" s="33"/>
    </row>
    <row r="27" spans="1:6" s="1" customFormat="1" x14ac:dyDescent="0.35">
      <c r="A27"/>
      <c r="B27" s="36" t="s">
        <v>34</v>
      </c>
      <c r="C27" s="33"/>
      <c r="D27" s="33"/>
      <c r="E27" s="33"/>
      <c r="F27" s="33"/>
    </row>
    <row r="28" spans="1:6" s="1" customFormat="1" x14ac:dyDescent="0.35">
      <c r="A28"/>
      <c r="B28" s="33" t="s">
        <v>33</v>
      </c>
      <c r="C28" s="32">
        <v>12000</v>
      </c>
      <c r="D28" s="33"/>
      <c r="E28" s="33"/>
      <c r="F28" s="33"/>
    </row>
    <row r="29" spans="1:6" s="1" customFormat="1" x14ac:dyDescent="0.35">
      <c r="A29"/>
      <c r="B29" s="33" t="s">
        <v>32</v>
      </c>
      <c r="C29" s="32">
        <v>43000</v>
      </c>
      <c r="D29" s="33"/>
      <c r="E29" s="33"/>
      <c r="F29" s="33"/>
    </row>
    <row r="30" spans="1:6" s="1" customFormat="1" x14ac:dyDescent="0.35">
      <c r="A30"/>
      <c r="B30" s="33" t="s">
        <v>31</v>
      </c>
      <c r="C30" s="32">
        <v>3000</v>
      </c>
      <c r="D30" s="33"/>
      <c r="E30" s="33"/>
      <c r="F30" s="33"/>
    </row>
    <row r="31" spans="1:6" s="1" customFormat="1" x14ac:dyDescent="0.35">
      <c r="A31" s="29" t="s">
        <v>23</v>
      </c>
      <c r="B31" s="33" t="s">
        <v>30</v>
      </c>
      <c r="C31" s="32">
        <v>2000</v>
      </c>
      <c r="D31" s="35">
        <f>SUM(C28:C31)</f>
        <v>60000</v>
      </c>
      <c r="E31" s="35">
        <f>D26+D31</f>
        <v>135000</v>
      </c>
      <c r="F31" s="33"/>
    </row>
    <row r="32" spans="1:6" s="1" customFormat="1" x14ac:dyDescent="0.35">
      <c r="A32"/>
      <c r="B32" s="33"/>
      <c r="C32" s="33"/>
      <c r="D32" s="33"/>
      <c r="E32" s="33"/>
      <c r="F32" s="33"/>
    </row>
    <row r="33" spans="1:6" s="1" customFormat="1" x14ac:dyDescent="0.35">
      <c r="A33"/>
      <c r="B33" s="34" t="s">
        <v>29</v>
      </c>
      <c r="C33" s="33"/>
      <c r="D33" s="33"/>
      <c r="E33" s="33"/>
      <c r="F33" s="33"/>
    </row>
    <row r="34" spans="1:6" s="1" customFormat="1" x14ac:dyDescent="0.35">
      <c r="A34"/>
      <c r="B34" s="33" t="s">
        <v>28</v>
      </c>
      <c r="C34" s="32">
        <v>5000</v>
      </c>
      <c r="D34" s="33"/>
      <c r="E34" s="28"/>
      <c r="F34" s="33"/>
    </row>
    <row r="35" spans="1:6" s="1" customFormat="1" x14ac:dyDescent="0.35">
      <c r="A35"/>
      <c r="B35" s="33" t="s">
        <v>27</v>
      </c>
      <c r="C35" s="32">
        <v>4500</v>
      </c>
      <c r="D35" s="33"/>
      <c r="E35" s="28"/>
      <c r="F35" s="33"/>
    </row>
    <row r="36" spans="1:6" s="1" customFormat="1" x14ac:dyDescent="0.35">
      <c r="A36"/>
      <c r="B36" s="33" t="s">
        <v>26</v>
      </c>
      <c r="C36" s="32">
        <v>500</v>
      </c>
      <c r="D36" s="31">
        <f>SUM(C34:C36)</f>
        <v>10000</v>
      </c>
      <c r="E36" s="28"/>
      <c r="F36" s="28"/>
    </row>
    <row r="37" spans="1:6" s="1" customFormat="1" x14ac:dyDescent="0.35">
      <c r="A37" s="29" t="s">
        <v>7</v>
      </c>
      <c r="B37" s="28"/>
      <c r="C37" s="28"/>
      <c r="D37" s="28"/>
      <c r="E37" s="28"/>
      <c r="F37" s="28"/>
    </row>
    <row r="38" spans="1:6" s="1" customFormat="1" x14ac:dyDescent="0.35">
      <c r="A38"/>
      <c r="B38" s="30" t="s">
        <v>25</v>
      </c>
      <c r="C38" s="28"/>
      <c r="D38" s="28"/>
      <c r="E38" s="28"/>
      <c r="F38" s="28"/>
    </row>
    <row r="39" spans="1:6" s="1" customFormat="1" x14ac:dyDescent="0.35">
      <c r="A39"/>
      <c r="B39" s="28" t="s">
        <v>24</v>
      </c>
      <c r="C39" s="28">
        <v>1000</v>
      </c>
      <c r="D39" s="28"/>
      <c r="E39" s="28"/>
      <c r="F39" s="28"/>
    </row>
    <row r="40" spans="1:6" s="1" customFormat="1" x14ac:dyDescent="0.35">
      <c r="A40" s="29" t="s">
        <v>23</v>
      </c>
      <c r="B40" s="28" t="s">
        <v>22</v>
      </c>
      <c r="C40" s="28">
        <v>3000</v>
      </c>
      <c r="D40" s="27">
        <f>SUM(C39:C40)</f>
        <v>4000</v>
      </c>
      <c r="E40" s="26">
        <f>D36-D40</f>
        <v>6000</v>
      </c>
      <c r="F40" s="25">
        <f>E31+E40</f>
        <v>141000</v>
      </c>
    </row>
    <row r="41" spans="1:6" s="1" customFormat="1" ht="15" thickBot="1" x14ac:dyDescent="0.4">
      <c r="A41"/>
      <c r="B41" s="5" t="s">
        <v>10</v>
      </c>
      <c r="C41" s="8"/>
      <c r="D41" s="8"/>
      <c r="E41" s="8"/>
      <c r="F41" s="23">
        <f>F19-F40</f>
        <v>359000</v>
      </c>
    </row>
    <row r="42" spans="1:6" s="1" customFormat="1" ht="15" thickBot="1" x14ac:dyDescent="0.4">
      <c r="A42"/>
      <c r="B42" s="5" t="s">
        <v>17</v>
      </c>
      <c r="C42" s="8"/>
      <c r="D42" s="8"/>
      <c r="E42" s="8"/>
      <c r="F42" s="8"/>
    </row>
    <row r="43" spans="1:6" s="1" customFormat="1" ht="15" thickBot="1" x14ac:dyDescent="0.4">
      <c r="A43"/>
      <c r="B43" s="5" t="s">
        <v>16</v>
      </c>
      <c r="C43" s="8"/>
      <c r="D43" s="7">
        <v>20000</v>
      </c>
      <c r="E43" s="7"/>
      <c r="F43" s="8"/>
    </row>
    <row r="44" spans="1:6" s="1" customFormat="1" ht="15" thickBot="1" x14ac:dyDescent="0.4">
      <c r="A44"/>
      <c r="B44" s="10" t="s">
        <v>15</v>
      </c>
      <c r="C44" s="4"/>
      <c r="D44" s="3">
        <v>6000</v>
      </c>
      <c r="E44" s="3">
        <f>D43+D44</f>
        <v>26000</v>
      </c>
      <c r="F44" s="4"/>
    </row>
    <row r="45" spans="1:6" s="1" customFormat="1" ht="15" thickBot="1" x14ac:dyDescent="0.4">
      <c r="A45"/>
      <c r="B45" s="5" t="s">
        <v>14</v>
      </c>
      <c r="C45" s="21"/>
      <c r="D45" s="22"/>
      <c r="E45" s="22"/>
      <c r="F45" s="21"/>
    </row>
    <row r="46" spans="1:6" s="1" customFormat="1" ht="15" thickBot="1" x14ac:dyDescent="0.4">
      <c r="A46"/>
      <c r="B46" s="20" t="s">
        <v>13</v>
      </c>
      <c r="C46" s="19"/>
      <c r="D46" s="6">
        <v>2000</v>
      </c>
      <c r="E46" s="6"/>
      <c r="F46" s="18"/>
    </row>
    <row r="47" spans="1:6" s="1" customFormat="1" ht="15" thickBot="1" x14ac:dyDescent="0.4">
      <c r="A47"/>
      <c r="B47" s="10" t="s">
        <v>12</v>
      </c>
      <c r="C47" s="10"/>
      <c r="D47" s="3">
        <v>4000</v>
      </c>
      <c r="E47" s="3">
        <f>D46+D47</f>
        <v>6000</v>
      </c>
      <c r="F47" s="4"/>
    </row>
    <row r="48" spans="1:6" s="1" customFormat="1" ht="29.5" thickBot="1" x14ac:dyDescent="0.4">
      <c r="A48"/>
      <c r="B48" s="5" t="s">
        <v>11</v>
      </c>
      <c r="C48" s="5"/>
      <c r="D48" s="8"/>
      <c r="E48" s="8"/>
      <c r="F48" s="7">
        <f>E44-E47</f>
        <v>20000</v>
      </c>
    </row>
    <row r="49" spans="1:6" s="1" customFormat="1" ht="15" thickBot="1" x14ac:dyDescent="0.4">
      <c r="A49"/>
      <c r="B49" s="5" t="s">
        <v>2</v>
      </c>
      <c r="C49" s="4"/>
      <c r="D49" s="3"/>
      <c r="E49" s="3"/>
      <c r="F49" s="3">
        <f>F41-F48</f>
        <v>339000</v>
      </c>
    </row>
    <row r="50" spans="1:6" s="1" customFormat="1" ht="15" thickBot="1" x14ac:dyDescent="0.4">
      <c r="A50"/>
      <c r="B50" s="5" t="s">
        <v>1</v>
      </c>
      <c r="C50" s="8"/>
      <c r="D50" s="7"/>
      <c r="E50" s="7">
        <f>F49*0.35</f>
        <v>118649.99999999999</v>
      </c>
      <c r="F50" s="7"/>
    </row>
    <row r="51" spans="1:6" s="1" customFormat="1" ht="15" thickBot="1" x14ac:dyDescent="0.4">
      <c r="A51"/>
      <c r="B51" s="20" t="s">
        <v>0</v>
      </c>
      <c r="C51" s="4"/>
      <c r="D51" s="3"/>
      <c r="E51" s="3">
        <f>F49*0.1</f>
        <v>33900</v>
      </c>
      <c r="F51" s="6">
        <f>E50+E51</f>
        <v>152550</v>
      </c>
    </row>
    <row r="52" spans="1:6" s="1" customFormat="1" ht="15" thickBot="1" x14ac:dyDescent="0.4">
      <c r="A52"/>
      <c r="B52" s="28" t="s">
        <v>5</v>
      </c>
      <c r="C52" s="4"/>
      <c r="D52" s="3"/>
      <c r="E52" s="3"/>
      <c r="F52" s="55">
        <f>F49-F51</f>
        <v>186450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F39D-3D81-48B6-BC70-A20E16453A94}">
  <dimension ref="A1:E25"/>
  <sheetViews>
    <sheetView tabSelected="1" topLeftCell="A13" workbookViewId="0">
      <selection activeCell="E25" sqref="E25"/>
    </sheetView>
  </sheetViews>
  <sheetFormatPr baseColWidth="10" defaultRowHeight="14.5" x14ac:dyDescent="0.35"/>
  <cols>
    <col min="1" max="1" width="32.26953125" customWidth="1"/>
    <col min="3" max="3" width="3.453125" customWidth="1"/>
    <col min="4" max="4" width="28.453125" customWidth="1"/>
  </cols>
  <sheetData>
    <row r="1" spans="1:5" x14ac:dyDescent="0.35">
      <c r="A1" s="85" t="s">
        <v>119</v>
      </c>
      <c r="B1" s="85"/>
      <c r="C1" s="85"/>
      <c r="D1" s="85"/>
      <c r="E1" s="85"/>
    </row>
    <row r="2" spans="1:5" x14ac:dyDescent="0.35">
      <c r="A2" s="85" t="s">
        <v>120</v>
      </c>
      <c r="B2" s="85"/>
      <c r="C2" s="85"/>
      <c r="D2" s="85"/>
      <c r="E2" s="85"/>
    </row>
    <row r="3" spans="1:5" x14ac:dyDescent="0.35">
      <c r="A3" s="85" t="s">
        <v>121</v>
      </c>
      <c r="B3" s="85"/>
      <c r="C3" s="85"/>
      <c r="D3" s="85"/>
      <c r="E3" s="85"/>
    </row>
    <row r="4" spans="1:5" x14ac:dyDescent="0.35">
      <c r="A4" s="85" t="s">
        <v>122</v>
      </c>
      <c r="B4" s="85"/>
      <c r="C4" s="85"/>
      <c r="D4" s="85"/>
      <c r="E4" s="85"/>
    </row>
    <row r="5" spans="1:5" x14ac:dyDescent="0.35">
      <c r="A5" s="71" t="s">
        <v>123</v>
      </c>
      <c r="D5" s="72" t="s">
        <v>126</v>
      </c>
    </row>
    <row r="6" spans="1:5" x14ac:dyDescent="0.35">
      <c r="A6" t="s">
        <v>124</v>
      </c>
      <c r="B6">
        <v>2000000</v>
      </c>
      <c r="D6" t="s">
        <v>127</v>
      </c>
      <c r="E6">
        <v>150000</v>
      </c>
    </row>
    <row r="7" spans="1:5" x14ac:dyDescent="0.35">
      <c r="A7" t="s">
        <v>125</v>
      </c>
      <c r="B7">
        <v>60000</v>
      </c>
      <c r="D7" t="s">
        <v>132</v>
      </c>
      <c r="E7">
        <v>50000</v>
      </c>
    </row>
    <row r="8" spans="1:5" x14ac:dyDescent="0.35">
      <c r="A8" t="s">
        <v>129</v>
      </c>
      <c r="B8">
        <v>4500000</v>
      </c>
      <c r="D8" t="s">
        <v>137</v>
      </c>
      <c r="E8">
        <v>2000000</v>
      </c>
    </row>
    <row r="9" spans="1:5" s="76" customFormat="1" ht="14.5" customHeight="1" x14ac:dyDescent="0.35">
      <c r="A9" s="75" t="s">
        <v>134</v>
      </c>
      <c r="B9" s="77">
        <v>6500000</v>
      </c>
      <c r="D9" s="76" t="s">
        <v>141</v>
      </c>
      <c r="E9" s="76">
        <v>75000</v>
      </c>
    </row>
    <row r="10" spans="1:5" x14ac:dyDescent="0.35">
      <c r="A10" t="s">
        <v>138</v>
      </c>
      <c r="B10">
        <v>80000</v>
      </c>
      <c r="D10" t="s">
        <v>143</v>
      </c>
      <c r="E10">
        <v>32000</v>
      </c>
    </row>
    <row r="11" spans="1:5" x14ac:dyDescent="0.35">
      <c r="A11" t="s">
        <v>139</v>
      </c>
      <c r="B11">
        <v>250000</v>
      </c>
    </row>
    <row r="12" spans="1:5" x14ac:dyDescent="0.35">
      <c r="A12" t="s">
        <v>140</v>
      </c>
      <c r="B12">
        <v>2000</v>
      </c>
    </row>
    <row r="13" spans="1:5" x14ac:dyDescent="0.35">
      <c r="A13" t="s">
        <v>134</v>
      </c>
      <c r="B13">
        <v>1300000</v>
      </c>
    </row>
    <row r="14" spans="1:5" x14ac:dyDescent="0.35">
      <c r="A14" t="s">
        <v>142</v>
      </c>
      <c r="B14">
        <v>10000</v>
      </c>
      <c r="E14">
        <f>SUM(E6:E12)</f>
        <v>2307000</v>
      </c>
    </row>
    <row r="15" spans="1:5" x14ac:dyDescent="0.35">
      <c r="A15" s="82" t="s">
        <v>148</v>
      </c>
      <c r="B15">
        <f>SUM(B6:B14)</f>
        <v>14702000</v>
      </c>
    </row>
    <row r="16" spans="1:5" x14ac:dyDescent="0.35">
      <c r="A16" s="73" t="s">
        <v>128</v>
      </c>
    </row>
    <row r="17" spans="1:5" x14ac:dyDescent="0.35">
      <c r="A17" t="s">
        <v>133</v>
      </c>
      <c r="B17">
        <v>200000</v>
      </c>
    </row>
    <row r="18" spans="1:5" x14ac:dyDescent="0.35">
      <c r="A18" t="s">
        <v>144</v>
      </c>
      <c r="B18">
        <v>15000</v>
      </c>
      <c r="D18" t="s">
        <v>149</v>
      </c>
    </row>
    <row r="19" spans="1:5" x14ac:dyDescent="0.35">
      <c r="D19" t="s">
        <v>150</v>
      </c>
      <c r="E19">
        <f>15167000-2307000</f>
        <v>12860000</v>
      </c>
    </row>
    <row r="20" spans="1:5" x14ac:dyDescent="0.35">
      <c r="A20" s="81" t="s">
        <v>147</v>
      </c>
      <c r="B20">
        <f>SUM(B17:B19)</f>
        <v>215000</v>
      </c>
    </row>
    <row r="21" spans="1:5" x14ac:dyDescent="0.35">
      <c r="A21" s="74" t="s">
        <v>130</v>
      </c>
    </row>
    <row r="22" spans="1:5" x14ac:dyDescent="0.35">
      <c r="A22" t="s">
        <v>131</v>
      </c>
      <c r="B22">
        <v>125000</v>
      </c>
    </row>
    <row r="23" spans="1:5" x14ac:dyDescent="0.35">
      <c r="A23" t="s">
        <v>135</v>
      </c>
      <c r="B23">
        <v>125000</v>
      </c>
    </row>
    <row r="24" spans="1:5" x14ac:dyDescent="0.35">
      <c r="A24" s="80" t="s">
        <v>146</v>
      </c>
      <c r="B24">
        <f ca="1">SUM(B22:B27)</f>
        <v>250000</v>
      </c>
    </row>
    <row r="25" spans="1:5" x14ac:dyDescent="0.35">
      <c r="A25" s="78" t="s">
        <v>136</v>
      </c>
      <c r="B25">
        <f>14702000+215000+250000</f>
        <v>15167000</v>
      </c>
      <c r="D25" s="79" t="s">
        <v>145</v>
      </c>
      <c r="E25">
        <f>SUM(E14,E19)</f>
        <v>15167000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B1DC-4A52-40D5-AF5B-FCEE6755C088}">
  <dimension ref="A1:J53"/>
  <sheetViews>
    <sheetView topLeftCell="A33" zoomScale="85" zoomScaleNormal="85" workbookViewId="0">
      <selection activeCell="E33" sqref="E33"/>
    </sheetView>
  </sheetViews>
  <sheetFormatPr baseColWidth="10" defaultRowHeight="14.5" x14ac:dyDescent="0.35"/>
  <cols>
    <col min="1" max="1" width="12.1796875" bestFit="1" customWidth="1"/>
    <col min="2" max="2" width="32.7265625" style="1" customWidth="1"/>
    <col min="3" max="3" width="16.1796875" style="1" bestFit="1" customWidth="1"/>
    <col min="4" max="4" width="24" style="1" bestFit="1" customWidth="1"/>
    <col min="5" max="5" width="15.453125" style="1" customWidth="1"/>
    <col min="6" max="6" width="16.1796875" style="1" bestFit="1" customWidth="1"/>
    <col min="7" max="7" width="12.1796875" style="1" bestFit="1" customWidth="1"/>
    <col min="8" max="8" width="11.54296875" style="1" bestFit="1" customWidth="1"/>
    <col min="9" max="9" width="12.453125" style="1" bestFit="1" customWidth="1"/>
    <col min="10" max="10" width="17" style="1" customWidth="1"/>
  </cols>
  <sheetData>
    <row r="1" spans="1:6" s="1" customFormat="1" x14ac:dyDescent="0.35">
      <c r="A1"/>
      <c r="B1" s="83" t="s">
        <v>93</v>
      </c>
      <c r="C1" s="83"/>
      <c r="D1" s="83"/>
      <c r="E1" s="83"/>
      <c r="F1" s="83"/>
    </row>
    <row r="2" spans="1:6" s="1" customFormat="1" x14ac:dyDescent="0.35">
      <c r="A2"/>
      <c r="B2" s="83" t="s">
        <v>67</v>
      </c>
      <c r="C2" s="83"/>
      <c r="D2" s="83"/>
      <c r="E2" s="83"/>
      <c r="F2" s="83"/>
    </row>
    <row r="3" spans="1:6" s="1" customFormat="1" ht="15" thickBot="1" x14ac:dyDescent="0.4">
      <c r="A3"/>
      <c r="B3" s="84" t="s">
        <v>66</v>
      </c>
      <c r="C3" s="84"/>
      <c r="D3" s="84"/>
      <c r="E3" s="84"/>
      <c r="F3" s="84"/>
    </row>
    <row r="4" spans="1:6" s="1" customFormat="1" ht="15" thickBot="1" x14ac:dyDescent="0.4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4">
      <c r="A5"/>
      <c r="B5" s="49" t="s">
        <v>63</v>
      </c>
      <c r="C5" s="8"/>
      <c r="D5" s="8"/>
      <c r="E5" s="24">
        <v>895000</v>
      </c>
      <c r="F5" s="8"/>
    </row>
    <row r="6" spans="1:6" s="1" customFormat="1" ht="15" thickBot="1" x14ac:dyDescent="0.4">
      <c r="A6" s="45" t="s">
        <v>7</v>
      </c>
      <c r="B6" s="5" t="s">
        <v>62</v>
      </c>
      <c r="C6" s="8"/>
      <c r="D6" s="24">
        <v>8000</v>
      </c>
      <c r="E6" s="8"/>
      <c r="F6" s="8"/>
    </row>
    <row r="7" spans="1:6" s="1" customFormat="1" ht="15" thickBot="1" x14ac:dyDescent="0.4">
      <c r="A7"/>
      <c r="B7" s="5" t="s">
        <v>61</v>
      </c>
      <c r="C7" s="8"/>
      <c r="D7" s="24">
        <v>5000</v>
      </c>
      <c r="E7" s="7">
        <f>SUM(D6:D7)</f>
        <v>13000</v>
      </c>
      <c r="F7" s="8"/>
    </row>
    <row r="8" spans="1:6" s="1" customFormat="1" ht="15" thickBot="1" x14ac:dyDescent="0.4">
      <c r="A8" s="45" t="s">
        <v>6</v>
      </c>
      <c r="B8" s="49" t="s">
        <v>45</v>
      </c>
      <c r="C8" s="8"/>
      <c r="D8" s="8"/>
      <c r="E8" s="8"/>
      <c r="F8" s="23">
        <f>E5-E7</f>
        <v>882000</v>
      </c>
    </row>
    <row r="9" spans="1:6" s="1" customFormat="1" ht="15" thickBot="1" x14ac:dyDescent="0.4">
      <c r="A9" s="45"/>
      <c r="B9" s="5" t="s">
        <v>50</v>
      </c>
      <c r="C9" s="8"/>
      <c r="D9" s="8"/>
      <c r="E9" s="24">
        <v>910000</v>
      </c>
      <c r="F9" s="57"/>
    </row>
    <row r="10" spans="1:6" s="1" customFormat="1" ht="15" thickBot="1" x14ac:dyDescent="0.4">
      <c r="A10"/>
      <c r="B10" s="49" t="s">
        <v>59</v>
      </c>
      <c r="C10" s="50">
        <v>540000</v>
      </c>
      <c r="D10" s="47"/>
      <c r="E10" s="47"/>
      <c r="F10" s="47"/>
    </row>
    <row r="11" spans="1:6" s="1" customFormat="1" ht="15" thickBot="1" x14ac:dyDescent="0.4">
      <c r="A11" s="45" t="s">
        <v>58</v>
      </c>
      <c r="B11" s="49" t="s">
        <v>57</v>
      </c>
      <c r="C11" s="50">
        <v>2000</v>
      </c>
      <c r="D11" s="47"/>
      <c r="E11" s="47"/>
      <c r="F11" s="47"/>
    </row>
    <row r="12" spans="1:6" s="1" customFormat="1" ht="15" thickBot="1" x14ac:dyDescent="0.4">
      <c r="A12"/>
      <c r="B12" s="49" t="s">
        <v>54</v>
      </c>
      <c r="C12" s="47"/>
      <c r="D12" s="48">
        <f>SUM(C10:C11)</f>
        <v>542000</v>
      </c>
      <c r="E12" s="47"/>
      <c r="F12" s="47"/>
    </row>
    <row r="13" spans="1:6" s="1" customFormat="1" ht="15" thickBot="1" x14ac:dyDescent="0.4">
      <c r="A13" s="45" t="s">
        <v>7</v>
      </c>
      <c r="B13" s="5" t="s">
        <v>53</v>
      </c>
      <c r="C13" s="24">
        <v>9000</v>
      </c>
      <c r="D13" s="8"/>
      <c r="E13" s="8"/>
      <c r="F13" s="8"/>
    </row>
    <row r="14" spans="1:6" s="1" customFormat="1" ht="15" thickBot="1" x14ac:dyDescent="0.4">
      <c r="A14"/>
      <c r="B14" s="5" t="s">
        <v>52</v>
      </c>
      <c r="C14" s="24">
        <v>4000</v>
      </c>
      <c r="D14" s="23">
        <f>SUM(C13:C14)</f>
        <v>13000</v>
      </c>
      <c r="E14" s="8"/>
      <c r="F14" s="8"/>
    </row>
    <row r="15" spans="1:6" s="1" customFormat="1" ht="15" thickBot="1" x14ac:dyDescent="0.4">
      <c r="A15"/>
      <c r="B15" s="5" t="s">
        <v>49</v>
      </c>
      <c r="C15" s="8"/>
      <c r="D15" s="8"/>
      <c r="E15" s="23">
        <f>D12-D14</f>
        <v>529000</v>
      </c>
      <c r="F15" s="8"/>
    </row>
    <row r="16" spans="1:6" s="1" customFormat="1" ht="15" thickBot="1" x14ac:dyDescent="0.4">
      <c r="A16" s="45" t="s">
        <v>6</v>
      </c>
      <c r="B16" s="5" t="s">
        <v>48</v>
      </c>
      <c r="C16" s="8"/>
      <c r="D16" s="8"/>
      <c r="E16" s="23">
        <f>E9+E15</f>
        <v>1439000</v>
      </c>
      <c r="F16" s="8"/>
    </row>
    <row r="17" spans="1:6" s="1" customFormat="1" ht="15" thickBot="1" x14ac:dyDescent="0.4">
      <c r="A17" s="45" t="s">
        <v>7</v>
      </c>
      <c r="B17" s="5" t="s">
        <v>47</v>
      </c>
      <c r="C17" s="8"/>
      <c r="D17" s="8"/>
      <c r="E17" s="24">
        <v>765500</v>
      </c>
      <c r="F17" s="8"/>
    </row>
    <row r="18" spans="1:6" s="1" customFormat="1" ht="15" thickBot="1" x14ac:dyDescent="0.4">
      <c r="A18"/>
      <c r="B18" s="5" t="s">
        <v>44</v>
      </c>
      <c r="C18" s="8"/>
      <c r="D18" s="8"/>
      <c r="E18" s="8"/>
      <c r="F18" s="23">
        <f>E16-E17</f>
        <v>673500</v>
      </c>
    </row>
    <row r="19" spans="1:6" s="1" customFormat="1" ht="15" thickBot="1" x14ac:dyDescent="0.4">
      <c r="A19"/>
      <c r="B19" s="5" t="s">
        <v>20</v>
      </c>
      <c r="C19" s="8"/>
      <c r="D19" s="8"/>
      <c r="E19" s="8"/>
      <c r="F19" s="23">
        <f>F8-F18</f>
        <v>208500</v>
      </c>
    </row>
    <row r="20" spans="1:6" s="1" customFormat="1" ht="15.5" x14ac:dyDescent="0.35">
      <c r="A20"/>
      <c r="B20" s="56" t="s">
        <v>19</v>
      </c>
      <c r="C20" s="39"/>
      <c r="D20" s="39"/>
      <c r="E20" s="39"/>
      <c r="F20" s="39"/>
    </row>
    <row r="21" spans="1:6" s="1" customFormat="1" x14ac:dyDescent="0.35">
      <c r="A21"/>
      <c r="B21" s="38" t="s">
        <v>40</v>
      </c>
      <c r="C21" s="33"/>
      <c r="D21" s="33"/>
      <c r="E21" s="33"/>
      <c r="F21" s="33"/>
    </row>
    <row r="22" spans="1:6" s="1" customFormat="1" x14ac:dyDescent="0.35">
      <c r="A22"/>
      <c r="B22" s="33" t="s">
        <v>96</v>
      </c>
      <c r="C22" s="32">
        <v>30000</v>
      </c>
      <c r="D22" s="33"/>
      <c r="E22" s="33"/>
      <c r="F22" s="33"/>
    </row>
    <row r="23" spans="1:6" s="1" customFormat="1" x14ac:dyDescent="0.35">
      <c r="A23"/>
      <c r="B23" s="33" t="s">
        <v>94</v>
      </c>
      <c r="C23" s="32">
        <v>19000</v>
      </c>
      <c r="D23" s="33"/>
      <c r="E23" s="33"/>
      <c r="F23" s="33"/>
    </row>
    <row r="24" spans="1:6" s="1" customFormat="1" x14ac:dyDescent="0.35">
      <c r="A24"/>
      <c r="B24" s="33" t="s">
        <v>37</v>
      </c>
      <c r="C24" s="32">
        <v>18000</v>
      </c>
      <c r="D24" s="33"/>
      <c r="E24" s="33"/>
      <c r="F24" s="33"/>
    </row>
    <row r="25" spans="1:6" s="1" customFormat="1" ht="29" x14ac:dyDescent="0.35">
      <c r="A25"/>
      <c r="B25" s="33" t="s">
        <v>77</v>
      </c>
      <c r="C25" s="32">
        <v>3000</v>
      </c>
      <c r="D25" s="33"/>
      <c r="E25" s="33"/>
      <c r="F25" s="33"/>
    </row>
    <row r="26" spans="1:6" s="1" customFormat="1" x14ac:dyDescent="0.35">
      <c r="A26"/>
      <c r="B26" s="33" t="s">
        <v>36</v>
      </c>
      <c r="C26" s="32">
        <v>8000</v>
      </c>
      <c r="D26" s="33"/>
      <c r="E26" s="33"/>
      <c r="F26" s="33"/>
    </row>
    <row r="27" spans="1:6" s="1" customFormat="1" x14ac:dyDescent="0.35">
      <c r="A27" s="29" t="s">
        <v>23</v>
      </c>
      <c r="B27" s="33" t="s">
        <v>98</v>
      </c>
      <c r="C27" s="32">
        <v>5000</v>
      </c>
      <c r="D27" s="37">
        <f>SUM(C22:C27)</f>
        <v>83000</v>
      </c>
      <c r="E27" s="33"/>
      <c r="F27" s="33"/>
    </row>
    <row r="28" spans="1:6" s="1" customFormat="1" x14ac:dyDescent="0.35">
      <c r="A28"/>
      <c r="B28" s="36" t="s">
        <v>34</v>
      </c>
      <c r="C28" s="33"/>
      <c r="D28" s="33"/>
      <c r="E28" s="33"/>
      <c r="F28" s="33"/>
    </row>
    <row r="29" spans="1:6" s="1" customFormat="1" x14ac:dyDescent="0.35">
      <c r="A29"/>
      <c r="B29" s="33" t="s">
        <v>33</v>
      </c>
      <c r="C29" s="32">
        <v>15000</v>
      </c>
      <c r="D29" s="33"/>
      <c r="E29" s="33"/>
      <c r="F29" s="33"/>
    </row>
    <row r="30" spans="1:6" s="1" customFormat="1" x14ac:dyDescent="0.35">
      <c r="A30"/>
      <c r="B30" s="33" t="s">
        <v>95</v>
      </c>
      <c r="C30" s="32">
        <v>18000</v>
      </c>
      <c r="D30" s="33"/>
      <c r="E30" s="33"/>
      <c r="F30" s="33"/>
    </row>
    <row r="31" spans="1:6" s="1" customFormat="1" x14ac:dyDescent="0.35">
      <c r="A31"/>
      <c r="B31" s="33" t="s">
        <v>31</v>
      </c>
      <c r="C31" s="32">
        <v>2500</v>
      </c>
      <c r="D31" s="33"/>
      <c r="E31" s="33"/>
      <c r="F31" s="33"/>
    </row>
    <row r="32" spans="1:6" s="1" customFormat="1" x14ac:dyDescent="0.35">
      <c r="A32" s="29" t="s">
        <v>23</v>
      </c>
      <c r="B32" s="33" t="s">
        <v>97</v>
      </c>
      <c r="C32" s="32">
        <v>31000</v>
      </c>
      <c r="D32" s="35">
        <f>SUM(C29:C32)</f>
        <v>66500</v>
      </c>
      <c r="E32" s="35">
        <f>D27+D32</f>
        <v>149500</v>
      </c>
      <c r="F32" s="33"/>
    </row>
    <row r="33" spans="1:6" s="1" customFormat="1" x14ac:dyDescent="0.35">
      <c r="A33"/>
      <c r="B33" s="33"/>
      <c r="C33" s="33"/>
      <c r="D33" s="33"/>
      <c r="E33" s="33"/>
      <c r="F33" s="33"/>
    </row>
    <row r="34" spans="1:6" s="1" customFormat="1" x14ac:dyDescent="0.35">
      <c r="A34"/>
      <c r="B34" s="34" t="s">
        <v>29</v>
      </c>
      <c r="C34" s="33"/>
      <c r="D34" s="33"/>
      <c r="E34" s="33"/>
      <c r="F34" s="33"/>
    </row>
    <row r="35" spans="1:6" s="1" customFormat="1" x14ac:dyDescent="0.35">
      <c r="A35"/>
      <c r="B35" s="33" t="s">
        <v>28</v>
      </c>
      <c r="C35" s="32">
        <v>0</v>
      </c>
      <c r="D35" s="33"/>
      <c r="E35" s="28"/>
      <c r="F35" s="33"/>
    </row>
    <row r="36" spans="1:6" s="1" customFormat="1" x14ac:dyDescent="0.35">
      <c r="A36"/>
      <c r="B36" s="33" t="s">
        <v>27</v>
      </c>
      <c r="C36" s="32">
        <v>0</v>
      </c>
      <c r="D36" s="33"/>
      <c r="E36" s="28"/>
      <c r="F36" s="33"/>
    </row>
    <row r="37" spans="1:6" s="1" customFormat="1" x14ac:dyDescent="0.35">
      <c r="A37"/>
      <c r="B37" s="33" t="s">
        <v>26</v>
      </c>
      <c r="C37" s="32">
        <v>0</v>
      </c>
      <c r="D37" s="31">
        <f>SUM(C35:C37)</f>
        <v>0</v>
      </c>
      <c r="E37" s="28"/>
      <c r="F37" s="28"/>
    </row>
    <row r="38" spans="1:6" s="1" customFormat="1" x14ac:dyDescent="0.35">
      <c r="A38" s="29" t="s">
        <v>7</v>
      </c>
      <c r="B38" s="28"/>
      <c r="C38" s="28"/>
      <c r="D38" s="28"/>
      <c r="E38" s="28"/>
      <c r="F38" s="28"/>
    </row>
    <row r="39" spans="1:6" s="1" customFormat="1" x14ac:dyDescent="0.35">
      <c r="A39"/>
      <c r="B39" s="30" t="s">
        <v>25</v>
      </c>
      <c r="C39" s="28"/>
      <c r="D39" s="28"/>
      <c r="E39" s="28"/>
      <c r="F39" s="28"/>
    </row>
    <row r="40" spans="1:6" s="1" customFormat="1" x14ac:dyDescent="0.35">
      <c r="A40"/>
      <c r="B40" s="28" t="s">
        <v>24</v>
      </c>
      <c r="C40" s="28">
        <v>0</v>
      </c>
      <c r="D40" s="28"/>
      <c r="E40" s="28"/>
      <c r="F40" s="28"/>
    </row>
    <row r="41" spans="1:6" s="1" customFormat="1" x14ac:dyDescent="0.35">
      <c r="A41" s="29" t="s">
        <v>23</v>
      </c>
      <c r="B41" s="28" t="s">
        <v>22</v>
      </c>
      <c r="C41" s="28">
        <v>0</v>
      </c>
      <c r="D41" s="27">
        <f>SUM(C40:C41)</f>
        <v>0</v>
      </c>
      <c r="E41" s="26">
        <f>D37-D41</f>
        <v>0</v>
      </c>
      <c r="F41" s="25">
        <f>E32+E41</f>
        <v>149500</v>
      </c>
    </row>
    <row r="42" spans="1:6" s="1" customFormat="1" ht="15" thickBot="1" x14ac:dyDescent="0.4">
      <c r="A42"/>
      <c r="B42" s="5" t="s">
        <v>10</v>
      </c>
      <c r="C42" s="8"/>
      <c r="D42" s="8"/>
      <c r="E42" s="8"/>
      <c r="F42" s="23">
        <f>F19-F41</f>
        <v>59000</v>
      </c>
    </row>
    <row r="43" spans="1:6" s="1" customFormat="1" ht="15" thickBot="1" x14ac:dyDescent="0.4">
      <c r="A43"/>
      <c r="B43" s="5" t="s">
        <v>17</v>
      </c>
      <c r="C43" s="8"/>
      <c r="D43" s="8"/>
      <c r="E43" s="8"/>
      <c r="F43" s="8"/>
    </row>
    <row r="44" spans="1:6" s="1" customFormat="1" ht="15" thickBot="1" x14ac:dyDescent="0.4">
      <c r="A44"/>
      <c r="B44" s="5" t="s">
        <v>16</v>
      </c>
      <c r="C44" s="8"/>
      <c r="D44" s="7">
        <v>0</v>
      </c>
      <c r="E44" s="7"/>
      <c r="F44" s="8"/>
    </row>
    <row r="45" spans="1:6" s="1" customFormat="1" ht="15" thickBot="1" x14ac:dyDescent="0.4">
      <c r="A45"/>
      <c r="B45" s="10" t="s">
        <v>15</v>
      </c>
      <c r="C45" s="4"/>
      <c r="D45" s="3">
        <v>0</v>
      </c>
      <c r="E45" s="3">
        <f>D44+D45</f>
        <v>0</v>
      </c>
      <c r="F45" s="4"/>
    </row>
    <row r="46" spans="1:6" s="1" customFormat="1" ht="15" thickBot="1" x14ac:dyDescent="0.4">
      <c r="A46"/>
      <c r="B46" s="5" t="s">
        <v>14</v>
      </c>
      <c r="C46" s="21"/>
      <c r="D46" s="22"/>
      <c r="E46" s="22"/>
      <c r="F46" s="21"/>
    </row>
    <row r="47" spans="1:6" s="1" customFormat="1" ht="15" thickBot="1" x14ac:dyDescent="0.4">
      <c r="A47"/>
      <c r="B47" s="20" t="s">
        <v>13</v>
      </c>
      <c r="C47" s="19"/>
      <c r="D47" s="6">
        <v>0</v>
      </c>
      <c r="E47" s="6"/>
      <c r="F47" s="18"/>
    </row>
    <row r="48" spans="1:6" s="1" customFormat="1" ht="15" thickBot="1" x14ac:dyDescent="0.4">
      <c r="A48"/>
      <c r="B48" s="10" t="s">
        <v>12</v>
      </c>
      <c r="C48" s="10"/>
      <c r="D48" s="3">
        <v>5000</v>
      </c>
      <c r="E48" s="3">
        <f>D47+D48</f>
        <v>5000</v>
      </c>
      <c r="F48" s="4"/>
    </row>
    <row r="49" spans="1:6" s="1" customFormat="1" ht="29.5" thickBot="1" x14ac:dyDescent="0.4">
      <c r="A49"/>
      <c r="B49" s="5" t="s">
        <v>11</v>
      </c>
      <c r="C49" s="5"/>
      <c r="D49" s="8"/>
      <c r="E49" s="8"/>
      <c r="F49" s="7">
        <f>E45-E48</f>
        <v>-5000</v>
      </c>
    </row>
    <row r="50" spans="1:6" s="1" customFormat="1" ht="15" thickBot="1" x14ac:dyDescent="0.4">
      <c r="A50"/>
      <c r="B50" s="5" t="s">
        <v>2</v>
      </c>
      <c r="C50" s="4"/>
      <c r="D50" s="3"/>
      <c r="E50" s="3"/>
      <c r="F50" s="3">
        <f>F42-F49</f>
        <v>64000</v>
      </c>
    </row>
    <row r="51" spans="1:6" s="1" customFormat="1" ht="15" thickBot="1" x14ac:dyDescent="0.4">
      <c r="A51"/>
      <c r="B51" s="5" t="s">
        <v>1</v>
      </c>
      <c r="C51" s="8"/>
      <c r="D51" s="7"/>
      <c r="E51" s="7">
        <f>F50*0.35</f>
        <v>22400</v>
      </c>
      <c r="F51" s="7"/>
    </row>
    <row r="52" spans="1:6" s="1" customFormat="1" ht="15" thickBot="1" x14ac:dyDescent="0.4">
      <c r="A52"/>
      <c r="B52" s="20" t="s">
        <v>0</v>
      </c>
      <c r="C52" s="4"/>
      <c r="D52" s="3"/>
      <c r="E52" s="3">
        <f>F50*0.1</f>
        <v>6400</v>
      </c>
      <c r="F52" s="6">
        <f>E51+E52</f>
        <v>28800</v>
      </c>
    </row>
    <row r="53" spans="1:6" s="1" customFormat="1" ht="15" thickBot="1" x14ac:dyDescent="0.4">
      <c r="A53"/>
      <c r="B53" s="28" t="s">
        <v>5</v>
      </c>
      <c r="C53" s="4"/>
      <c r="D53" s="3"/>
      <c r="E53" s="3"/>
      <c r="F53" s="55">
        <f>F50-F52</f>
        <v>35200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12" sqref="B12"/>
    </sheetView>
  </sheetViews>
  <sheetFormatPr baseColWidth="10" defaultRowHeight="14.5" x14ac:dyDescent="0.35"/>
  <cols>
    <col min="1" max="1" width="25.54296875" bestFit="1" customWidth="1"/>
    <col min="2" max="2" width="17.81640625" customWidth="1"/>
    <col min="3" max="3" width="37.7265625" bestFit="1" customWidth="1"/>
  </cols>
  <sheetData>
    <row r="1" spans="1:4" x14ac:dyDescent="0.35">
      <c r="A1" s="86" t="s">
        <v>92</v>
      </c>
      <c r="B1" s="86"/>
      <c r="C1" s="86"/>
      <c r="D1" s="86"/>
    </row>
    <row r="2" spans="1:4" x14ac:dyDescent="0.35">
      <c r="A2" s="86" t="s">
        <v>91</v>
      </c>
      <c r="B2" s="86"/>
      <c r="C2" s="86"/>
      <c r="D2" s="86"/>
    </row>
    <row r="4" spans="1:4" x14ac:dyDescent="0.35">
      <c r="A4" s="64" t="s">
        <v>90</v>
      </c>
    </row>
    <row r="5" spans="1:4" x14ac:dyDescent="0.35">
      <c r="A5" s="87" t="s">
        <v>89</v>
      </c>
      <c r="B5" s="87"/>
    </row>
    <row r="6" spans="1:4" ht="15" thickBot="1" x14ac:dyDescent="0.4"/>
    <row r="7" spans="1:4" ht="15" thickBot="1" x14ac:dyDescent="0.4">
      <c r="A7" s="63" t="s">
        <v>88</v>
      </c>
      <c r="B7" s="61">
        <v>895000</v>
      </c>
      <c r="C7" s="62" t="s">
        <v>87</v>
      </c>
      <c r="D7" s="61">
        <v>540000</v>
      </c>
    </row>
    <row r="8" spans="1:4" ht="15" thickBot="1" x14ac:dyDescent="0.4">
      <c r="A8" s="60" t="s">
        <v>86</v>
      </c>
      <c r="B8" s="58">
        <v>910000</v>
      </c>
      <c r="C8" s="59" t="s">
        <v>85</v>
      </c>
      <c r="D8" s="58">
        <v>765500</v>
      </c>
    </row>
    <row r="9" spans="1:4" ht="15" thickBot="1" x14ac:dyDescent="0.4">
      <c r="A9" s="60" t="s">
        <v>84</v>
      </c>
      <c r="B9" s="58">
        <v>8000</v>
      </c>
      <c r="C9" s="59" t="s">
        <v>83</v>
      </c>
      <c r="D9" s="58">
        <v>9000</v>
      </c>
    </row>
    <row r="10" spans="1:4" ht="15" thickBot="1" x14ac:dyDescent="0.4">
      <c r="A10" s="60" t="s">
        <v>82</v>
      </c>
      <c r="B10" s="58">
        <v>2000</v>
      </c>
      <c r="C10" s="59" t="s">
        <v>81</v>
      </c>
      <c r="D10" s="58">
        <v>30000</v>
      </c>
    </row>
    <row r="11" spans="1:4" ht="15" thickBot="1" x14ac:dyDescent="0.4">
      <c r="A11" s="60" t="s">
        <v>80</v>
      </c>
      <c r="B11" s="58">
        <v>15000</v>
      </c>
      <c r="C11" s="59" t="s">
        <v>79</v>
      </c>
      <c r="D11" s="58">
        <v>18000</v>
      </c>
    </row>
    <row r="12" spans="1:4" ht="15" thickBot="1" x14ac:dyDescent="0.4">
      <c r="A12" s="60" t="s">
        <v>78</v>
      </c>
      <c r="B12" s="58">
        <v>8000</v>
      </c>
      <c r="C12" s="65" t="s">
        <v>77</v>
      </c>
      <c r="D12" s="58">
        <v>3000</v>
      </c>
    </row>
    <row r="13" spans="1:4" ht="15" thickBot="1" x14ac:dyDescent="0.4">
      <c r="A13" s="60" t="s">
        <v>76</v>
      </c>
      <c r="B13" s="58">
        <v>19000</v>
      </c>
      <c r="C13" s="59" t="s">
        <v>75</v>
      </c>
      <c r="D13" s="58">
        <v>31000</v>
      </c>
    </row>
    <row r="14" spans="1:4" ht="15" thickBot="1" x14ac:dyDescent="0.4">
      <c r="A14" s="60" t="s">
        <v>74</v>
      </c>
      <c r="B14" s="58">
        <v>18000</v>
      </c>
      <c r="C14" s="59" t="s">
        <v>73</v>
      </c>
      <c r="D14" s="58">
        <v>4000</v>
      </c>
    </row>
    <row r="15" spans="1:4" ht="15" thickBot="1" x14ac:dyDescent="0.4">
      <c r="A15" s="60" t="s">
        <v>72</v>
      </c>
      <c r="B15" s="58">
        <v>2500</v>
      </c>
      <c r="C15" s="59" t="s">
        <v>71</v>
      </c>
      <c r="D15" s="58">
        <v>5000</v>
      </c>
    </row>
    <row r="16" spans="1:4" ht="15" thickBot="1" x14ac:dyDescent="0.4">
      <c r="A16" s="60" t="s">
        <v>70</v>
      </c>
      <c r="B16" s="58">
        <v>5000</v>
      </c>
      <c r="C16" s="59" t="s">
        <v>69</v>
      </c>
      <c r="D16" s="58">
        <v>5000</v>
      </c>
    </row>
  </sheetData>
  <mergeCells count="3">
    <mergeCell ref="A1:D1"/>
    <mergeCell ref="A2:D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La especial</vt:lpstr>
      <vt:lpstr>Almacenes de Todo</vt:lpstr>
      <vt:lpstr>la marina</vt:lpstr>
      <vt:lpstr>EJEMPLO (4)</vt:lpstr>
      <vt:lpstr>Hoja1X (2)</vt:lpstr>
      <vt:lpstr>EJEMPLO (2)</vt:lpstr>
      <vt:lpstr>Balance</vt:lpstr>
      <vt:lpstr>EJEMPLO (3)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Jocelin Reyes Rodriguez</cp:lastModifiedBy>
  <dcterms:created xsi:type="dcterms:W3CDTF">2024-10-03T16:51:38Z</dcterms:created>
  <dcterms:modified xsi:type="dcterms:W3CDTF">2024-10-18T06:42:38Z</dcterms:modified>
</cp:coreProperties>
</file>