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24226"/>
  <mc:AlternateContent xmlns:mc="http://schemas.openxmlformats.org/markup-compatibility/2006">
    <mc:Choice Requires="x15">
      <x15ac:absPath xmlns:x15ac="http://schemas.microsoft.com/office/spreadsheetml/2010/11/ac" url="C:\Users\allot\Desktop\Gen_DA\"/>
    </mc:Choice>
  </mc:AlternateContent>
  <xr:revisionPtr revIDLastSave="0" documentId="13_ncr:1_{B3742BA1-256A-45F0-8B78-501739B35054}" xr6:coauthVersionLast="47" xr6:coauthVersionMax="47" xr10:uidLastSave="{00000000-0000-0000-0000-000000000000}"/>
  <bookViews>
    <workbookView xWindow="-120" yWindow="-120" windowWidth="20730" windowHeight="11040" xr2:uid="{00000000-000D-0000-FFFF-FFFF00000000}"/>
  </bookViews>
  <sheets>
    <sheet name="Employee Data" sheetId="1" r:id="rId1"/>
    <sheet name="Training Programme Data" sheetId="2" r:id="rId2"/>
    <sheet name="Summary" sheetId="3" r:id="rId3"/>
    <sheet name="Pivot Summary" sheetId="4" r:id="rId4"/>
    <sheet name="Dashboard" sheetId="5" r:id="rId5"/>
  </sheets>
  <definedNames>
    <definedName name="_xlnm._FilterDatabase" localSheetId="0" hidden="1">'Employee Data'!$C$1:$C$80</definedName>
    <definedName name="_xlnm._FilterDatabase" localSheetId="2" hidden="1">Summary!$A$1:$A$6</definedName>
    <definedName name="_xlnm.Extract" localSheetId="2">Summary!#REF!</definedName>
    <definedName name="Slicer_Department">#N/A</definedName>
  </definedNames>
  <calcPr calcId="191029"/>
  <pivotCaches>
    <pivotCache cacheId="0" r:id="rId6"/>
    <pivotCache cacheId="1"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 i="3" l="1" a="1"/>
  <c r="A2" i="3" s="1"/>
  <c r="B2" i="3"/>
  <c r="J2" i="1"/>
  <c r="L2" i="1" s="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3" i="1"/>
  <c r="K4" i="1"/>
  <c r="K5" i="1"/>
  <c r="K6" i="1"/>
  <c r="K7" i="1"/>
  <c r="K8" i="1"/>
  <c r="K9" i="1"/>
  <c r="K10" i="1"/>
  <c r="K11" i="1"/>
  <c r="K12" i="1"/>
  <c r="K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2" i="1"/>
  <c r="J7" i="1"/>
  <c r="L7" i="1" s="1"/>
  <c r="J8" i="1"/>
  <c r="L8" i="1" s="1"/>
  <c r="J9" i="1"/>
  <c r="L9" i="1" s="1"/>
  <c r="J10" i="1"/>
  <c r="L10" i="1" s="1"/>
  <c r="J11" i="1"/>
  <c r="L11" i="1" s="1"/>
  <c r="J12" i="1"/>
  <c r="L12" i="1" s="1"/>
  <c r="J13" i="1"/>
  <c r="L13" i="1" s="1"/>
  <c r="J14" i="1"/>
  <c r="L14" i="1" s="1"/>
  <c r="J15" i="1"/>
  <c r="L15" i="1" s="1"/>
  <c r="J16" i="1"/>
  <c r="L16" i="1" s="1"/>
  <c r="J17" i="1"/>
  <c r="L17" i="1" s="1"/>
  <c r="J18" i="1"/>
  <c r="L18" i="1" s="1"/>
  <c r="J19" i="1"/>
  <c r="L19" i="1" s="1"/>
  <c r="J20" i="1"/>
  <c r="L20" i="1" s="1"/>
  <c r="J21" i="1"/>
  <c r="L21" i="1" s="1"/>
  <c r="J22" i="1"/>
  <c r="L22" i="1" s="1"/>
  <c r="J23" i="1"/>
  <c r="L23" i="1" s="1"/>
  <c r="J24" i="1"/>
  <c r="L24" i="1" s="1"/>
  <c r="J25" i="1"/>
  <c r="L25" i="1" s="1"/>
  <c r="J26" i="1"/>
  <c r="L26" i="1" s="1"/>
  <c r="J27" i="1"/>
  <c r="L27" i="1" s="1"/>
  <c r="J28" i="1"/>
  <c r="L28" i="1" s="1"/>
  <c r="J29" i="1"/>
  <c r="L29" i="1" s="1"/>
  <c r="J30" i="1"/>
  <c r="L30" i="1" s="1"/>
  <c r="J31" i="1"/>
  <c r="L31" i="1" s="1"/>
  <c r="J32" i="1"/>
  <c r="L32" i="1" s="1"/>
  <c r="J33" i="1"/>
  <c r="L33" i="1" s="1"/>
  <c r="J34" i="1"/>
  <c r="L34" i="1" s="1"/>
  <c r="J35" i="1"/>
  <c r="L35" i="1" s="1"/>
  <c r="J36" i="1"/>
  <c r="L36" i="1" s="1"/>
  <c r="J37" i="1"/>
  <c r="L37" i="1" s="1"/>
  <c r="J38" i="1"/>
  <c r="L38" i="1" s="1"/>
  <c r="J39" i="1"/>
  <c r="L39" i="1" s="1"/>
  <c r="J40" i="1"/>
  <c r="L40" i="1" s="1"/>
  <c r="J41" i="1"/>
  <c r="L41" i="1" s="1"/>
  <c r="J42" i="1"/>
  <c r="L42" i="1" s="1"/>
  <c r="J43" i="1"/>
  <c r="L43" i="1" s="1"/>
  <c r="J44" i="1"/>
  <c r="L44" i="1" s="1"/>
  <c r="J45" i="1"/>
  <c r="L45" i="1" s="1"/>
  <c r="J46" i="1"/>
  <c r="L46" i="1" s="1"/>
  <c r="J47" i="1"/>
  <c r="L47" i="1" s="1"/>
  <c r="J48" i="1"/>
  <c r="L48" i="1" s="1"/>
  <c r="J49" i="1"/>
  <c r="L49" i="1" s="1"/>
  <c r="J50" i="1"/>
  <c r="L50" i="1" s="1"/>
  <c r="J51" i="1"/>
  <c r="L51" i="1" s="1"/>
  <c r="J52" i="1"/>
  <c r="L52" i="1" s="1"/>
  <c r="J53" i="1"/>
  <c r="L53" i="1" s="1"/>
  <c r="J54" i="1"/>
  <c r="L54" i="1" s="1"/>
  <c r="J55" i="1"/>
  <c r="L55" i="1" s="1"/>
  <c r="J56" i="1"/>
  <c r="L56" i="1" s="1"/>
  <c r="J57" i="1"/>
  <c r="L57" i="1" s="1"/>
  <c r="J58" i="1"/>
  <c r="L58" i="1" s="1"/>
  <c r="J59" i="1"/>
  <c r="L59" i="1" s="1"/>
  <c r="J60" i="1"/>
  <c r="L60" i="1" s="1"/>
  <c r="J61" i="1"/>
  <c r="L61" i="1" s="1"/>
  <c r="J62" i="1"/>
  <c r="L62" i="1" s="1"/>
  <c r="J63" i="1"/>
  <c r="L63" i="1" s="1"/>
  <c r="J64" i="1"/>
  <c r="L64" i="1" s="1"/>
  <c r="J65" i="1"/>
  <c r="L65" i="1" s="1"/>
  <c r="J66" i="1"/>
  <c r="L66" i="1" s="1"/>
  <c r="J67" i="1"/>
  <c r="L67" i="1" s="1"/>
  <c r="J68" i="1"/>
  <c r="L68" i="1" s="1"/>
  <c r="J69" i="1"/>
  <c r="L69" i="1" s="1"/>
  <c r="J70" i="1"/>
  <c r="L70" i="1" s="1"/>
  <c r="J71" i="1"/>
  <c r="L71" i="1" s="1"/>
  <c r="J72" i="1"/>
  <c r="L72" i="1" s="1"/>
  <c r="J73" i="1"/>
  <c r="L73" i="1" s="1"/>
  <c r="J74" i="1"/>
  <c r="L74" i="1" s="1"/>
  <c r="J75" i="1"/>
  <c r="L75" i="1" s="1"/>
  <c r="J3" i="1"/>
  <c r="L3" i="1" s="1"/>
  <c r="J4" i="1"/>
  <c r="L4" i="1" s="1"/>
  <c r="J5" i="1"/>
  <c r="L5" i="1" s="1"/>
  <c r="J6" i="1"/>
  <c r="L6" i="1" s="1"/>
  <c r="D5" i="3" l="1"/>
  <c r="C4" i="3"/>
  <c r="D6" i="3"/>
  <c r="C2" i="3"/>
  <c r="D2" i="3"/>
  <c r="D4" i="3"/>
  <c r="C5" i="3"/>
  <c r="C6" i="3"/>
  <c r="D3" i="3"/>
  <c r="C3" i="3"/>
  <c r="B5" i="3"/>
  <c r="B4" i="3"/>
  <c r="B3" i="3"/>
  <c r="B6"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<sst xmlns="http://schemas.openxmlformats.org/spreadsheetml/2006/main" count="445" uniqueCount="204">
  <si>
    <t>Employee ID</t>
  </si>
  <si>
    <t>Name</t>
  </si>
  <si>
    <t>Department</t>
  </si>
  <si>
    <t>Role</t>
  </si>
  <si>
    <t>Salary (£)</t>
  </si>
  <si>
    <t>Years with Company</t>
  </si>
  <si>
    <t>Performance Rating</t>
  </si>
  <si>
    <t>Last Training Completed</t>
  </si>
  <si>
    <t>E001</t>
  </si>
  <si>
    <t>E002</t>
  </si>
  <si>
    <t>E003</t>
  </si>
  <si>
    <t>E004</t>
  </si>
  <si>
    <t>E005</t>
  </si>
  <si>
    <t>E007</t>
  </si>
  <si>
    <t>E008</t>
  </si>
  <si>
    <t>E009</t>
  </si>
  <si>
    <t>E010</t>
  </si>
  <si>
    <t>E011</t>
  </si>
  <si>
    <t>E012</t>
  </si>
  <si>
    <t>E013</t>
  </si>
  <si>
    <t>E014</t>
  </si>
  <si>
    <t>E015</t>
  </si>
  <si>
    <t>E016</t>
  </si>
  <si>
    <t>E017</t>
  </si>
  <si>
    <t>E018</t>
  </si>
  <si>
    <t>E019</t>
  </si>
  <si>
    <t>E020</t>
  </si>
  <si>
    <t>E021</t>
  </si>
  <si>
    <t>E022</t>
  </si>
  <si>
    <t>E023</t>
  </si>
  <si>
    <t>E024</t>
  </si>
  <si>
    <t>E025</t>
  </si>
  <si>
    <t>E026</t>
  </si>
  <si>
    <t>E027</t>
  </si>
  <si>
    <t>E028</t>
  </si>
  <si>
    <t>E029</t>
  </si>
  <si>
    <t>E030</t>
  </si>
  <si>
    <t>E031</t>
  </si>
  <si>
    <t>E032</t>
  </si>
  <si>
    <t>E033</t>
  </si>
  <si>
    <t>E034</t>
  </si>
  <si>
    <t>E035</t>
  </si>
  <si>
    <t>E036</t>
  </si>
  <si>
    <t>E037</t>
  </si>
  <si>
    <t>E038</t>
  </si>
  <si>
    <t>E039</t>
  </si>
  <si>
    <t>E040</t>
  </si>
  <si>
    <t>E041</t>
  </si>
  <si>
    <t>E042</t>
  </si>
  <si>
    <t>E043</t>
  </si>
  <si>
    <t>E044</t>
  </si>
  <si>
    <t>E045</t>
  </si>
  <si>
    <t>E046</t>
  </si>
  <si>
    <t>E047</t>
  </si>
  <si>
    <t>E048</t>
  </si>
  <si>
    <t>E049</t>
  </si>
  <si>
    <t>E050</t>
  </si>
  <si>
    <t>E051</t>
  </si>
  <si>
    <t>E052</t>
  </si>
  <si>
    <t>E053</t>
  </si>
  <si>
    <t>E054</t>
  </si>
  <si>
    <t>E055</t>
  </si>
  <si>
    <t>E056</t>
  </si>
  <si>
    <t>E057</t>
  </si>
  <si>
    <t>E058</t>
  </si>
  <si>
    <t>E059</t>
  </si>
  <si>
    <t>E060</t>
  </si>
  <si>
    <t>E061</t>
  </si>
  <si>
    <t>E062</t>
  </si>
  <si>
    <t>E063</t>
  </si>
  <si>
    <t>E064</t>
  </si>
  <si>
    <t>E065</t>
  </si>
  <si>
    <t>E066</t>
  </si>
  <si>
    <t>E067</t>
  </si>
  <si>
    <t>E068</t>
  </si>
  <si>
    <t>E069</t>
  </si>
  <si>
    <t>E070</t>
  </si>
  <si>
    <t>E071</t>
  </si>
  <si>
    <t>E072</t>
  </si>
  <si>
    <t>E073</t>
  </si>
  <si>
    <t>E074</t>
  </si>
  <si>
    <t>E075</t>
  </si>
  <si>
    <t>Employee 1</t>
  </si>
  <si>
    <t>Employee 2</t>
  </si>
  <si>
    <t>Employee 3</t>
  </si>
  <si>
    <t>Employee 4</t>
  </si>
  <si>
    <t>Employee 5</t>
  </si>
  <si>
    <t>Employee 7</t>
  </si>
  <si>
    <t>Employee 8</t>
  </si>
  <si>
    <t>Employee 9</t>
  </si>
  <si>
    <t>Employee 10</t>
  </si>
  <si>
    <t>Employee 11</t>
  </si>
  <si>
    <t>Employee 12</t>
  </si>
  <si>
    <t>Employee 13</t>
  </si>
  <si>
    <t>Employee 14</t>
  </si>
  <si>
    <t>Employee 15</t>
  </si>
  <si>
    <t>Employee 17</t>
  </si>
  <si>
    <t>Employee 18</t>
  </si>
  <si>
    <t>Employee 19</t>
  </si>
  <si>
    <t>Employee 20</t>
  </si>
  <si>
    <t>Employee 21</t>
  </si>
  <si>
    <t>Employee 22</t>
  </si>
  <si>
    <t>Employee 23</t>
  </si>
  <si>
    <t>Employee 24</t>
  </si>
  <si>
    <t>Employee 25</t>
  </si>
  <si>
    <t>Employee 26</t>
  </si>
  <si>
    <t>Employee 27</t>
  </si>
  <si>
    <t>Employee 28</t>
  </si>
  <si>
    <t>Employee 29</t>
  </si>
  <si>
    <t>Employee 30</t>
  </si>
  <si>
    <t>Employee 31</t>
  </si>
  <si>
    <t>Employee 32</t>
  </si>
  <si>
    <t>Employee 33</t>
  </si>
  <si>
    <t>Employee 34</t>
  </si>
  <si>
    <t>Employee 35</t>
  </si>
  <si>
    <t>Employee 36</t>
  </si>
  <si>
    <t>Employee 37</t>
  </si>
  <si>
    <t>Employee 38</t>
  </si>
  <si>
    <t>Employee 39</t>
  </si>
  <si>
    <t>Employee 40</t>
  </si>
  <si>
    <t>Employee 41</t>
  </si>
  <si>
    <t>Employee 42</t>
  </si>
  <si>
    <t>Employee 43</t>
  </si>
  <si>
    <t>Employee 44</t>
  </si>
  <si>
    <t>Employee 45</t>
  </si>
  <si>
    <t>Employee 46</t>
  </si>
  <si>
    <t>Employee 47</t>
  </si>
  <si>
    <t>Employee 48</t>
  </si>
  <si>
    <t>Employee 49</t>
  </si>
  <si>
    <t>Employee 51</t>
  </si>
  <si>
    <t>Employee 53</t>
  </si>
  <si>
    <t>Employee 54</t>
  </si>
  <si>
    <t>Employee 55</t>
  </si>
  <si>
    <t>Employee 56</t>
  </si>
  <si>
    <t>Employee 57</t>
  </si>
  <si>
    <t>Employee 58</t>
  </si>
  <si>
    <t>Employee 59</t>
  </si>
  <si>
    <t>Employee 60</t>
  </si>
  <si>
    <t>Employee 62</t>
  </si>
  <si>
    <t>Employee 63</t>
  </si>
  <si>
    <t>Employee 65</t>
  </si>
  <si>
    <t>Employee 66</t>
  </si>
  <si>
    <t>Employee 68</t>
  </si>
  <si>
    <t>Employee 69</t>
  </si>
  <si>
    <t>Employee 70</t>
  </si>
  <si>
    <t>Employee 71</t>
  </si>
  <si>
    <t>Employee 72</t>
  </si>
  <si>
    <t>Employee 73</t>
  </si>
  <si>
    <t>Employee 74</t>
  </si>
  <si>
    <t>Employee 75</t>
  </si>
  <si>
    <t>Finance</t>
  </si>
  <si>
    <t>HR</t>
  </si>
  <si>
    <t>Data Analysis</t>
  </si>
  <si>
    <t>Advanced Excel</t>
  </si>
  <si>
    <t>Leadership Essentials</t>
  </si>
  <si>
    <t>Agile Project Management</t>
  </si>
  <si>
    <t>Course ID</t>
  </si>
  <si>
    <t>Course Name</t>
  </si>
  <si>
    <t>Course Category</t>
  </si>
  <si>
    <t>Cost (£)</t>
  </si>
  <si>
    <t>Duration (Days)</t>
  </si>
  <si>
    <t>T001</t>
  </si>
  <si>
    <t>T002</t>
  </si>
  <si>
    <t>T003</t>
  </si>
  <si>
    <t>T004</t>
  </si>
  <si>
    <t>T005</t>
  </si>
  <si>
    <t>Team Building</t>
  </si>
  <si>
    <t>Technical</t>
  </si>
  <si>
    <t>Leadership</t>
  </si>
  <si>
    <t>Teamwork</t>
  </si>
  <si>
    <t>Technical Tools</t>
  </si>
  <si>
    <t>Project Management</t>
  </si>
  <si>
    <t>Employee 16</t>
  </si>
  <si>
    <t>DEVOPS ENGINEER</t>
  </si>
  <si>
    <t>RECRUITER</t>
  </si>
  <si>
    <t>SOFTWARE ENGINEER</t>
  </si>
  <si>
    <t>ANALYST</t>
  </si>
  <si>
    <t>FINANCIAL ANALYST</t>
  </si>
  <si>
    <t>SEO SPECIALIST</t>
  </si>
  <si>
    <t>TECHNICIAN</t>
  </si>
  <si>
    <t>CONTENT CREATOR</t>
  </si>
  <si>
    <t>ACCOUNTANT</t>
  </si>
  <si>
    <t>HR SPECIALIST</t>
  </si>
  <si>
    <t>Employee 50</t>
  </si>
  <si>
    <t>Employee 52</t>
  </si>
  <si>
    <t>Employee 61</t>
  </si>
  <si>
    <t>Employee 64</t>
  </si>
  <si>
    <t>Employee 67</t>
  </si>
  <si>
    <t>Training Cost(£)</t>
  </si>
  <si>
    <t>Total Compensation (£)</t>
  </si>
  <si>
    <t>Performance Category</t>
  </si>
  <si>
    <t xml:space="preserve"> Total Employees</t>
  </si>
  <si>
    <t xml:space="preserve"> Average Salary (£)</t>
  </si>
  <si>
    <t>Average Performance Rating.</t>
  </si>
  <si>
    <t>Grand Total</t>
  </si>
  <si>
    <t>Average of Total Compensation (£)</t>
  </si>
  <si>
    <t>Count of Course Category</t>
  </si>
  <si>
    <t>GenTech HR Dashboard</t>
  </si>
  <si>
    <t>Average of Salary (£)</t>
  </si>
  <si>
    <t>Average of Years with Company</t>
  </si>
  <si>
    <t>DEVELOPMENT</t>
  </si>
  <si>
    <t>FINANCE</t>
  </si>
  <si>
    <t>IT SUPPORT</t>
  </si>
  <si>
    <t>MARKETING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</si>
</sst>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0.00"/>
  </numFmts>
  <fonts count="4" x14ac:knownFonts="1">
    <font>
      <sz val="11"/>
      <color theme="1"/>
      <name val="Calibri"/>
      <family val="2"/>
      <scheme val="minor"/>
    </font>
    <font>
      <b/>
      <sz val="11"/>
      <color theme="1"/>
      <name val="Calibri"/>
      <family val="2"/>
      <scheme val="minor"/>
    </font>
    <font>
      <sz val="11"/>
      <color theme="1"/>
      <name val="Arial"/>
      <family val="2"/>
    </font>
    <font>
      <b/>
      <sz val="28"/>
      <color theme="1"/>
      <name val="Arial"/>
      <family val="2"/>
    </font>
  </fonts>
  <fills count="6">
    <fill>
      <patternFill patternType="none"/>
    </fill>
    <fill>
      <patternFill patternType="gray125"/>
    </fill>
    <fill>
      <patternFill patternType="solid">
        <fgColor theme="0" tint="-4.9989318521683403E-2"/>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6" tint="0.39997558519241921"/>
        <bgColor indexed="64"/>
      </patternFill>
    </fill>
  </fills>
  <borders count="18">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1">
    <xf numFmtId="0" fontId="0" fillId="0" borderId="0"/>
  </cellStyleXfs>
  <cellXfs count="29">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top"/>
    </xf>
    <xf numFmtId="164"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2" borderId="0" xfId="0" applyFill="1"/>
    <xf numFmtId="0" fontId="2" fillId="3" borderId="2" xfId="0" applyFont="1" applyFill="1" applyBorder="1"/>
    <xf numFmtId="0" fontId="0" fillId="3" borderId="3" xfId="0" applyFill="1" applyBorder="1"/>
    <xf numFmtId="0" fontId="0" fillId="3" borderId="4" xfId="0" applyFill="1" applyBorder="1"/>
    <xf numFmtId="0" fontId="0" fillId="4" borderId="5" xfId="0" applyFill="1" applyBorder="1"/>
    <xf numFmtId="0" fontId="0" fillId="4" borderId="7" xfId="0" applyFill="1" applyBorder="1"/>
    <xf numFmtId="0" fontId="0" fillId="5" borderId="1" xfId="0" applyFill="1" applyBorder="1"/>
    <xf numFmtId="0" fontId="0" fillId="5" borderId="6" xfId="0" applyFill="1" applyBorder="1"/>
    <xf numFmtId="0" fontId="0" fillId="5" borderId="8" xfId="0" applyFill="1" applyBorder="1"/>
    <xf numFmtId="0" fontId="0" fillId="5" borderId="9" xfId="0" applyFill="1" applyBorder="1"/>
    <xf numFmtId="0" fontId="3" fillId="2" borderId="0" xfId="0" applyFont="1" applyFill="1" applyAlignment="1">
      <alignment horizontal="center"/>
    </xf>
    <xf numFmtId="0" fontId="1" fillId="0" borderId="12" xfId="0" applyFont="1" applyBorder="1" applyAlignment="1">
      <alignment horizontal="center" vertical="top"/>
    </xf>
    <xf numFmtId="0" fontId="1" fillId="0" borderId="13" xfId="0" applyFont="1" applyBorder="1" applyAlignment="1">
      <alignment horizontal="center" vertical="top"/>
    </xf>
    <xf numFmtId="0" fontId="1" fillId="0" borderId="14" xfId="0" applyFont="1" applyBorder="1" applyAlignment="1">
      <alignment horizontal="center" vertical="top"/>
    </xf>
    <xf numFmtId="0" fontId="1" fillId="0" borderId="10" xfId="0" applyFont="1" applyBorder="1"/>
    <xf numFmtId="0" fontId="1" fillId="0" borderId="1" xfId="0" applyFont="1" applyBorder="1"/>
    <xf numFmtId="164" fontId="1" fillId="0" borderId="1" xfId="0" applyNumberFormat="1" applyFont="1" applyBorder="1"/>
    <xf numFmtId="164" fontId="1" fillId="0" borderId="11" xfId="0" applyNumberFormat="1" applyFont="1" applyBorder="1"/>
    <xf numFmtId="0" fontId="1" fillId="0" borderId="15" xfId="0" applyFont="1" applyBorder="1"/>
    <xf numFmtId="0" fontId="1" fillId="0" borderId="16" xfId="0" applyFont="1" applyBorder="1"/>
    <xf numFmtId="164" fontId="1" fillId="0" borderId="16" xfId="0" applyNumberFormat="1" applyFont="1" applyBorder="1"/>
    <xf numFmtId="164" fontId="1" fillId="0" borderId="17" xfId="0" applyNumberFormat="1" applyFont="1" applyBorder="1"/>
  </cellXfs>
  <cellStyles count="1">
    <cellStyle name="Normal" xfId="0" builtinId="0"/>
  </cellStyles>
  <dxfs count="18">
    <dxf>
      <fill>
        <patternFill>
          <bgColor theme="9"/>
        </patternFill>
      </fill>
    </dxf>
    <dxf>
      <font>
        <b/>
      </font>
    </dxf>
    <dxf>
      <font>
        <b/>
      </font>
      <numFmt numFmtId="164" formatCode="[$£-809]#,##0.00"/>
      <border diagonalUp="0" diagonalDown="0" outline="0">
        <left style="thin">
          <color auto="1"/>
        </left>
        <right/>
        <top style="thin">
          <color auto="1"/>
        </top>
        <bottom style="thin">
          <color auto="1"/>
        </bottom>
      </border>
    </dxf>
    <dxf>
      <font>
        <b/>
      </font>
      <numFmt numFmtId="164" formatCode="[$£-809]#,##0.00"/>
      <border diagonalUp="0" diagonalDown="0" outline="0">
        <left style="thin">
          <color auto="1"/>
        </left>
        <right style="thin">
          <color auto="1"/>
        </right>
        <top style="thin">
          <color auto="1"/>
        </top>
        <bottom style="thin">
          <color auto="1"/>
        </bottom>
      </border>
    </dxf>
    <dxf>
      <font>
        <b/>
      </font>
      <numFmt numFmtId="164" formatCode="[$£-809]#,##0.00"/>
      <border diagonalUp="0" diagonalDown="0" outline="0">
        <left style="thin">
          <color auto="1"/>
        </left>
        <right style="thin">
          <color auto="1"/>
        </right>
        <top style="thin">
          <color auto="1"/>
        </top>
        <bottom style="thin">
          <color auto="1"/>
        </bottom>
      </border>
    </dxf>
    <dxf>
      <font>
        <b/>
      </font>
      <border diagonalUp="0" diagonalDown="0" outline="0">
        <left style="thin">
          <color auto="1"/>
        </left>
        <right style="thin">
          <color auto="1"/>
        </right>
        <top style="thin">
          <color auto="1"/>
        </top>
        <bottom style="thin">
          <color auto="1"/>
        </bottom>
      </border>
    </dxf>
    <dxf>
      <font>
        <b/>
      </font>
      <border diagonalUp="0" diagonalDown="0" outline="0">
        <left style="thin">
          <color auto="1"/>
        </left>
        <right style="thin">
          <color auto="1"/>
        </right>
        <top style="thin">
          <color auto="1"/>
        </top>
        <bottom style="thin">
          <color auto="1"/>
        </bottom>
      </border>
    </dxf>
    <dxf>
      <font>
        <b/>
      </font>
      <border diagonalUp="0" diagonalDown="0" outline="0">
        <left style="thin">
          <color auto="1"/>
        </left>
        <right style="thin">
          <color auto="1"/>
        </right>
        <top style="thin">
          <color auto="1"/>
        </top>
        <bottom style="thin">
          <color auto="1"/>
        </bottom>
      </border>
    </dxf>
    <dxf>
      <font>
        <b/>
      </font>
      <border diagonalUp="0" diagonalDown="0" outline="0">
        <left style="thin">
          <color auto="1"/>
        </left>
        <right style="thin">
          <color auto="1"/>
        </right>
        <top style="thin">
          <color auto="1"/>
        </top>
        <bottom style="thin">
          <color auto="1"/>
        </bottom>
      </border>
    </dxf>
    <dxf>
      <font>
        <b/>
      </font>
      <numFmt numFmtId="164" formatCode="[$£-809]#,##0.00"/>
      <border diagonalUp="0" diagonalDown="0" outline="0">
        <left style="thin">
          <color auto="1"/>
        </left>
        <right style="thin">
          <color auto="1"/>
        </right>
        <top style="thin">
          <color auto="1"/>
        </top>
        <bottom style="thin">
          <color auto="1"/>
        </bottom>
      </border>
    </dxf>
    <dxf>
      <font>
        <b/>
      </font>
      <border diagonalUp="0" diagonalDown="0" outline="0">
        <left style="thin">
          <color auto="1"/>
        </left>
        <right style="thin">
          <color auto="1"/>
        </right>
        <top style="thin">
          <color auto="1"/>
        </top>
        <bottom style="thin">
          <color auto="1"/>
        </bottom>
      </border>
    </dxf>
    <dxf>
      <font>
        <b/>
      </font>
      <border diagonalUp="0" diagonalDown="0" outline="0">
        <left style="thin">
          <color auto="1"/>
        </left>
        <right style="thin">
          <color auto="1"/>
        </right>
        <top style="thin">
          <color auto="1"/>
        </top>
        <bottom style="thin">
          <color auto="1"/>
        </bottom>
      </border>
    </dxf>
    <dxf>
      <font>
        <b/>
      </font>
      <border diagonalUp="0" diagonalDown="0" outline="0">
        <left style="thin">
          <color auto="1"/>
        </left>
        <right style="thin">
          <color auto="1"/>
        </right>
        <top style="thin">
          <color auto="1"/>
        </top>
        <bottom style="thin">
          <color auto="1"/>
        </bottom>
      </border>
    </dxf>
    <dxf>
      <font>
        <b/>
      </font>
      <border diagonalUp="0" diagonalDown="0" outline="0">
        <left/>
        <right style="thin">
          <color auto="1"/>
        </right>
        <top style="thin">
          <color auto="1"/>
        </top>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border outline="0">
        <left style="thin">
          <color auto="1"/>
        </left>
        <right style="thin">
          <color auto="1"/>
        </right>
        <top style="thin">
          <color auto="1"/>
        </top>
        <bottom style="thin">
          <color auto="1"/>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[Jochebed_Kpakpo_Excel_Assessment_Project.xlsx]Pivot Summary!PivotTable1</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Avergae Salaries by department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GH"/>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GH"/>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 Summary'!$B$1</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GH"/>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Summary'!$A$2:$A$3</c:f>
              <c:strCache>
                <c:ptCount val="1"/>
                <c:pt idx="0">
                  <c:v>Finance</c:v>
                </c:pt>
              </c:strCache>
            </c:strRef>
          </c:cat>
          <c:val>
            <c:numRef>
              <c:f>'Pivot Summary'!$B$2:$B$3</c:f>
              <c:numCache>
                <c:formatCode>General</c:formatCode>
                <c:ptCount val="1"/>
                <c:pt idx="0">
                  <c:v>47433.333333333336</c:v>
                </c:pt>
              </c:numCache>
            </c:numRef>
          </c:val>
          <c:extLst>
            <c:ext xmlns:c16="http://schemas.microsoft.com/office/drawing/2014/chart" uri="{C3380CC4-5D6E-409C-BE32-E72D297353CC}">
              <c16:uniqueId val="{00000000-4E9B-4B67-89EC-57BA2A4B99A2}"/>
            </c:ext>
          </c:extLst>
        </c:ser>
        <c:dLbls>
          <c:dLblPos val="ctr"/>
          <c:showLegendKey val="0"/>
          <c:showVal val="1"/>
          <c:showCatName val="0"/>
          <c:showSerName val="0"/>
          <c:showPercent val="0"/>
          <c:showBubbleSize val="0"/>
        </c:dLbls>
        <c:gapWidth val="150"/>
        <c:overlap val="100"/>
        <c:axId val="158230959"/>
        <c:axId val="158231791"/>
      </c:barChart>
      <c:catAx>
        <c:axId val="158230959"/>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GH"/>
          </a:p>
        </c:txPr>
        <c:crossAx val="158231791"/>
        <c:crosses val="autoZero"/>
        <c:auto val="1"/>
        <c:lblAlgn val="ctr"/>
        <c:lblOffset val="100"/>
        <c:noMultiLvlLbl val="0"/>
      </c:catAx>
      <c:valAx>
        <c:axId val="158231791"/>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GH"/>
          </a:p>
        </c:txPr>
        <c:crossAx val="1582309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6"/>
    </mc:Choice>
    <mc:Fallback>
      <c:style val="6"/>
    </mc:Fallback>
  </mc:AlternateContent>
  <c:pivotSource>
    <c:name>[Jochebed_Kpakpo_Excel_Assessment_Project.xlsx]Pivot Summary!PivotTable3</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number of employees by training category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GH"/>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GH"/>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Summary'!$F$1</c:f>
              <c:strCache>
                <c:ptCount val="1"/>
                <c:pt idx="0">
                  <c:v>Total</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GH"/>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Summary'!$E$2:$E$7</c:f>
              <c:strCache>
                <c:ptCount val="5"/>
                <c:pt idx="0">
                  <c:v>Leadership</c:v>
                </c:pt>
                <c:pt idx="1">
                  <c:v>Project Management</c:v>
                </c:pt>
                <c:pt idx="2">
                  <c:v>Teamwork</c:v>
                </c:pt>
                <c:pt idx="3">
                  <c:v>Technical</c:v>
                </c:pt>
                <c:pt idx="4">
                  <c:v>Technical Tools</c:v>
                </c:pt>
              </c:strCache>
            </c:strRef>
          </c:cat>
          <c:val>
            <c:numRef>
              <c:f>'Pivot Summary'!$F$2:$F$7</c:f>
              <c:numCache>
                <c:formatCode>General</c:formatCode>
                <c:ptCount val="5"/>
                <c:pt idx="0">
                  <c:v>17</c:v>
                </c:pt>
                <c:pt idx="1">
                  <c:v>18</c:v>
                </c:pt>
                <c:pt idx="2">
                  <c:v>2</c:v>
                </c:pt>
                <c:pt idx="3">
                  <c:v>17</c:v>
                </c:pt>
                <c:pt idx="4">
                  <c:v>20</c:v>
                </c:pt>
              </c:numCache>
            </c:numRef>
          </c:val>
          <c:extLst>
            <c:ext xmlns:c16="http://schemas.microsoft.com/office/drawing/2014/chart" uri="{C3380CC4-5D6E-409C-BE32-E72D297353CC}">
              <c16:uniqueId val="{00000000-3477-4443-A98D-225CA6044153}"/>
            </c:ext>
          </c:extLst>
        </c:ser>
        <c:dLbls>
          <c:dLblPos val="ctr"/>
          <c:showLegendKey val="0"/>
          <c:showVal val="1"/>
          <c:showCatName val="0"/>
          <c:showSerName val="0"/>
          <c:showPercent val="0"/>
          <c:showBubbleSize val="0"/>
        </c:dLbls>
        <c:gapWidth val="150"/>
        <c:overlap val="100"/>
        <c:axId val="462092095"/>
        <c:axId val="462087103"/>
      </c:barChart>
      <c:catAx>
        <c:axId val="46209209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GH"/>
          </a:p>
        </c:txPr>
        <c:crossAx val="462087103"/>
        <c:crosses val="autoZero"/>
        <c:auto val="1"/>
        <c:lblAlgn val="ctr"/>
        <c:lblOffset val="100"/>
        <c:noMultiLvlLbl val="0"/>
      </c:catAx>
      <c:valAx>
        <c:axId val="46208710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GH"/>
          </a:p>
        </c:txPr>
        <c:crossAx val="4620920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[Jochebed_Kpakpo_Excel_Assessment_Project.xlsx]Pivot Summary!PivotTable4</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Salary by Roles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GH"/>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GH"/>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 Summary'!$B$10</c:f>
              <c:strCache>
                <c:ptCount val="1"/>
                <c:pt idx="0">
                  <c:v>Total</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GH"/>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Summary'!$A$11:$A$21</c:f>
              <c:strCache>
                <c:ptCount val="10"/>
                <c:pt idx="0">
                  <c:v>ACCOUNTANT</c:v>
                </c:pt>
                <c:pt idx="1">
                  <c:v>ANALYST</c:v>
                </c:pt>
                <c:pt idx="2">
                  <c:v>CONTENT CREATOR</c:v>
                </c:pt>
                <c:pt idx="3">
                  <c:v>DEVOPS ENGINEER</c:v>
                </c:pt>
                <c:pt idx="4">
                  <c:v>FINANCIAL ANALYST</c:v>
                </c:pt>
                <c:pt idx="5">
                  <c:v>HR SPECIALIST</c:v>
                </c:pt>
                <c:pt idx="6">
                  <c:v>RECRUITER</c:v>
                </c:pt>
                <c:pt idx="7">
                  <c:v>SEO SPECIALIST</c:v>
                </c:pt>
                <c:pt idx="8">
                  <c:v>SOFTWARE ENGINEER</c:v>
                </c:pt>
                <c:pt idx="9">
                  <c:v>TECHNICIAN</c:v>
                </c:pt>
              </c:strCache>
            </c:strRef>
          </c:cat>
          <c:val>
            <c:numRef>
              <c:f>'Pivot Summary'!$B$11:$B$21</c:f>
              <c:numCache>
                <c:formatCode>General</c:formatCode>
                <c:ptCount val="10"/>
                <c:pt idx="0">
                  <c:v>45000</c:v>
                </c:pt>
                <c:pt idx="1">
                  <c:v>51111.111111111109</c:v>
                </c:pt>
                <c:pt idx="2">
                  <c:v>56666.666666666664</c:v>
                </c:pt>
                <c:pt idx="3">
                  <c:v>40000</c:v>
                </c:pt>
                <c:pt idx="4">
                  <c:v>40833.333333333336</c:v>
                </c:pt>
                <c:pt idx="5">
                  <c:v>44000</c:v>
                </c:pt>
                <c:pt idx="6">
                  <c:v>51666.666666666664</c:v>
                </c:pt>
                <c:pt idx="7">
                  <c:v>41500</c:v>
                </c:pt>
                <c:pt idx="8">
                  <c:v>40000</c:v>
                </c:pt>
                <c:pt idx="9">
                  <c:v>42857.142857142855</c:v>
                </c:pt>
              </c:numCache>
            </c:numRef>
          </c:val>
          <c:extLst>
            <c:ext xmlns:c16="http://schemas.microsoft.com/office/drawing/2014/chart" uri="{C3380CC4-5D6E-409C-BE32-E72D297353CC}">
              <c16:uniqueId val="{00000000-A5DB-4776-B30B-E2B354B11B81}"/>
            </c:ext>
          </c:extLst>
        </c:ser>
        <c:dLbls>
          <c:dLblPos val="inEnd"/>
          <c:showLegendKey val="0"/>
          <c:showVal val="1"/>
          <c:showCatName val="0"/>
          <c:showSerName val="0"/>
          <c:showPercent val="0"/>
          <c:showBubbleSize val="0"/>
        </c:dLbls>
        <c:gapWidth val="150"/>
        <c:overlap val="100"/>
        <c:axId val="462106655"/>
        <c:axId val="462107071"/>
      </c:barChart>
      <c:catAx>
        <c:axId val="462106655"/>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GH"/>
          </a:p>
        </c:txPr>
        <c:crossAx val="462107071"/>
        <c:crosses val="autoZero"/>
        <c:auto val="1"/>
        <c:lblAlgn val="ctr"/>
        <c:lblOffset val="100"/>
        <c:noMultiLvlLbl val="0"/>
      </c:catAx>
      <c:valAx>
        <c:axId val="462107071"/>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GH"/>
          </a:p>
        </c:txPr>
        <c:crossAx val="4621066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[Jochebed_Kpakpo_Excel_Assessment_Project.xlsx]Pivot Summary!PivotTable5</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Years with Company by Roles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GH"/>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9525">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Summary'!$F$10</c:f>
              <c:strCache>
                <c:ptCount val="1"/>
                <c:pt idx="0">
                  <c:v>Total</c:v>
                </c:pt>
              </c:strCache>
            </c:strRef>
          </c:tx>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 Summary'!$E$11:$E$21</c:f>
              <c:strCache>
                <c:ptCount val="10"/>
                <c:pt idx="0">
                  <c:v>ACCOUNTANT</c:v>
                </c:pt>
                <c:pt idx="1">
                  <c:v>ANALYST</c:v>
                </c:pt>
                <c:pt idx="2">
                  <c:v>CONTENT CREATOR</c:v>
                </c:pt>
                <c:pt idx="3">
                  <c:v>DEVOPS ENGINEER</c:v>
                </c:pt>
                <c:pt idx="4">
                  <c:v>FINANCIAL ANALYST</c:v>
                </c:pt>
                <c:pt idx="5">
                  <c:v>HR SPECIALIST</c:v>
                </c:pt>
                <c:pt idx="6">
                  <c:v>RECRUITER</c:v>
                </c:pt>
                <c:pt idx="7">
                  <c:v>SEO SPECIALIST</c:v>
                </c:pt>
                <c:pt idx="8">
                  <c:v>SOFTWARE ENGINEER</c:v>
                </c:pt>
                <c:pt idx="9">
                  <c:v>TECHNICIAN</c:v>
                </c:pt>
              </c:strCache>
            </c:strRef>
          </c:cat>
          <c:val>
            <c:numRef>
              <c:f>'Pivot Summary'!$F$11:$F$21</c:f>
              <c:numCache>
                <c:formatCode>General</c:formatCode>
                <c:ptCount val="10"/>
                <c:pt idx="0">
                  <c:v>4.7777777777777777</c:v>
                </c:pt>
                <c:pt idx="1">
                  <c:v>4.2222222222222223</c:v>
                </c:pt>
                <c:pt idx="2">
                  <c:v>3</c:v>
                </c:pt>
                <c:pt idx="3">
                  <c:v>3.625</c:v>
                </c:pt>
                <c:pt idx="4">
                  <c:v>4.833333333333333</c:v>
                </c:pt>
                <c:pt idx="5">
                  <c:v>5</c:v>
                </c:pt>
                <c:pt idx="6">
                  <c:v>4.4444444444444446</c:v>
                </c:pt>
                <c:pt idx="7">
                  <c:v>3.3</c:v>
                </c:pt>
                <c:pt idx="8">
                  <c:v>4.625</c:v>
                </c:pt>
                <c:pt idx="9">
                  <c:v>5.4285714285714288</c:v>
                </c:pt>
              </c:numCache>
            </c:numRef>
          </c:val>
          <c:extLst>
            <c:ext xmlns:c16="http://schemas.microsoft.com/office/drawing/2014/chart" uri="{C3380CC4-5D6E-409C-BE32-E72D297353CC}">
              <c16:uniqueId val="{00000000-DC31-4624-9E07-363D565B0430}"/>
            </c:ext>
          </c:extLst>
        </c:ser>
        <c:dLbls>
          <c:showLegendKey val="0"/>
          <c:showVal val="0"/>
          <c:showCatName val="0"/>
          <c:showSerName val="0"/>
          <c:showPercent val="0"/>
          <c:showBubbleSize val="0"/>
        </c:dLbls>
        <c:gapWidth val="150"/>
        <c:overlap val="100"/>
        <c:axId val="462117471"/>
        <c:axId val="1952319439"/>
      </c:barChart>
      <c:catAx>
        <c:axId val="46211747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GH"/>
          </a:p>
        </c:txPr>
        <c:crossAx val="1952319439"/>
        <c:crosses val="autoZero"/>
        <c:auto val="1"/>
        <c:lblAlgn val="ctr"/>
        <c:lblOffset val="100"/>
        <c:noMultiLvlLbl val="0"/>
      </c:catAx>
      <c:valAx>
        <c:axId val="195231943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GH"/>
          </a:p>
        </c:txPr>
        <c:crossAx val="4621174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7">
  <a:schemeClr val="accent4"/>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3</xdr:row>
      <xdr:rowOff>4762</xdr:rowOff>
    </xdr:from>
    <xdr:to>
      <xdr:col>7</xdr:col>
      <xdr:colOff>304800</xdr:colOff>
      <xdr:row>17</xdr:row>
      <xdr:rowOff>80962</xdr:rowOff>
    </xdr:to>
    <xdr:graphicFrame macro="">
      <xdr:nvGraphicFramePr>
        <xdr:cNvPr id="2" name="Chart 1">
          <a:extLst>
            <a:ext uri="{FF2B5EF4-FFF2-40B4-BE49-F238E27FC236}">
              <a16:creationId xmlns:a16="http://schemas.microsoft.com/office/drawing/2014/main" id="{60A8F526-6331-4159-B8C5-32903EDD8F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400050</xdr:colOff>
      <xdr:row>3</xdr:row>
      <xdr:rowOff>9525</xdr:rowOff>
    </xdr:from>
    <xdr:to>
      <xdr:col>15</xdr:col>
      <xdr:colOff>95250</xdr:colOff>
      <xdr:row>17</xdr:row>
      <xdr:rowOff>85725</xdr:rowOff>
    </xdr:to>
    <xdr:graphicFrame macro="">
      <xdr:nvGraphicFramePr>
        <xdr:cNvPr id="3" name="Chart 2">
          <a:extLst>
            <a:ext uri="{FF2B5EF4-FFF2-40B4-BE49-F238E27FC236}">
              <a16:creationId xmlns:a16="http://schemas.microsoft.com/office/drawing/2014/main" id="{30DD221A-4184-4E5F-A935-3FDB083D9A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19</xdr:row>
      <xdr:rowOff>137502</xdr:rowOff>
    </xdr:from>
    <xdr:to>
      <xdr:col>3</xdr:col>
      <xdr:colOff>0</xdr:colOff>
      <xdr:row>33</xdr:row>
      <xdr:rowOff>2635</xdr:rowOff>
    </xdr:to>
    <mc:AlternateContent xmlns:mc="http://schemas.openxmlformats.org/markup-compatibility/2006" xmlns:a14="http://schemas.microsoft.com/office/drawing/2010/main">
      <mc:Choice Requires="a14">
        <xdr:graphicFrame macro="">
          <xdr:nvGraphicFramePr>
            <xdr:cNvPr id="4" name="Department">
              <a:extLst>
                <a:ext uri="{FF2B5EF4-FFF2-40B4-BE49-F238E27FC236}">
                  <a16:creationId xmlns:a16="http://schemas.microsoft.com/office/drawing/2014/main" id="{6EAA23A0-C1E1-4FC0-9FF5-516B2B6A3488}"/>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0" y="3697666"/>
              <a:ext cx="1826926" cy="2488411"/>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307242</xdr:colOff>
      <xdr:row>18</xdr:row>
      <xdr:rowOff>73269</xdr:rowOff>
    </xdr:from>
    <xdr:to>
      <xdr:col>20</xdr:col>
      <xdr:colOff>73270</xdr:colOff>
      <xdr:row>42</xdr:row>
      <xdr:rowOff>73270</xdr:rowOff>
    </xdr:to>
    <xdr:graphicFrame macro="">
      <xdr:nvGraphicFramePr>
        <xdr:cNvPr id="5" name="Chart 3">
          <a:extLst>
            <a:ext uri="{FF2B5EF4-FFF2-40B4-BE49-F238E27FC236}">
              <a16:creationId xmlns:a16="http://schemas.microsoft.com/office/drawing/2014/main" id="{40AFC4F3-0F3F-40F6-871D-33406A4310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370009</xdr:colOff>
      <xdr:row>3</xdr:row>
      <xdr:rowOff>5739</xdr:rowOff>
    </xdr:from>
    <xdr:to>
      <xdr:col>23</xdr:col>
      <xdr:colOff>57394</xdr:colOff>
      <xdr:row>17</xdr:row>
      <xdr:rowOff>13555</xdr:rowOff>
    </xdr:to>
    <xdr:graphicFrame macro="">
      <xdr:nvGraphicFramePr>
        <xdr:cNvPr id="6" name="Chart 4">
          <a:extLst>
            <a:ext uri="{FF2B5EF4-FFF2-40B4-BE49-F238E27FC236}">
              <a16:creationId xmlns:a16="http://schemas.microsoft.com/office/drawing/2014/main" id="{9DEBAEBA-344B-4642-B88C-31309B0085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chebed Allotey" refreshedDate="45708.764525347222" createdVersion="7" refreshedVersion="7" minRefreshableVersion="3" recordCount="81" xr:uid="{9240538A-FAB7-4167-BA22-C201EDB4BFA8}">
  <cacheSource type="worksheet">
    <worksheetSource ref="A1:L1048576" sheet="Employee Data"/>
  </cacheSource>
  <cacheFields count="11">
    <cacheField name="Employee ID" numFmtId="0">
      <sharedItems containsBlank="1"/>
    </cacheField>
    <cacheField name="Name" numFmtId="0">
      <sharedItems containsBlank="1"/>
    </cacheField>
    <cacheField name="Department" numFmtId="0">
      <sharedItems containsBlank="1" count="6">
        <s v="Development"/>
        <s v="Finance"/>
        <s v="IT Support"/>
        <s v="HR"/>
        <s v="Marketing"/>
        <m/>
      </sharedItems>
    </cacheField>
    <cacheField name="Role" numFmtId="0">
      <sharedItems containsBlank="1"/>
    </cacheField>
    <cacheField name="Salary (£)" numFmtId="0">
      <sharedItems containsString="0" containsBlank="1" containsNumber="1" minValue="25000" maxValue="65000"/>
    </cacheField>
    <cacheField name="Years with Company" numFmtId="0">
      <sharedItems containsString="0" containsBlank="1" containsNumber="1" containsInteger="1" minValue="1" maxValue="9"/>
    </cacheField>
    <cacheField name="Performance Rating" numFmtId="0">
      <sharedItems containsString="0" containsBlank="1" containsNumber="1" containsInteger="1" minValue="1" maxValue="5"/>
    </cacheField>
    <cacheField name="Performance Category" numFmtId="0">
      <sharedItems containsBlank="1"/>
    </cacheField>
    <cacheField name="Last Training Completed" numFmtId="0">
      <sharedItems containsBlank="1" count="6">
        <s v="Data Analysis"/>
        <s v="Leadership Essentials"/>
        <s v="Advanced Excel"/>
        <s v="Team Building"/>
        <s v="Agile Project Management"/>
        <m/>
      </sharedItems>
    </cacheField>
    <cacheField name="Training Cost(£)" numFmtId="0">
      <sharedItems containsString="0" containsBlank="1" containsNumber="1" containsInteger="1" minValue="500" maxValue="1000"/>
    </cacheField>
    <cacheField name="Total Compensation (£)" numFmtId="0">
      <sharedItems containsString="0" containsBlank="1" containsNumber="1" containsInteger="1" minValue="25500" maxValue="66000" count="35">
        <n v="30500"/>
        <n v="46000"/>
        <n v="45600"/>
        <n v="50500"/>
        <n v="35600"/>
        <n v="26000"/>
        <n v="40700"/>
        <n v="25800"/>
        <n v="55600"/>
        <n v="65800"/>
        <n v="40500"/>
        <n v="40600"/>
        <n v="51000"/>
        <n v="35800"/>
        <n v="55700"/>
        <n v="55800"/>
        <n v="31000"/>
        <n v="41000"/>
        <n v="60500"/>
        <n v="55500"/>
        <n v="25500"/>
        <n v="65500"/>
        <n v="25600"/>
        <n v="66000"/>
        <n v="45800"/>
        <n v="50600"/>
        <n v="35500"/>
        <n v="36000"/>
        <n v="50800"/>
        <n v="56000"/>
        <n v="65600"/>
        <n v="40800"/>
        <n v="60800"/>
        <n v="30600"/>
        <m/>
      </sharedItems>
    </cacheField>
  </cacheFields>
  <extLst>
    <ext xmlns:x14="http://schemas.microsoft.com/office/spreadsheetml/2009/9/main" uri="{725AE2AE-9491-48be-B2B4-4EB974FC3084}">
      <x14:pivotCacheDefinition pivotCacheId="173781471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chebed Allotey" refreshedDate="45708.781141203704" createdVersion="7" refreshedVersion="7" minRefreshableVersion="3" recordCount="74" xr:uid="{BA648965-3CA7-4C8C-84A6-5C2D68F9E31A}">
  <cacheSource type="worksheet">
    <worksheetSource ref="A1:L75" sheet="Employee Data"/>
  </cacheSource>
  <cacheFields count="12">
    <cacheField name="Employee ID" numFmtId="0">
      <sharedItems/>
    </cacheField>
    <cacheField name="Name" numFmtId="0">
      <sharedItems/>
    </cacheField>
    <cacheField name="Department" numFmtId="0">
      <sharedItems/>
    </cacheField>
    <cacheField name="Role" numFmtId="0">
      <sharedItems count="10">
        <s v="DEVOPS ENGINEER"/>
        <s v="RECRUITER"/>
        <s v="SOFTWARE ENGINEER"/>
        <s v="ANALYST"/>
        <s v="FINANCIAL ANALYST"/>
        <s v="SEO SPECIALIST"/>
        <s v="TECHNICIAN"/>
        <s v="CONTENT CREATOR"/>
        <s v="ACCOUNTANT"/>
        <s v="HR SPECIALIST"/>
      </sharedItems>
    </cacheField>
    <cacheField name="Salary (£)" numFmtId="164">
      <sharedItems containsSemiMixedTypes="0" containsString="0" containsNumber="1" containsInteger="1" minValue="25000" maxValue="65000"/>
    </cacheField>
    <cacheField name="Years with Company" numFmtId="0">
      <sharedItems containsSemiMixedTypes="0" containsString="0" containsNumber="1" containsInteger="1" minValue="1" maxValue="9"/>
    </cacheField>
    <cacheField name="Performance Rating" numFmtId="0">
      <sharedItems containsSemiMixedTypes="0" containsString="0" containsNumber="1" containsInteger="1" minValue="1" maxValue="5"/>
    </cacheField>
    <cacheField name="Performance Category" numFmtId="0">
      <sharedItems/>
    </cacheField>
    <cacheField name="Last Training Completed" numFmtId="0">
      <sharedItems/>
    </cacheField>
    <cacheField name="Training Cost(£)" numFmtId="164">
      <sharedItems containsSemiMixedTypes="0" containsString="0" containsNumber="1" containsInteger="1" minValue="500" maxValue="1000"/>
    </cacheField>
    <cacheField name="Course Category" numFmtId="164">
      <sharedItems count="5">
        <s v="Technical"/>
        <s v="Leadership"/>
        <s v="Technical Tools"/>
        <s v="Teamwork"/>
        <s v="Project Management"/>
      </sharedItems>
    </cacheField>
    <cacheField name="Total Compensation (£)" numFmtId="164">
      <sharedItems containsSemiMixedTypes="0" containsString="0" containsNumber="1" containsInteger="1" minValue="25500" maxValue="66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1">
  <r>
    <s v="E001"/>
    <s v="Employee 1"/>
    <x v="0"/>
    <s v="DEVOPS ENGINEER"/>
    <n v="30000"/>
    <n v="3"/>
    <n v="3"/>
    <s v="Satisfactory"/>
    <x v="0"/>
    <n v="500"/>
    <x v="0"/>
  </r>
  <r>
    <s v="E002"/>
    <s v="Employee 2"/>
    <x v="1"/>
    <s v="RECRUITER"/>
    <n v="45000"/>
    <n v="5"/>
    <n v="4"/>
    <s v="Higher Performer"/>
    <x v="1"/>
    <n v="1000"/>
    <x v="1"/>
  </r>
  <r>
    <s v="E003"/>
    <s v="Employee 3"/>
    <x v="0"/>
    <s v="SOFTWARE ENGINEER"/>
    <n v="45000"/>
    <n v="9"/>
    <n v="2"/>
    <s v="Needs Improvement"/>
    <x v="2"/>
    <n v="600"/>
    <x v="2"/>
  </r>
  <r>
    <s v="E004"/>
    <s v="Employee 4"/>
    <x v="0"/>
    <s v="ANALYST"/>
    <n v="50000"/>
    <n v="2"/>
    <n v="3"/>
    <s v="Satisfactory"/>
    <x v="0"/>
    <n v="500"/>
    <x v="3"/>
  </r>
  <r>
    <s v="E005"/>
    <s v="Employee 5"/>
    <x v="2"/>
    <s v="FINANCIAL ANALYST"/>
    <n v="35000"/>
    <n v="8"/>
    <n v="4"/>
    <s v="Higher Performer"/>
    <x v="2"/>
    <n v="600"/>
    <x v="4"/>
  </r>
  <r>
    <s v="E007"/>
    <s v="Employee 7"/>
    <x v="0"/>
    <s v="SEO SPECIALIST"/>
    <n v="25000"/>
    <n v="5"/>
    <n v="1"/>
    <s v="Needs Improvement"/>
    <x v="1"/>
    <n v="1000"/>
    <x v="5"/>
  </r>
  <r>
    <s v="E008"/>
    <s v="Employee 8"/>
    <x v="3"/>
    <s v="DEVOPS ENGINEER"/>
    <n v="50000"/>
    <n v="7"/>
    <n v="5"/>
    <s v="Higher Performer"/>
    <x v="0"/>
    <n v="500"/>
    <x v="3"/>
  </r>
  <r>
    <s v="E009"/>
    <s v="Employee 9"/>
    <x v="4"/>
    <s v="TECHNICIAN"/>
    <n v="40000"/>
    <n v="8"/>
    <n v="3"/>
    <s v="Satisfactory"/>
    <x v="3"/>
    <n v="700"/>
    <x v="6"/>
  </r>
  <r>
    <s v="E010"/>
    <s v="Employee 10"/>
    <x v="1"/>
    <s v="SEO SPECIALIST"/>
    <n v="25000"/>
    <n v="1"/>
    <n v="2"/>
    <s v="Needs Improvement"/>
    <x v="4"/>
    <n v="800"/>
    <x v="7"/>
  </r>
  <r>
    <s v="E011"/>
    <s v="Employee 11"/>
    <x v="2"/>
    <s v="RECRUITER"/>
    <n v="55000"/>
    <n v="6"/>
    <n v="3"/>
    <s v="Satisfactory"/>
    <x v="2"/>
    <n v="600"/>
    <x v="8"/>
  </r>
  <r>
    <s v="E012"/>
    <s v="Employee 12"/>
    <x v="1"/>
    <s v="SEO SPECIALIST"/>
    <n v="65000"/>
    <n v="1"/>
    <n v="5"/>
    <s v="Higher Performer"/>
    <x v="4"/>
    <n v="800"/>
    <x v="9"/>
  </r>
  <r>
    <s v="E013"/>
    <s v="Employee 13"/>
    <x v="4"/>
    <s v="CONTENT CREATOR"/>
    <n v="40000"/>
    <n v="2"/>
    <n v="3"/>
    <s v="Satisfactory"/>
    <x v="0"/>
    <n v="500"/>
    <x v="10"/>
  </r>
  <r>
    <s v="E014"/>
    <s v="Employee 14"/>
    <x v="4"/>
    <s v="DEVOPS ENGINEER"/>
    <n v="40000"/>
    <n v="1"/>
    <n v="2"/>
    <s v="Needs Improvement"/>
    <x v="2"/>
    <n v="600"/>
    <x v="11"/>
  </r>
  <r>
    <s v="E015"/>
    <s v="Employee 15"/>
    <x v="4"/>
    <s v="RECRUITER"/>
    <n v="50000"/>
    <n v="5"/>
    <n v="2"/>
    <s v="Needs Improvement"/>
    <x v="1"/>
    <n v="1000"/>
    <x v="12"/>
  </r>
  <r>
    <s v="E016"/>
    <s v="Employee 16"/>
    <x v="1"/>
    <s v="SEO SPECIALIST"/>
    <n v="35000"/>
    <n v="9"/>
    <n v="2"/>
    <s v="Needs Improvement"/>
    <x v="4"/>
    <n v="800"/>
    <x v="13"/>
  </r>
  <r>
    <s v="E017"/>
    <s v="Employee 17"/>
    <x v="4"/>
    <s v="TECHNICIAN"/>
    <n v="50000"/>
    <n v="6"/>
    <n v="1"/>
    <s v="Needs Improvement"/>
    <x v="0"/>
    <n v="500"/>
    <x v="3"/>
  </r>
  <r>
    <s v="E018"/>
    <s v="Employee 18"/>
    <x v="1"/>
    <s v="ANALYST"/>
    <n v="55000"/>
    <n v="1"/>
    <n v="1"/>
    <s v="Needs Improvement"/>
    <x v="3"/>
    <n v="700"/>
    <x v="14"/>
  </r>
  <r>
    <s v="E019"/>
    <s v="Employee 19"/>
    <x v="4"/>
    <s v="ACCOUNTANT"/>
    <n v="35000"/>
    <n v="1"/>
    <n v="1"/>
    <s v="Needs Improvement"/>
    <x v="2"/>
    <n v="600"/>
    <x v="4"/>
  </r>
  <r>
    <s v="E020"/>
    <s v="Employee 20"/>
    <x v="3"/>
    <s v="RECRUITER"/>
    <n v="55000"/>
    <n v="2"/>
    <n v="1"/>
    <s v="Needs Improvement"/>
    <x v="4"/>
    <n v="800"/>
    <x v="15"/>
  </r>
  <r>
    <s v="E021"/>
    <s v="Employee 21"/>
    <x v="4"/>
    <s v="HR SPECIALIST"/>
    <n v="35000"/>
    <n v="9"/>
    <n v="2"/>
    <s v="Needs Improvement"/>
    <x v="4"/>
    <n v="800"/>
    <x v="13"/>
  </r>
  <r>
    <s v="E022"/>
    <s v="Employee 22"/>
    <x v="1"/>
    <s v="FINANCIAL ANALYST"/>
    <n v="30000"/>
    <n v="3"/>
    <n v="3"/>
    <s v="Satisfactory"/>
    <x v="1"/>
    <n v="1000"/>
    <x v="16"/>
  </r>
  <r>
    <s v="E023"/>
    <s v="Employee 23"/>
    <x v="0"/>
    <s v="SEO SPECIALIST"/>
    <n v="40000"/>
    <n v="1"/>
    <n v="1"/>
    <s v="Needs Improvement"/>
    <x v="1"/>
    <n v="1000"/>
    <x v="17"/>
  </r>
  <r>
    <s v="E024"/>
    <s v="Employee 24"/>
    <x v="4"/>
    <s v="HR SPECIALIST"/>
    <n v="60000"/>
    <n v="5"/>
    <n v="2"/>
    <s v="Needs Improvement"/>
    <x v="0"/>
    <n v="500"/>
    <x v="18"/>
  </r>
  <r>
    <s v="E025"/>
    <s v="Employee 25"/>
    <x v="0"/>
    <s v="ANALYST"/>
    <n v="65000"/>
    <n v="7"/>
    <n v="4"/>
    <s v="Higher Performer"/>
    <x v="4"/>
    <n v="800"/>
    <x v="9"/>
  </r>
  <r>
    <s v="E026"/>
    <s v="Employee 26"/>
    <x v="3"/>
    <s v="TECHNICIAN"/>
    <n v="55000"/>
    <n v="6"/>
    <n v="3"/>
    <s v="Satisfactory"/>
    <x v="0"/>
    <n v="500"/>
    <x v="19"/>
  </r>
  <r>
    <s v="E027"/>
    <s v="Employee 27"/>
    <x v="2"/>
    <s v="DEVOPS ENGINEER"/>
    <n v="25000"/>
    <n v="1"/>
    <n v="3"/>
    <s v="Satisfactory"/>
    <x v="0"/>
    <n v="500"/>
    <x v="20"/>
  </r>
  <r>
    <s v="E028"/>
    <s v="Employee 28"/>
    <x v="3"/>
    <s v="RECRUITER"/>
    <n v="35000"/>
    <n v="5"/>
    <n v="1"/>
    <s v="Needs Improvement"/>
    <x v="2"/>
    <n v="600"/>
    <x v="4"/>
  </r>
  <r>
    <s v="E029"/>
    <s v="Employee 29"/>
    <x v="4"/>
    <s v="CONTENT CREATOR"/>
    <n v="65000"/>
    <n v="5"/>
    <n v="1"/>
    <s v="Needs Improvement"/>
    <x v="0"/>
    <n v="500"/>
    <x v="21"/>
  </r>
  <r>
    <s v="E030"/>
    <s v="Employee 30"/>
    <x v="0"/>
    <s v="ACCOUNTANT"/>
    <n v="25000"/>
    <n v="6"/>
    <n v="1"/>
    <s v="Needs Improvement"/>
    <x v="2"/>
    <n v="600"/>
    <x v="22"/>
  </r>
  <r>
    <s v="E031"/>
    <s v="Employee 31"/>
    <x v="0"/>
    <s v="ACCOUNTANT"/>
    <n v="65000"/>
    <n v="3"/>
    <n v="1"/>
    <s v="Needs Improvement"/>
    <x v="1"/>
    <n v="1000"/>
    <x v="23"/>
  </r>
  <r>
    <s v="E032"/>
    <s v="Employee 32"/>
    <x v="1"/>
    <s v="SEO SPECIALIST"/>
    <n v="60000"/>
    <n v="5"/>
    <n v="2"/>
    <s v="Needs Improvement"/>
    <x v="0"/>
    <n v="500"/>
    <x v="18"/>
  </r>
  <r>
    <s v="E033"/>
    <s v="Employee 33"/>
    <x v="0"/>
    <s v="DEVOPS ENGINEER"/>
    <n v="25000"/>
    <n v="7"/>
    <n v="1"/>
    <s v="Needs Improvement"/>
    <x v="1"/>
    <n v="1000"/>
    <x v="5"/>
  </r>
  <r>
    <s v="E034"/>
    <s v="Employee 34"/>
    <x v="1"/>
    <s v="ACCOUNTANT"/>
    <n v="50000"/>
    <n v="5"/>
    <n v="1"/>
    <s v="Needs Improvement"/>
    <x v="1"/>
    <n v="1000"/>
    <x v="12"/>
  </r>
  <r>
    <s v="E035"/>
    <s v="Employee 35"/>
    <x v="2"/>
    <s v="HR SPECIALIST"/>
    <n v="45000"/>
    <n v="5"/>
    <n v="1"/>
    <s v="Needs Improvement"/>
    <x v="4"/>
    <n v="800"/>
    <x v="24"/>
  </r>
  <r>
    <s v="E036"/>
    <s v="Employee 36"/>
    <x v="4"/>
    <s v="SOFTWARE ENGINEER"/>
    <n v="50000"/>
    <n v="5"/>
    <n v="3"/>
    <s v="Satisfactory"/>
    <x v="2"/>
    <n v="600"/>
    <x v="25"/>
  </r>
  <r>
    <s v="E037"/>
    <s v="Employee 37"/>
    <x v="1"/>
    <s v="RECRUITER"/>
    <n v="45000"/>
    <n v="3"/>
    <n v="2"/>
    <s v="Needs Improvement"/>
    <x v="4"/>
    <n v="800"/>
    <x v="24"/>
  </r>
  <r>
    <s v="E038"/>
    <s v="Employee 38"/>
    <x v="2"/>
    <s v="ANALYST"/>
    <n v="50000"/>
    <n v="1"/>
    <n v="2"/>
    <s v="Needs Improvement"/>
    <x v="2"/>
    <n v="600"/>
    <x v="25"/>
  </r>
  <r>
    <s v="E039"/>
    <s v="Employee 39"/>
    <x v="0"/>
    <s v="SOFTWARE ENGINEER"/>
    <n v="45000"/>
    <n v="5"/>
    <n v="3"/>
    <s v="Satisfactory"/>
    <x v="2"/>
    <n v="600"/>
    <x v="2"/>
  </r>
  <r>
    <s v="E040"/>
    <s v="Employee 40"/>
    <x v="0"/>
    <s v="ACCOUNTANT"/>
    <n v="45000"/>
    <n v="9"/>
    <n v="3"/>
    <s v="Satisfactory"/>
    <x v="1"/>
    <n v="1000"/>
    <x v="1"/>
  </r>
  <r>
    <s v="E041"/>
    <s v="Employee 41"/>
    <x v="2"/>
    <s v="DEVOPS ENGINEER"/>
    <n v="40000"/>
    <n v="1"/>
    <n v="3"/>
    <s v="Satisfactory"/>
    <x v="2"/>
    <n v="600"/>
    <x v="11"/>
  </r>
  <r>
    <s v="E042"/>
    <s v="Employee 42"/>
    <x v="0"/>
    <s v="SOFTWARE ENGINEER"/>
    <n v="35000"/>
    <n v="3"/>
    <n v="4"/>
    <s v="Higher Performer"/>
    <x v="0"/>
    <n v="500"/>
    <x v="26"/>
  </r>
  <r>
    <s v="E043"/>
    <s v="Employee 43"/>
    <x v="2"/>
    <s v="SOFTWARE ENGINEER"/>
    <n v="35000"/>
    <n v="4"/>
    <n v="3"/>
    <s v="Satisfactory"/>
    <x v="1"/>
    <n v="1000"/>
    <x v="27"/>
  </r>
  <r>
    <s v="E044"/>
    <s v="Employee 44"/>
    <x v="1"/>
    <s v="SOFTWARE ENGINEER"/>
    <n v="40000"/>
    <n v="1"/>
    <n v="1"/>
    <s v="Needs Improvement"/>
    <x v="0"/>
    <n v="500"/>
    <x v="10"/>
  </r>
  <r>
    <s v="E045"/>
    <s v="Employee 45"/>
    <x v="1"/>
    <s v="RECRUITER"/>
    <n v="65000"/>
    <n v="1"/>
    <n v="4"/>
    <s v="Higher Performer"/>
    <x v="4"/>
    <n v="800"/>
    <x v="9"/>
  </r>
  <r>
    <s v="E046"/>
    <s v="Employee 46"/>
    <x v="2"/>
    <s v="ANALYST"/>
    <n v="30000"/>
    <n v="8"/>
    <n v="5"/>
    <s v="Higher Performer"/>
    <x v="1"/>
    <n v="1000"/>
    <x v="16"/>
  </r>
  <r>
    <s v="E047"/>
    <s v="Employee 47"/>
    <x v="1"/>
    <s v="CONTENT CREATOR"/>
    <n v="65000"/>
    <n v="2"/>
    <n v="1"/>
    <s v="Needs Improvement"/>
    <x v="4"/>
    <n v="800"/>
    <x v="9"/>
  </r>
  <r>
    <s v="E048"/>
    <s v="Employee 48"/>
    <x v="1"/>
    <s v="SOFTWARE ENGINEER"/>
    <n v="25000"/>
    <n v="8"/>
    <n v="2"/>
    <s v="Needs Improvement"/>
    <x v="1"/>
    <n v="1000"/>
    <x v="5"/>
  </r>
  <r>
    <s v="E049"/>
    <s v="Employee 49"/>
    <x v="1"/>
    <s v="FINANCIAL ANALYST"/>
    <n v="25000"/>
    <n v="7"/>
    <n v="4"/>
    <s v="Higher Performer"/>
    <x v="1"/>
    <n v="1000"/>
    <x v="5"/>
  </r>
  <r>
    <s v="E050"/>
    <s v="Employee 50"/>
    <x v="3"/>
    <s v="SOFTWARE ENGINEER"/>
    <n v="45000"/>
    <n v="2"/>
    <n v="2"/>
    <s v="Needs Improvement"/>
    <x v="2"/>
    <n v="600"/>
    <x v="2"/>
  </r>
  <r>
    <s v="E051"/>
    <s v="Employee 51"/>
    <x v="4"/>
    <s v="FINANCIAL ANALYST"/>
    <n v="50000"/>
    <n v="6"/>
    <n v="1"/>
    <s v="Needs Improvement"/>
    <x v="2"/>
    <n v="600"/>
    <x v="25"/>
  </r>
  <r>
    <s v="E052"/>
    <s v="Employee 52"/>
    <x v="0"/>
    <s v="RECRUITER"/>
    <n v="50000"/>
    <n v="6"/>
    <n v="2"/>
    <s v="Needs Improvement"/>
    <x v="4"/>
    <n v="800"/>
    <x v="28"/>
  </r>
  <r>
    <s v="E053"/>
    <s v="Employee 53"/>
    <x v="3"/>
    <s v="ACCOUNTANT"/>
    <n v="35000"/>
    <n v="3"/>
    <n v="2"/>
    <s v="Needs Improvement"/>
    <x v="2"/>
    <n v="600"/>
    <x v="4"/>
  </r>
  <r>
    <s v="E054"/>
    <s v="Employee 54"/>
    <x v="1"/>
    <s v="SEO SPECIALIST"/>
    <n v="55000"/>
    <n v="2"/>
    <n v="3"/>
    <s v="Satisfactory"/>
    <x v="1"/>
    <n v="1000"/>
    <x v="29"/>
  </r>
  <r>
    <s v="E055"/>
    <s v="Employee 55"/>
    <x v="2"/>
    <s v="TECHNICIAN"/>
    <n v="65000"/>
    <n v="1"/>
    <n v="3"/>
    <s v="Satisfactory"/>
    <x v="2"/>
    <n v="600"/>
    <x v="30"/>
  </r>
  <r>
    <s v="E056"/>
    <s v="Employee 56"/>
    <x v="1"/>
    <s v="ACCOUNTANT"/>
    <n v="60000"/>
    <n v="6"/>
    <n v="2"/>
    <s v="Needs Improvement"/>
    <x v="0"/>
    <n v="500"/>
    <x v="18"/>
  </r>
  <r>
    <s v="E057"/>
    <s v="Employee 57"/>
    <x v="4"/>
    <s v="ACCOUNTANT"/>
    <n v="50000"/>
    <n v="5"/>
    <n v="3"/>
    <s v="Satisfactory"/>
    <x v="2"/>
    <n v="600"/>
    <x v="25"/>
  </r>
  <r>
    <s v="E058"/>
    <s v="Employee 58"/>
    <x v="1"/>
    <s v="ANALYST"/>
    <n v="60000"/>
    <n v="9"/>
    <n v="4"/>
    <s v="Higher Performer"/>
    <x v="0"/>
    <n v="500"/>
    <x v="18"/>
  </r>
  <r>
    <s v="E059"/>
    <s v="Employee 59"/>
    <x v="2"/>
    <s v="SEO SPECIALIST"/>
    <n v="45000"/>
    <n v="1"/>
    <n v="1"/>
    <s v="Needs Improvement"/>
    <x v="2"/>
    <n v="600"/>
    <x v="2"/>
  </r>
  <r>
    <s v="E060"/>
    <s v="Employee 60"/>
    <x v="4"/>
    <s v="DEVOPS ENGINEER"/>
    <n v="60000"/>
    <n v="7"/>
    <n v="2"/>
    <s v="Needs Improvement"/>
    <x v="0"/>
    <n v="500"/>
    <x v="18"/>
  </r>
  <r>
    <s v="E061"/>
    <s v="Employee 61"/>
    <x v="1"/>
    <s v="ACCOUNTANT"/>
    <n v="40000"/>
    <n v="5"/>
    <n v="4"/>
    <s v="Higher Performer"/>
    <x v="4"/>
    <n v="800"/>
    <x v="31"/>
  </r>
  <r>
    <s v="E062"/>
    <s v="Employee 62"/>
    <x v="4"/>
    <s v="ANALYST"/>
    <n v="60000"/>
    <n v="5"/>
    <n v="4"/>
    <s v="Higher Performer"/>
    <x v="4"/>
    <n v="800"/>
    <x v="32"/>
  </r>
  <r>
    <s v="E063"/>
    <s v="Employee 63"/>
    <x v="0"/>
    <s v="HR SPECIALIST"/>
    <n v="30000"/>
    <n v="2"/>
    <n v="3"/>
    <s v="Satisfactory"/>
    <x v="1"/>
    <n v="1000"/>
    <x v="16"/>
  </r>
  <r>
    <s v="E064"/>
    <s v="Employee 64"/>
    <x v="0"/>
    <s v="ANALYST"/>
    <n v="45000"/>
    <n v="3"/>
    <n v="3"/>
    <s v="Satisfactory"/>
    <x v="2"/>
    <n v="600"/>
    <x v="2"/>
  </r>
  <r>
    <s v="E065"/>
    <s v="Employee 65"/>
    <x v="1"/>
    <s v="RECRUITER"/>
    <n v="65000"/>
    <n v="7"/>
    <n v="1"/>
    <s v="Needs Improvement"/>
    <x v="0"/>
    <n v="500"/>
    <x v="21"/>
  </r>
  <r>
    <s v="E066"/>
    <s v="Employee 66"/>
    <x v="4"/>
    <s v="SEO SPECIALIST"/>
    <n v="40000"/>
    <n v="6"/>
    <n v="3"/>
    <s v="Satisfactory"/>
    <x v="1"/>
    <n v="1000"/>
    <x v="17"/>
  </r>
  <r>
    <s v="E067"/>
    <s v="Employee 67"/>
    <x v="2"/>
    <s v="DEVOPS ENGINEER"/>
    <n v="50000"/>
    <n v="2"/>
    <n v="3"/>
    <s v="Satisfactory"/>
    <x v="1"/>
    <n v="1000"/>
    <x v="12"/>
  </r>
  <r>
    <s v="E068"/>
    <s v="Employee 68"/>
    <x v="1"/>
    <s v="TECHNICIAN"/>
    <n v="25000"/>
    <n v="6"/>
    <n v="2"/>
    <s v="Needs Improvement"/>
    <x v="0"/>
    <n v="500"/>
    <x v="20"/>
  </r>
  <r>
    <s v="E069"/>
    <s v="Employee 69"/>
    <x v="0"/>
    <s v="FINANCIAL ANALYST"/>
    <n v="65000"/>
    <n v="2"/>
    <n v="2"/>
    <s v="Needs Improvement"/>
    <x v="4"/>
    <n v="800"/>
    <x v="9"/>
  </r>
  <r>
    <s v="E070"/>
    <s v="Employee 70"/>
    <x v="0"/>
    <s v="SEO SPECIALIST"/>
    <n v="25000"/>
    <n v="2"/>
    <n v="2"/>
    <s v="Needs Improvement"/>
    <x v="4"/>
    <n v="800"/>
    <x v="7"/>
  </r>
  <r>
    <s v="E071"/>
    <s v="Employee 71"/>
    <x v="1"/>
    <s v="ANALYST"/>
    <n v="45000"/>
    <n v="2"/>
    <n v="1"/>
    <s v="Needs Improvement"/>
    <x v="4"/>
    <n v="800"/>
    <x v="24"/>
  </r>
  <r>
    <s v="E072"/>
    <s v="Employee 72"/>
    <x v="4"/>
    <s v="FINANCIAL ANALYST"/>
    <n v="40000"/>
    <n v="3"/>
    <n v="2"/>
    <s v="Needs Improvement"/>
    <x v="4"/>
    <n v="800"/>
    <x v="31"/>
  </r>
  <r>
    <s v="E073"/>
    <s v="Employee 73"/>
    <x v="0"/>
    <s v="TECHNICIAN"/>
    <n v="35000"/>
    <n v="2"/>
    <n v="2"/>
    <s v="Needs Improvement"/>
    <x v="2"/>
    <n v="600"/>
    <x v="4"/>
  </r>
  <r>
    <s v="E074"/>
    <s v="Employee 74"/>
    <x v="4"/>
    <s v="HR SPECIALIST"/>
    <n v="50000"/>
    <n v="4"/>
    <n v="2"/>
    <s v="Needs Improvement"/>
    <x v="4"/>
    <n v="800"/>
    <x v="28"/>
  </r>
  <r>
    <s v="E075"/>
    <s v="Employee 75"/>
    <x v="0"/>
    <s v="TECHNICIAN"/>
    <n v="30000"/>
    <n v="9"/>
    <n v="1"/>
    <s v="Needs Improvement"/>
    <x v="2"/>
    <n v="600"/>
    <x v="33"/>
  </r>
  <r>
    <m/>
    <m/>
    <x v="5"/>
    <m/>
    <m/>
    <m/>
    <m/>
    <m/>
    <x v="5"/>
    <m/>
    <x v="34"/>
  </r>
  <r>
    <m/>
    <m/>
    <x v="5"/>
    <m/>
    <m/>
    <m/>
    <m/>
    <m/>
    <x v="5"/>
    <m/>
    <x v="34"/>
  </r>
  <r>
    <m/>
    <m/>
    <x v="5"/>
    <m/>
    <m/>
    <m/>
    <m/>
    <m/>
    <x v="5"/>
    <m/>
    <x v="34"/>
  </r>
  <r>
    <m/>
    <m/>
    <x v="5"/>
    <m/>
    <m/>
    <m/>
    <m/>
    <m/>
    <x v="5"/>
    <m/>
    <x v="34"/>
  </r>
  <r>
    <m/>
    <m/>
    <x v="5"/>
    <m/>
    <m/>
    <m/>
    <m/>
    <m/>
    <x v="5"/>
    <m/>
    <x v="34"/>
  </r>
  <r>
    <m/>
    <m/>
    <x v="5"/>
    <m/>
    <n v="44864.864864864867"/>
    <m/>
    <m/>
    <m/>
    <x v="5"/>
    <m/>
    <x v="34"/>
  </r>
  <r>
    <m/>
    <m/>
    <x v="5"/>
    <m/>
    <m/>
    <m/>
    <m/>
    <m/>
    <x v="5"/>
    <m/>
    <x v="3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
  <r>
    <s v="E001"/>
    <s v="Employee 1"/>
    <s v="Development"/>
    <x v="0"/>
    <n v="30000"/>
    <n v="3"/>
    <n v="3"/>
    <s v="Satisfactory"/>
    <s v="Data Analysis"/>
    <n v="500"/>
    <x v="0"/>
    <n v="30500"/>
  </r>
  <r>
    <s v="E002"/>
    <s v="Employee 2"/>
    <s v="Finance"/>
    <x v="1"/>
    <n v="45000"/>
    <n v="5"/>
    <n v="4"/>
    <s v="Higher Performer"/>
    <s v="Leadership Essentials"/>
    <n v="1000"/>
    <x v="1"/>
    <n v="46000"/>
  </r>
  <r>
    <s v="E003"/>
    <s v="Employee 3"/>
    <s v="Development"/>
    <x v="2"/>
    <n v="45000"/>
    <n v="9"/>
    <n v="2"/>
    <s v="Needs Improvement"/>
    <s v="Advanced Excel"/>
    <n v="600"/>
    <x v="2"/>
    <n v="45600"/>
  </r>
  <r>
    <s v="E004"/>
    <s v="Employee 4"/>
    <s v="Development"/>
    <x v="3"/>
    <n v="50000"/>
    <n v="2"/>
    <n v="3"/>
    <s v="Satisfactory"/>
    <s v="Data Analysis"/>
    <n v="500"/>
    <x v="0"/>
    <n v="50500"/>
  </r>
  <r>
    <s v="E005"/>
    <s v="Employee 5"/>
    <s v="IT Support"/>
    <x v="4"/>
    <n v="35000"/>
    <n v="8"/>
    <n v="4"/>
    <s v="Higher Performer"/>
    <s v="Advanced Excel"/>
    <n v="600"/>
    <x v="2"/>
    <n v="35600"/>
  </r>
  <r>
    <s v="E007"/>
    <s v="Employee 7"/>
    <s v="Development"/>
    <x v="5"/>
    <n v="25000"/>
    <n v="5"/>
    <n v="1"/>
    <s v="Needs Improvement"/>
    <s v="Leadership Essentials"/>
    <n v="1000"/>
    <x v="1"/>
    <n v="26000"/>
  </r>
  <r>
    <s v="E008"/>
    <s v="Employee 8"/>
    <s v="HR"/>
    <x v="0"/>
    <n v="50000"/>
    <n v="7"/>
    <n v="5"/>
    <s v="Higher Performer"/>
    <s v="Data Analysis"/>
    <n v="500"/>
    <x v="0"/>
    <n v="50500"/>
  </r>
  <r>
    <s v="E009"/>
    <s v="Employee 9"/>
    <s v="Marketing"/>
    <x v="6"/>
    <n v="40000"/>
    <n v="8"/>
    <n v="3"/>
    <s v="Satisfactory"/>
    <s v="Team Building"/>
    <n v="700"/>
    <x v="3"/>
    <n v="40700"/>
  </r>
  <r>
    <s v="E010"/>
    <s v="Employee 10"/>
    <s v="Finance"/>
    <x v="5"/>
    <n v="25000"/>
    <n v="1"/>
    <n v="2"/>
    <s v="Needs Improvement"/>
    <s v="Agile Project Management"/>
    <n v="800"/>
    <x v="4"/>
    <n v="25800"/>
  </r>
  <r>
    <s v="E011"/>
    <s v="Employee 11"/>
    <s v="IT Support"/>
    <x v="1"/>
    <n v="55000"/>
    <n v="6"/>
    <n v="3"/>
    <s v="Satisfactory"/>
    <s v="Advanced Excel"/>
    <n v="600"/>
    <x v="2"/>
    <n v="55600"/>
  </r>
  <r>
    <s v="E012"/>
    <s v="Employee 12"/>
    <s v="Finance"/>
    <x v="5"/>
    <n v="65000"/>
    <n v="1"/>
    <n v="5"/>
    <s v="Higher Performer"/>
    <s v="Agile Project Management"/>
    <n v="800"/>
    <x v="4"/>
    <n v="65800"/>
  </r>
  <r>
    <s v="E013"/>
    <s v="Employee 13"/>
    <s v="Marketing"/>
    <x v="7"/>
    <n v="40000"/>
    <n v="2"/>
    <n v="3"/>
    <s v="Satisfactory"/>
    <s v="Data Analysis"/>
    <n v="500"/>
    <x v="0"/>
    <n v="40500"/>
  </r>
  <r>
    <s v="E014"/>
    <s v="Employee 14"/>
    <s v="Marketing"/>
    <x v="0"/>
    <n v="40000"/>
    <n v="1"/>
    <n v="2"/>
    <s v="Needs Improvement"/>
    <s v="Advanced Excel"/>
    <n v="600"/>
    <x v="2"/>
    <n v="40600"/>
  </r>
  <r>
    <s v="E015"/>
    <s v="Employee 15"/>
    <s v="Marketing"/>
    <x v="1"/>
    <n v="50000"/>
    <n v="5"/>
    <n v="2"/>
    <s v="Needs Improvement"/>
    <s v="Leadership Essentials"/>
    <n v="1000"/>
    <x v="1"/>
    <n v="51000"/>
  </r>
  <r>
    <s v="E016"/>
    <s v="Employee 16"/>
    <s v="Finance"/>
    <x v="5"/>
    <n v="35000"/>
    <n v="9"/>
    <n v="2"/>
    <s v="Needs Improvement"/>
    <s v="Agile Project Management"/>
    <n v="800"/>
    <x v="4"/>
    <n v="35800"/>
  </r>
  <r>
    <s v="E017"/>
    <s v="Employee 17"/>
    <s v="Marketing"/>
    <x v="6"/>
    <n v="50000"/>
    <n v="6"/>
    <n v="1"/>
    <s v="Needs Improvement"/>
    <s v="Data Analysis"/>
    <n v="500"/>
    <x v="0"/>
    <n v="50500"/>
  </r>
  <r>
    <s v="E018"/>
    <s v="Employee 18"/>
    <s v="Finance"/>
    <x v="3"/>
    <n v="55000"/>
    <n v="1"/>
    <n v="1"/>
    <s v="Needs Improvement"/>
    <s v="Team Building"/>
    <n v="700"/>
    <x v="3"/>
    <n v="55700"/>
  </r>
  <r>
    <s v="E019"/>
    <s v="Employee 19"/>
    <s v="Marketing"/>
    <x v="8"/>
    <n v="35000"/>
    <n v="1"/>
    <n v="1"/>
    <s v="Needs Improvement"/>
    <s v="Advanced Excel"/>
    <n v="600"/>
    <x v="2"/>
    <n v="35600"/>
  </r>
  <r>
    <s v="E020"/>
    <s v="Employee 20"/>
    <s v="HR"/>
    <x v="1"/>
    <n v="55000"/>
    <n v="2"/>
    <n v="1"/>
    <s v="Needs Improvement"/>
    <s v="Agile Project Management"/>
    <n v="800"/>
    <x v="4"/>
    <n v="55800"/>
  </r>
  <r>
    <s v="E021"/>
    <s v="Employee 21"/>
    <s v="Marketing"/>
    <x v="9"/>
    <n v="35000"/>
    <n v="9"/>
    <n v="2"/>
    <s v="Needs Improvement"/>
    <s v="Agile Project Management"/>
    <n v="800"/>
    <x v="4"/>
    <n v="35800"/>
  </r>
  <r>
    <s v="E022"/>
    <s v="Employee 22"/>
    <s v="Finance"/>
    <x v="4"/>
    <n v="30000"/>
    <n v="3"/>
    <n v="3"/>
    <s v="Satisfactory"/>
    <s v="Leadership Essentials"/>
    <n v="1000"/>
    <x v="1"/>
    <n v="31000"/>
  </r>
  <r>
    <s v="E023"/>
    <s v="Employee 23"/>
    <s v="Development"/>
    <x v="5"/>
    <n v="40000"/>
    <n v="1"/>
    <n v="1"/>
    <s v="Needs Improvement"/>
    <s v="Leadership Essentials"/>
    <n v="1000"/>
    <x v="1"/>
    <n v="41000"/>
  </r>
  <r>
    <s v="E024"/>
    <s v="Employee 24"/>
    <s v="Marketing"/>
    <x v="9"/>
    <n v="60000"/>
    <n v="5"/>
    <n v="2"/>
    <s v="Needs Improvement"/>
    <s v="Data Analysis"/>
    <n v="500"/>
    <x v="0"/>
    <n v="60500"/>
  </r>
  <r>
    <s v="E025"/>
    <s v="Employee 25"/>
    <s v="Development"/>
    <x v="3"/>
    <n v="65000"/>
    <n v="7"/>
    <n v="4"/>
    <s v="Higher Performer"/>
    <s v="Agile Project Management"/>
    <n v="800"/>
    <x v="4"/>
    <n v="65800"/>
  </r>
  <r>
    <s v="E026"/>
    <s v="Employee 26"/>
    <s v="HR"/>
    <x v="6"/>
    <n v="55000"/>
    <n v="6"/>
    <n v="3"/>
    <s v="Satisfactory"/>
    <s v="Data Analysis"/>
    <n v="500"/>
    <x v="0"/>
    <n v="55500"/>
  </r>
  <r>
    <s v="E027"/>
    <s v="Employee 27"/>
    <s v="IT Support"/>
    <x v="0"/>
    <n v="25000"/>
    <n v="1"/>
    <n v="3"/>
    <s v="Satisfactory"/>
    <s v="Data Analysis"/>
    <n v="500"/>
    <x v="0"/>
    <n v="25500"/>
  </r>
  <r>
    <s v="E028"/>
    <s v="Employee 28"/>
    <s v="HR"/>
    <x v="1"/>
    <n v="35000"/>
    <n v="5"/>
    <n v="1"/>
    <s v="Needs Improvement"/>
    <s v="Advanced Excel"/>
    <n v="600"/>
    <x v="2"/>
    <n v="35600"/>
  </r>
  <r>
    <s v="E029"/>
    <s v="Employee 29"/>
    <s v="Marketing"/>
    <x v="7"/>
    <n v="65000"/>
    <n v="5"/>
    <n v="1"/>
    <s v="Needs Improvement"/>
    <s v="Data Analysis"/>
    <n v="500"/>
    <x v="0"/>
    <n v="65500"/>
  </r>
  <r>
    <s v="E030"/>
    <s v="Employee 30"/>
    <s v="Development"/>
    <x v="8"/>
    <n v="25000"/>
    <n v="6"/>
    <n v="1"/>
    <s v="Needs Improvement"/>
    <s v="Advanced Excel"/>
    <n v="600"/>
    <x v="2"/>
    <n v="25600"/>
  </r>
  <r>
    <s v="E031"/>
    <s v="Employee 31"/>
    <s v="Development"/>
    <x v="8"/>
    <n v="65000"/>
    <n v="3"/>
    <n v="1"/>
    <s v="Needs Improvement"/>
    <s v="Leadership Essentials"/>
    <n v="1000"/>
    <x v="1"/>
    <n v="66000"/>
  </r>
  <r>
    <s v="E032"/>
    <s v="Employee 32"/>
    <s v="Finance"/>
    <x v="5"/>
    <n v="60000"/>
    <n v="5"/>
    <n v="2"/>
    <s v="Needs Improvement"/>
    <s v="Data Analysis"/>
    <n v="500"/>
    <x v="0"/>
    <n v="60500"/>
  </r>
  <r>
    <s v="E033"/>
    <s v="Employee 33"/>
    <s v="Development"/>
    <x v="0"/>
    <n v="25000"/>
    <n v="7"/>
    <n v="1"/>
    <s v="Needs Improvement"/>
    <s v="Leadership Essentials"/>
    <n v="1000"/>
    <x v="1"/>
    <n v="26000"/>
  </r>
  <r>
    <s v="E034"/>
    <s v="Employee 34"/>
    <s v="Finance"/>
    <x v="8"/>
    <n v="50000"/>
    <n v="5"/>
    <n v="1"/>
    <s v="Needs Improvement"/>
    <s v="Leadership Essentials"/>
    <n v="1000"/>
    <x v="1"/>
    <n v="51000"/>
  </r>
  <r>
    <s v="E035"/>
    <s v="Employee 35"/>
    <s v="IT Support"/>
    <x v="9"/>
    <n v="45000"/>
    <n v="5"/>
    <n v="1"/>
    <s v="Needs Improvement"/>
    <s v="Agile Project Management"/>
    <n v="800"/>
    <x v="4"/>
    <n v="45800"/>
  </r>
  <r>
    <s v="E036"/>
    <s v="Employee 36"/>
    <s v="Marketing"/>
    <x v="2"/>
    <n v="50000"/>
    <n v="5"/>
    <n v="3"/>
    <s v="Satisfactory"/>
    <s v="Advanced Excel"/>
    <n v="600"/>
    <x v="2"/>
    <n v="50600"/>
  </r>
  <r>
    <s v="E037"/>
    <s v="Employee 37"/>
    <s v="Finance"/>
    <x v="1"/>
    <n v="45000"/>
    <n v="3"/>
    <n v="2"/>
    <s v="Needs Improvement"/>
    <s v="Agile Project Management"/>
    <n v="800"/>
    <x v="4"/>
    <n v="45800"/>
  </r>
  <r>
    <s v="E038"/>
    <s v="Employee 38"/>
    <s v="IT Support"/>
    <x v="3"/>
    <n v="50000"/>
    <n v="1"/>
    <n v="2"/>
    <s v="Needs Improvement"/>
    <s v="Advanced Excel"/>
    <n v="600"/>
    <x v="2"/>
    <n v="50600"/>
  </r>
  <r>
    <s v="E039"/>
    <s v="Employee 39"/>
    <s v="Development"/>
    <x v="2"/>
    <n v="45000"/>
    <n v="5"/>
    <n v="3"/>
    <s v="Satisfactory"/>
    <s v="Advanced Excel"/>
    <n v="600"/>
    <x v="2"/>
    <n v="45600"/>
  </r>
  <r>
    <s v="E040"/>
    <s v="Employee 40"/>
    <s v="Development"/>
    <x v="8"/>
    <n v="45000"/>
    <n v="9"/>
    <n v="3"/>
    <s v="Satisfactory"/>
    <s v="Leadership Essentials"/>
    <n v="1000"/>
    <x v="1"/>
    <n v="46000"/>
  </r>
  <r>
    <s v="E041"/>
    <s v="Employee 41"/>
    <s v="IT Support"/>
    <x v="0"/>
    <n v="40000"/>
    <n v="1"/>
    <n v="3"/>
    <s v="Satisfactory"/>
    <s v="Advanced Excel"/>
    <n v="600"/>
    <x v="2"/>
    <n v="40600"/>
  </r>
  <r>
    <s v="E042"/>
    <s v="Employee 42"/>
    <s v="Development"/>
    <x v="2"/>
    <n v="35000"/>
    <n v="3"/>
    <n v="4"/>
    <s v="Higher Performer"/>
    <s v="Data Analysis"/>
    <n v="500"/>
    <x v="0"/>
    <n v="35500"/>
  </r>
  <r>
    <s v="E043"/>
    <s v="Employee 43"/>
    <s v="IT Support"/>
    <x v="2"/>
    <n v="35000"/>
    <n v="4"/>
    <n v="3"/>
    <s v="Satisfactory"/>
    <s v="Leadership Essentials"/>
    <n v="1000"/>
    <x v="1"/>
    <n v="36000"/>
  </r>
  <r>
    <s v="E044"/>
    <s v="Employee 44"/>
    <s v="Finance"/>
    <x v="2"/>
    <n v="40000"/>
    <n v="1"/>
    <n v="1"/>
    <s v="Needs Improvement"/>
    <s v="Data Analysis"/>
    <n v="500"/>
    <x v="0"/>
    <n v="40500"/>
  </r>
  <r>
    <s v="E045"/>
    <s v="Employee 45"/>
    <s v="Finance"/>
    <x v="1"/>
    <n v="65000"/>
    <n v="1"/>
    <n v="4"/>
    <s v="Higher Performer"/>
    <s v="Agile Project Management"/>
    <n v="800"/>
    <x v="4"/>
    <n v="65800"/>
  </r>
  <r>
    <s v="E046"/>
    <s v="Employee 46"/>
    <s v="IT Support"/>
    <x v="3"/>
    <n v="30000"/>
    <n v="8"/>
    <n v="5"/>
    <s v="Higher Performer"/>
    <s v="Leadership Essentials"/>
    <n v="1000"/>
    <x v="1"/>
    <n v="31000"/>
  </r>
  <r>
    <s v="E047"/>
    <s v="Employee 47"/>
    <s v="Finance"/>
    <x v="7"/>
    <n v="65000"/>
    <n v="2"/>
    <n v="1"/>
    <s v="Needs Improvement"/>
    <s v="Agile Project Management"/>
    <n v="800"/>
    <x v="4"/>
    <n v="65800"/>
  </r>
  <r>
    <s v="E048"/>
    <s v="Employee 48"/>
    <s v="Finance"/>
    <x v="2"/>
    <n v="25000"/>
    <n v="8"/>
    <n v="2"/>
    <s v="Needs Improvement"/>
    <s v="Leadership Essentials"/>
    <n v="1000"/>
    <x v="1"/>
    <n v="26000"/>
  </r>
  <r>
    <s v="E049"/>
    <s v="Employee 49"/>
    <s v="Finance"/>
    <x v="4"/>
    <n v="25000"/>
    <n v="7"/>
    <n v="4"/>
    <s v="Higher Performer"/>
    <s v="Leadership Essentials"/>
    <n v="1000"/>
    <x v="1"/>
    <n v="26000"/>
  </r>
  <r>
    <s v="E050"/>
    <s v="Employee 50"/>
    <s v="HR"/>
    <x v="2"/>
    <n v="45000"/>
    <n v="2"/>
    <n v="2"/>
    <s v="Needs Improvement"/>
    <s v="Advanced Excel"/>
    <n v="600"/>
    <x v="2"/>
    <n v="45600"/>
  </r>
  <r>
    <s v="E051"/>
    <s v="Employee 51"/>
    <s v="Marketing"/>
    <x v="4"/>
    <n v="50000"/>
    <n v="6"/>
    <n v="1"/>
    <s v="Needs Improvement"/>
    <s v="Advanced Excel"/>
    <n v="600"/>
    <x v="2"/>
    <n v="50600"/>
  </r>
  <r>
    <s v="E052"/>
    <s v="Employee 52"/>
    <s v="Development"/>
    <x v="1"/>
    <n v="50000"/>
    <n v="6"/>
    <n v="2"/>
    <s v="Needs Improvement"/>
    <s v="Agile Project Management"/>
    <n v="800"/>
    <x v="4"/>
    <n v="50800"/>
  </r>
  <r>
    <s v="E053"/>
    <s v="Employee 53"/>
    <s v="HR"/>
    <x v="8"/>
    <n v="35000"/>
    <n v="3"/>
    <n v="2"/>
    <s v="Needs Improvement"/>
    <s v="Advanced Excel"/>
    <n v="600"/>
    <x v="2"/>
    <n v="35600"/>
  </r>
  <r>
    <s v="E054"/>
    <s v="Employee 54"/>
    <s v="Finance"/>
    <x v="5"/>
    <n v="55000"/>
    <n v="2"/>
    <n v="3"/>
    <s v="Satisfactory"/>
    <s v="Leadership Essentials"/>
    <n v="1000"/>
    <x v="1"/>
    <n v="56000"/>
  </r>
  <r>
    <s v="E055"/>
    <s v="Employee 55"/>
    <s v="IT Support"/>
    <x v="6"/>
    <n v="65000"/>
    <n v="1"/>
    <n v="3"/>
    <s v="Satisfactory"/>
    <s v="Advanced Excel"/>
    <n v="600"/>
    <x v="2"/>
    <n v="65600"/>
  </r>
  <r>
    <s v="E056"/>
    <s v="Employee 56"/>
    <s v="Finance"/>
    <x v="8"/>
    <n v="60000"/>
    <n v="6"/>
    <n v="2"/>
    <s v="Needs Improvement"/>
    <s v="Data Analysis"/>
    <n v="500"/>
    <x v="0"/>
    <n v="60500"/>
  </r>
  <r>
    <s v="E057"/>
    <s v="Employee 57"/>
    <s v="Marketing"/>
    <x v="8"/>
    <n v="50000"/>
    <n v="5"/>
    <n v="3"/>
    <s v="Satisfactory"/>
    <s v="Advanced Excel"/>
    <n v="600"/>
    <x v="2"/>
    <n v="50600"/>
  </r>
  <r>
    <s v="E058"/>
    <s v="Employee 58"/>
    <s v="Finance"/>
    <x v="3"/>
    <n v="60000"/>
    <n v="9"/>
    <n v="4"/>
    <s v="Higher Performer"/>
    <s v="Data Analysis"/>
    <n v="500"/>
    <x v="0"/>
    <n v="60500"/>
  </r>
  <r>
    <s v="E059"/>
    <s v="Employee 59"/>
    <s v="IT Support"/>
    <x v="5"/>
    <n v="45000"/>
    <n v="1"/>
    <n v="1"/>
    <s v="Needs Improvement"/>
    <s v="Advanced Excel"/>
    <n v="600"/>
    <x v="2"/>
    <n v="45600"/>
  </r>
  <r>
    <s v="E060"/>
    <s v="Employee 60"/>
    <s v="Marketing"/>
    <x v="0"/>
    <n v="60000"/>
    <n v="7"/>
    <n v="2"/>
    <s v="Needs Improvement"/>
    <s v="Data Analysis"/>
    <n v="500"/>
    <x v="0"/>
    <n v="60500"/>
  </r>
  <r>
    <s v="E061"/>
    <s v="Employee 61"/>
    <s v="Finance"/>
    <x v="8"/>
    <n v="40000"/>
    <n v="5"/>
    <n v="4"/>
    <s v="Higher Performer"/>
    <s v="Agile Project Management"/>
    <n v="800"/>
    <x v="4"/>
    <n v="40800"/>
  </r>
  <r>
    <s v="E062"/>
    <s v="Employee 62"/>
    <s v="Marketing"/>
    <x v="3"/>
    <n v="60000"/>
    <n v="5"/>
    <n v="4"/>
    <s v="Higher Performer"/>
    <s v="Agile Project Management"/>
    <n v="800"/>
    <x v="4"/>
    <n v="60800"/>
  </r>
  <r>
    <s v="E063"/>
    <s v="Employee 63"/>
    <s v="Development"/>
    <x v="9"/>
    <n v="30000"/>
    <n v="2"/>
    <n v="3"/>
    <s v="Satisfactory"/>
    <s v="Leadership Essentials"/>
    <n v="1000"/>
    <x v="1"/>
    <n v="31000"/>
  </r>
  <r>
    <s v="E064"/>
    <s v="Employee 64"/>
    <s v="Development"/>
    <x v="3"/>
    <n v="45000"/>
    <n v="3"/>
    <n v="3"/>
    <s v="Satisfactory"/>
    <s v="Advanced Excel"/>
    <n v="600"/>
    <x v="2"/>
    <n v="45600"/>
  </r>
  <r>
    <s v="E065"/>
    <s v="Employee 65"/>
    <s v="Finance"/>
    <x v="1"/>
    <n v="65000"/>
    <n v="7"/>
    <n v="1"/>
    <s v="Needs Improvement"/>
    <s v="Data Analysis"/>
    <n v="500"/>
    <x v="0"/>
    <n v="65500"/>
  </r>
  <r>
    <s v="E066"/>
    <s v="Employee 66"/>
    <s v="Marketing"/>
    <x v="5"/>
    <n v="40000"/>
    <n v="6"/>
    <n v="3"/>
    <s v="Satisfactory"/>
    <s v="Leadership Essentials"/>
    <n v="1000"/>
    <x v="1"/>
    <n v="41000"/>
  </r>
  <r>
    <s v="E067"/>
    <s v="Employee 67"/>
    <s v="IT Support"/>
    <x v="0"/>
    <n v="50000"/>
    <n v="2"/>
    <n v="3"/>
    <s v="Satisfactory"/>
    <s v="Leadership Essentials"/>
    <n v="1000"/>
    <x v="1"/>
    <n v="51000"/>
  </r>
  <r>
    <s v="E068"/>
    <s v="Employee 68"/>
    <s v="Finance"/>
    <x v="6"/>
    <n v="25000"/>
    <n v="6"/>
    <n v="2"/>
    <s v="Needs Improvement"/>
    <s v="Data Analysis"/>
    <n v="500"/>
    <x v="0"/>
    <n v="25500"/>
  </r>
  <r>
    <s v="E069"/>
    <s v="Employee 69"/>
    <s v="Development"/>
    <x v="4"/>
    <n v="65000"/>
    <n v="2"/>
    <n v="2"/>
    <s v="Needs Improvement"/>
    <s v="Agile Project Management"/>
    <n v="800"/>
    <x v="4"/>
    <n v="65800"/>
  </r>
  <r>
    <s v="E070"/>
    <s v="Employee 70"/>
    <s v="Development"/>
    <x v="5"/>
    <n v="25000"/>
    <n v="2"/>
    <n v="2"/>
    <s v="Needs Improvement"/>
    <s v="Agile Project Management"/>
    <n v="800"/>
    <x v="4"/>
    <n v="25800"/>
  </r>
  <r>
    <s v="E071"/>
    <s v="Employee 71"/>
    <s v="Finance"/>
    <x v="3"/>
    <n v="45000"/>
    <n v="2"/>
    <n v="1"/>
    <s v="Needs Improvement"/>
    <s v="Agile Project Management"/>
    <n v="800"/>
    <x v="4"/>
    <n v="45800"/>
  </r>
  <r>
    <s v="E072"/>
    <s v="Employee 72"/>
    <s v="Marketing"/>
    <x v="4"/>
    <n v="40000"/>
    <n v="3"/>
    <n v="2"/>
    <s v="Needs Improvement"/>
    <s v="Agile Project Management"/>
    <n v="800"/>
    <x v="4"/>
    <n v="40800"/>
  </r>
  <r>
    <s v="E073"/>
    <s v="Employee 73"/>
    <s v="Development"/>
    <x v="6"/>
    <n v="35000"/>
    <n v="2"/>
    <n v="2"/>
    <s v="Needs Improvement"/>
    <s v="Advanced Excel"/>
    <n v="600"/>
    <x v="2"/>
    <n v="35600"/>
  </r>
  <r>
    <s v="E074"/>
    <s v="Employee 74"/>
    <s v="Marketing"/>
    <x v="9"/>
    <n v="50000"/>
    <n v="4"/>
    <n v="2"/>
    <s v="Needs Improvement"/>
    <s v="Agile Project Management"/>
    <n v="800"/>
    <x v="4"/>
    <n v="50800"/>
  </r>
  <r>
    <s v="E075"/>
    <s v="Employee 75"/>
    <s v="Development"/>
    <x v="6"/>
    <n v="30000"/>
    <n v="9"/>
    <n v="1"/>
    <s v="Needs Improvement"/>
    <s v="Advanced Excel"/>
    <n v="600"/>
    <x v="2"/>
    <n v="306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681A2FF-4CF5-41BB-A328-D48ECD5DE10B}" name="PivotTable3"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rowHeaderCaption="Course Category">
  <location ref="E1:F7" firstHeaderRow="1" firstDataRow="1" firstDataCol="1"/>
  <pivotFields count="12">
    <pivotField showAll="0"/>
    <pivotField showAll="0"/>
    <pivotField showAll="0"/>
    <pivotField showAll="0"/>
    <pivotField numFmtId="164" showAll="0"/>
    <pivotField showAll="0"/>
    <pivotField showAll="0"/>
    <pivotField showAll="0"/>
    <pivotField showAll="0"/>
    <pivotField numFmtId="164" showAll="0"/>
    <pivotField axis="axisRow" dataField="1" showAll="0">
      <items count="6">
        <item x="1"/>
        <item x="4"/>
        <item x="3"/>
        <item x="0"/>
        <item x="2"/>
        <item t="default"/>
      </items>
    </pivotField>
    <pivotField numFmtId="164" showAll="0"/>
  </pivotFields>
  <rowFields count="1">
    <field x="10"/>
  </rowFields>
  <rowItems count="6">
    <i>
      <x/>
    </i>
    <i>
      <x v="1"/>
    </i>
    <i>
      <x v="2"/>
    </i>
    <i>
      <x v="3"/>
    </i>
    <i>
      <x v="4"/>
    </i>
    <i t="grand">
      <x/>
    </i>
  </rowItems>
  <colItems count="1">
    <i/>
  </colItems>
  <dataFields count="1">
    <dataField name="Count of Course Category" fld="10" subtotal="count" baseField="0" baseItem="0"/>
  </dataFields>
  <chartFormats count="1">
    <chartFormat chart="4"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5A9AE72-9848-40BB-8696-03453B97201D}"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rowHeaderCaption="Department">
  <location ref="A1:B3" firstHeaderRow="1" firstDataRow="1" firstDataCol="1"/>
  <pivotFields count="11">
    <pivotField showAll="0"/>
    <pivotField showAll="0"/>
    <pivotField axis="axisRow" showAll="0">
      <items count="7">
        <item h="1" x="0"/>
        <item x="1"/>
        <item h="1" x="3"/>
        <item h="1" x="2"/>
        <item h="1" x="4"/>
        <item h="1" x="5"/>
        <item t="default"/>
      </items>
    </pivotField>
    <pivotField showAll="0"/>
    <pivotField showAll="0"/>
    <pivotField showAll="0"/>
    <pivotField showAll="0"/>
    <pivotField showAll="0"/>
    <pivotField showAll="0"/>
    <pivotField showAll="0"/>
    <pivotField dataField="1" showAll="0">
      <items count="36">
        <item x="20"/>
        <item x="22"/>
        <item x="7"/>
        <item x="5"/>
        <item x="0"/>
        <item x="33"/>
        <item x="16"/>
        <item x="26"/>
        <item x="4"/>
        <item x="13"/>
        <item x="27"/>
        <item x="10"/>
        <item x="11"/>
        <item x="6"/>
        <item x="31"/>
        <item x="17"/>
        <item x="2"/>
        <item x="24"/>
        <item x="1"/>
        <item x="3"/>
        <item x="25"/>
        <item x="28"/>
        <item x="12"/>
        <item x="19"/>
        <item x="8"/>
        <item x="14"/>
        <item x="15"/>
        <item x="29"/>
        <item x="18"/>
        <item x="32"/>
        <item x="21"/>
        <item x="30"/>
        <item x="9"/>
        <item x="23"/>
        <item x="34"/>
        <item t="default"/>
      </items>
    </pivotField>
  </pivotFields>
  <rowFields count="1">
    <field x="2"/>
  </rowFields>
  <rowItems count="2">
    <i>
      <x v="1"/>
    </i>
    <i t="grand">
      <x/>
    </i>
  </rowItems>
  <colItems count="1">
    <i/>
  </colItems>
  <dataFields count="1">
    <dataField name="Average of Total Compensation (£)" fld="10" subtotal="average" baseField="0" baseItem="0"/>
  </dataFields>
  <chartFormats count="1">
    <chartFormat chart="4"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5AAA999-3BA3-4794-B53A-69D3EA9F24ED}" name="PivotTable5"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rowHeaderCaption="Role">
  <location ref="E10:F21" firstHeaderRow="1" firstDataRow="1" firstDataCol="1"/>
  <pivotFields count="12">
    <pivotField showAll="0"/>
    <pivotField showAll="0"/>
    <pivotField showAll="0"/>
    <pivotField axis="axisRow" showAll="0">
      <items count="11">
        <item x="8"/>
        <item x="3"/>
        <item x="7"/>
        <item x="0"/>
        <item x="4"/>
        <item x="9"/>
        <item x="1"/>
        <item x="5"/>
        <item x="2"/>
        <item x="6"/>
        <item t="default"/>
      </items>
    </pivotField>
    <pivotField numFmtId="164" showAll="0"/>
    <pivotField dataField="1" showAll="0"/>
    <pivotField showAll="0"/>
    <pivotField showAll="0"/>
    <pivotField showAll="0"/>
    <pivotField numFmtId="164" showAll="0"/>
    <pivotField showAll="0"/>
    <pivotField numFmtId="164" showAll="0"/>
  </pivotFields>
  <rowFields count="1">
    <field x="3"/>
  </rowFields>
  <rowItems count="11">
    <i>
      <x/>
    </i>
    <i>
      <x v="1"/>
    </i>
    <i>
      <x v="2"/>
    </i>
    <i>
      <x v="3"/>
    </i>
    <i>
      <x v="4"/>
    </i>
    <i>
      <x v="5"/>
    </i>
    <i>
      <x v="6"/>
    </i>
    <i>
      <x v="7"/>
    </i>
    <i>
      <x v="8"/>
    </i>
    <i>
      <x v="9"/>
    </i>
    <i t="grand">
      <x/>
    </i>
  </rowItems>
  <colItems count="1">
    <i/>
  </colItems>
  <dataFields count="1">
    <dataField name="Average of Years with Company" fld="5" subtotal="average" baseField="0" baseItem="0"/>
  </dataFields>
  <chartFormats count="1">
    <chartFormat chart="7"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C4276FF-49BD-42BD-A591-3C67DE505273}" name="PivotTable4"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rowHeaderCaption="Role">
  <location ref="A10:B21" firstHeaderRow="1" firstDataRow="1" firstDataCol="1"/>
  <pivotFields count="12">
    <pivotField showAll="0"/>
    <pivotField showAll="0"/>
    <pivotField showAll="0"/>
    <pivotField axis="axisRow" showAll="0">
      <items count="11">
        <item x="8"/>
        <item x="3"/>
        <item x="7"/>
        <item x="0"/>
        <item x="4"/>
        <item x="9"/>
        <item x="1"/>
        <item x="5"/>
        <item x="2"/>
        <item x="6"/>
        <item t="default"/>
      </items>
    </pivotField>
    <pivotField dataField="1" numFmtId="164" showAll="0"/>
    <pivotField showAll="0"/>
    <pivotField showAll="0"/>
    <pivotField showAll="0"/>
    <pivotField showAll="0"/>
    <pivotField numFmtId="164" showAll="0"/>
    <pivotField showAll="0"/>
    <pivotField numFmtId="164" showAll="0"/>
  </pivotFields>
  <rowFields count="1">
    <field x="3"/>
  </rowFields>
  <rowItems count="11">
    <i>
      <x/>
    </i>
    <i>
      <x v="1"/>
    </i>
    <i>
      <x v="2"/>
    </i>
    <i>
      <x v="3"/>
    </i>
    <i>
      <x v="4"/>
    </i>
    <i>
      <x v="5"/>
    </i>
    <i>
      <x v="6"/>
    </i>
    <i>
      <x v="7"/>
    </i>
    <i>
      <x v="8"/>
    </i>
    <i>
      <x v="9"/>
    </i>
    <i t="grand">
      <x/>
    </i>
  </rowItems>
  <colItems count="1">
    <i/>
  </colItems>
  <dataFields count="1">
    <dataField name="Average of Salary (£)" fld="4" subtotal="average" baseField="0" baseItem="0"/>
  </dataFields>
  <chartFormats count="1">
    <chartFormat chart="4"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2F74A007-8DE4-445F-91A0-BB506DBF234B}" sourceName="Department">
  <pivotTables>
    <pivotTable tabId="4" name="PivotTable1"/>
  </pivotTables>
  <data>
    <tabular pivotCacheId="1737814713">
      <items count="6">
        <i x="0"/>
        <i x="1" s="1"/>
        <i x="3"/>
        <i x="2"/>
        <i x="4"/>
        <i x="5"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82A626A4-1E65-4942-92C6-EC3908B757BE}" cache="Slicer_Department" caption="Department"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2DB5910-12DD-4082-B6B7-361A2ECA3AC3}" name="Table6" displayName="Table6" ref="A1:L75" totalsRowShown="0" headerRowDxfId="14" dataDxfId="1" headerRowBorderDxfId="16" tableBorderDxfId="17" totalsRowBorderDxfId="15">
  <autoFilter ref="A1:L75" xr:uid="{22DB5910-12DD-4082-B6B7-361A2ECA3AC3}"/>
  <tableColumns count="12">
    <tableColumn id="1" xr3:uid="{967D94F5-9EDF-4A3C-8144-73B07DC506D5}" name="Employee ID" dataDxfId="13"/>
    <tableColumn id="2" xr3:uid="{7E02497D-849A-4FD3-91DC-24DCF8C0E736}" name="Name" dataDxfId="12"/>
    <tableColumn id="3" xr3:uid="{4E066E7C-03BD-4B64-919F-31F6485AFD8C}" name="Department" dataDxfId="11"/>
    <tableColumn id="4" xr3:uid="{9B11D8BB-9953-4D43-A718-A3C356F727B8}" name="Role" dataDxfId="10"/>
    <tableColumn id="5" xr3:uid="{3BE2110E-06C7-4065-8B43-1DE81AC215FD}" name="Salary (£)" dataDxfId="9"/>
    <tableColumn id="6" xr3:uid="{FD0BB963-3E09-45C5-99D5-D1F0E9997633}" name="Years with Company" dataDxfId="8"/>
    <tableColumn id="7" xr3:uid="{DE523F39-486C-476C-BE1D-1D7577A23E22}" name="Performance Rating" dataDxfId="7"/>
    <tableColumn id="8" xr3:uid="{B75964E7-7715-4646-9328-A140150BEB09}" name="Performance Category" dataDxfId="6">
      <calculatedColumnFormula>IF(G2 &gt;3, "Higher Performer", IF(G2&lt;3, "Needs Improvement", "Satisfactory" ))</calculatedColumnFormula>
    </tableColumn>
    <tableColumn id="9" xr3:uid="{75843815-5A5B-4A00-B5DA-471C4E747710}" name="Last Training Completed" dataDxfId="5"/>
    <tableColumn id="10" xr3:uid="{97A8361B-E850-494B-821C-30A169E46301}" name="Training Cost(£)" dataDxfId="4">
      <calculatedColumnFormula>INDEX('Training Programme Data'!D:D,MATCH(I2,'Training Programme Data'!B:B,0))</calculatedColumnFormula>
    </tableColumn>
    <tableColumn id="11" xr3:uid="{0D2DFD5C-16A0-4093-9220-81473FA549C3}" name="Course Category" dataDxfId="3">
      <calculatedColumnFormula>INDEX('Training Programme Data'!C:C,MATCH(I2,'Training Programme Data'!B:B,0))</calculatedColumnFormula>
    </tableColumn>
    <tableColumn id="12" xr3:uid="{F4FABDD2-A7A0-465B-9466-22218084A74D}" name="Total Compensation (£)" dataDxfId="2">
      <calculatedColumnFormula>J2+E2</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1"/>
  <sheetViews>
    <sheetView tabSelected="1" zoomScale="85" zoomScaleNormal="30" workbookViewId="0">
      <selection activeCell="C11" sqref="C11"/>
    </sheetView>
  </sheetViews>
  <sheetFormatPr defaultRowHeight="15" x14ac:dyDescent="0.25"/>
  <cols>
    <col min="1" max="1" width="17.140625" bestFit="1" customWidth="1"/>
    <col min="2" max="2" width="12.28515625" bestFit="1" customWidth="1"/>
    <col min="3" max="3" width="16.5703125" bestFit="1" customWidth="1"/>
    <col min="4" max="4" width="20.5703125" bestFit="1" customWidth="1"/>
    <col min="5" max="5" width="14.5703125" bestFit="1" customWidth="1"/>
    <col min="6" max="6" width="23.85546875" bestFit="1" customWidth="1"/>
    <col min="7" max="7" width="23.28515625" bestFit="1" customWidth="1"/>
    <col min="8" max="8" width="25.5703125" bestFit="1" customWidth="1"/>
    <col min="9" max="9" width="27.28515625" bestFit="1" customWidth="1"/>
    <col min="10" max="10" width="19.85546875" bestFit="1" customWidth="1"/>
    <col min="11" max="11" width="20.140625" bestFit="1" customWidth="1"/>
    <col min="12" max="12" width="26.5703125" bestFit="1" customWidth="1"/>
    <col min="13" max="13" width="21" bestFit="1" customWidth="1"/>
    <col min="14" max="14" width="20.140625" bestFit="1" customWidth="1"/>
  </cols>
  <sheetData>
    <row r="1" spans="1:14" x14ac:dyDescent="0.25">
      <c r="A1" s="18" t="s">
        <v>0</v>
      </c>
      <c r="B1" s="19" t="s">
        <v>1</v>
      </c>
      <c r="C1" s="19" t="s">
        <v>2</v>
      </c>
      <c r="D1" s="19" t="s">
        <v>3</v>
      </c>
      <c r="E1" s="19" t="s">
        <v>4</v>
      </c>
      <c r="F1" s="19" t="s">
        <v>5</v>
      </c>
      <c r="G1" s="19" t="s">
        <v>6</v>
      </c>
      <c r="H1" s="19" t="s">
        <v>190</v>
      </c>
      <c r="I1" s="19" t="s">
        <v>7</v>
      </c>
      <c r="J1" s="19" t="s">
        <v>188</v>
      </c>
      <c r="K1" s="19" t="s">
        <v>158</v>
      </c>
      <c r="L1" s="20" t="s">
        <v>189</v>
      </c>
      <c r="M1" s="2"/>
      <c r="N1" s="2"/>
    </row>
    <row r="2" spans="1:14" x14ac:dyDescent="0.25">
      <c r="A2" s="21" t="s">
        <v>8</v>
      </c>
      <c r="B2" s="22" t="s">
        <v>82</v>
      </c>
      <c r="C2" s="22" t="s">
        <v>200</v>
      </c>
      <c r="D2" s="22" t="s">
        <v>173</v>
      </c>
      <c r="E2" s="23">
        <v>30000</v>
      </c>
      <c r="F2" s="22">
        <v>3</v>
      </c>
      <c r="G2" s="22">
        <v>3</v>
      </c>
      <c r="H2" s="22" t="str">
        <f>IF(G2 &gt;3, "Higher Performer", IF(G2&lt;3, "Needs Improvement", "Satisfactory" ))</f>
        <v>Satisfactory</v>
      </c>
      <c r="I2" s="22" t="s">
        <v>152</v>
      </c>
      <c r="J2" s="23">
        <f>INDEX('Training Programme Data'!D:D,MATCH(I2,'Training Programme Data'!B:B,0))</f>
        <v>500</v>
      </c>
      <c r="K2" s="23" t="str">
        <f>INDEX('Training Programme Data'!C:C,MATCH(I2,'Training Programme Data'!B:B,0))</f>
        <v>Technical</v>
      </c>
      <c r="L2" s="24">
        <f>J2+E2</f>
        <v>30500</v>
      </c>
    </row>
    <row r="3" spans="1:14" x14ac:dyDescent="0.25">
      <c r="A3" s="21" t="s">
        <v>9</v>
      </c>
      <c r="B3" s="22" t="s">
        <v>83</v>
      </c>
      <c r="C3" s="22" t="s">
        <v>201</v>
      </c>
      <c r="D3" s="22" t="s">
        <v>174</v>
      </c>
      <c r="E3" s="23">
        <v>45000</v>
      </c>
      <c r="F3" s="22">
        <v>5</v>
      </c>
      <c r="G3" s="22">
        <v>4</v>
      </c>
      <c r="H3" s="22" t="str">
        <f t="shared" ref="H3:H66" si="0">IF(G3 &gt;3, "Higher Performer", IF(G3&lt;3, "Needs Improvement", "Satisfactory" ))</f>
        <v>Higher Performer</v>
      </c>
      <c r="I3" s="22" t="s">
        <v>154</v>
      </c>
      <c r="J3" s="23">
        <f>INDEX('Training Programme Data'!D:D,MATCH(I3,'Training Programme Data'!B:B,0))</f>
        <v>1000</v>
      </c>
      <c r="K3" s="23" t="str">
        <f>INDEX('Training Programme Data'!C:C,MATCH(I3,'Training Programme Data'!B:B,0))</f>
        <v>Leadership</v>
      </c>
      <c r="L3" s="24">
        <f t="shared" ref="L3:L66" si="1">J3+E3</f>
        <v>46000</v>
      </c>
    </row>
    <row r="4" spans="1:14" x14ac:dyDescent="0.25">
      <c r="A4" s="21" t="s">
        <v>10</v>
      </c>
      <c r="B4" s="22" t="s">
        <v>84</v>
      </c>
      <c r="C4" s="22" t="s">
        <v>200</v>
      </c>
      <c r="D4" s="22" t="s">
        <v>175</v>
      </c>
      <c r="E4" s="23">
        <v>45000</v>
      </c>
      <c r="F4" s="22">
        <v>9</v>
      </c>
      <c r="G4" s="22">
        <v>2</v>
      </c>
      <c r="H4" s="22" t="str">
        <f t="shared" si="0"/>
        <v>Needs Improvement</v>
      </c>
      <c r="I4" s="22" t="s">
        <v>153</v>
      </c>
      <c r="J4" s="23">
        <f>INDEX('Training Programme Data'!D:D,MATCH(I4,'Training Programme Data'!B:B,0))</f>
        <v>600</v>
      </c>
      <c r="K4" s="23" t="str">
        <f>INDEX('Training Programme Data'!C:C,MATCH(I4,'Training Programme Data'!B:B,0))</f>
        <v>Technical Tools</v>
      </c>
      <c r="L4" s="24">
        <f t="shared" si="1"/>
        <v>45600</v>
      </c>
    </row>
    <row r="5" spans="1:14" x14ac:dyDescent="0.25">
      <c r="A5" s="21" t="s">
        <v>11</v>
      </c>
      <c r="B5" s="22" t="s">
        <v>85</v>
      </c>
      <c r="C5" s="22" t="s">
        <v>200</v>
      </c>
      <c r="D5" s="22" t="s">
        <v>176</v>
      </c>
      <c r="E5" s="23">
        <v>50000</v>
      </c>
      <c r="F5" s="22">
        <v>2</v>
      </c>
      <c r="G5" s="22">
        <v>3</v>
      </c>
      <c r="H5" s="22" t="str">
        <f t="shared" si="0"/>
        <v>Satisfactory</v>
      </c>
      <c r="I5" s="22" t="s">
        <v>152</v>
      </c>
      <c r="J5" s="23">
        <f>INDEX('Training Programme Data'!D:D,MATCH(I5,'Training Programme Data'!B:B,0))</f>
        <v>500</v>
      </c>
      <c r="K5" s="23" t="str">
        <f>INDEX('Training Programme Data'!C:C,MATCH(I5,'Training Programme Data'!B:B,0))</f>
        <v>Technical</v>
      </c>
      <c r="L5" s="24">
        <f t="shared" si="1"/>
        <v>50500</v>
      </c>
    </row>
    <row r="6" spans="1:14" x14ac:dyDescent="0.25">
      <c r="A6" s="21" t="s">
        <v>12</v>
      </c>
      <c r="B6" s="22" t="s">
        <v>86</v>
      </c>
      <c r="C6" s="22" t="s">
        <v>202</v>
      </c>
      <c r="D6" s="22" t="s">
        <v>177</v>
      </c>
      <c r="E6" s="23">
        <v>35000</v>
      </c>
      <c r="F6" s="22">
        <v>8</v>
      </c>
      <c r="G6" s="22">
        <v>4</v>
      </c>
      <c r="H6" s="22" t="str">
        <f t="shared" si="0"/>
        <v>Higher Performer</v>
      </c>
      <c r="I6" s="22" t="s">
        <v>153</v>
      </c>
      <c r="J6" s="23">
        <f>INDEX('Training Programme Data'!D:D,MATCH(I6,'Training Programme Data'!B:B,0))</f>
        <v>600</v>
      </c>
      <c r="K6" s="23" t="str">
        <f>INDEX('Training Programme Data'!C:C,MATCH(I6,'Training Programme Data'!B:B,0))</f>
        <v>Technical Tools</v>
      </c>
      <c r="L6" s="24">
        <f t="shared" si="1"/>
        <v>35600</v>
      </c>
    </row>
    <row r="7" spans="1:14" x14ac:dyDescent="0.25">
      <c r="A7" s="21" t="s">
        <v>13</v>
      </c>
      <c r="B7" s="22" t="s">
        <v>87</v>
      </c>
      <c r="C7" s="22" t="s">
        <v>200</v>
      </c>
      <c r="D7" s="22" t="s">
        <v>178</v>
      </c>
      <c r="E7" s="23">
        <v>25000</v>
      </c>
      <c r="F7" s="22">
        <v>5</v>
      </c>
      <c r="G7" s="22">
        <v>1</v>
      </c>
      <c r="H7" s="22" t="str">
        <f t="shared" si="0"/>
        <v>Needs Improvement</v>
      </c>
      <c r="I7" s="22" t="s">
        <v>154</v>
      </c>
      <c r="J7" s="23">
        <f>INDEX('Training Programme Data'!D:D,MATCH(I7,'Training Programme Data'!B:B,0))</f>
        <v>1000</v>
      </c>
      <c r="K7" s="23" t="str">
        <f>INDEX('Training Programme Data'!C:C,MATCH(I7,'Training Programme Data'!B:B,0))</f>
        <v>Leadership</v>
      </c>
      <c r="L7" s="24">
        <f t="shared" si="1"/>
        <v>26000</v>
      </c>
    </row>
    <row r="8" spans="1:14" x14ac:dyDescent="0.25">
      <c r="A8" s="21" t="s">
        <v>14</v>
      </c>
      <c r="B8" s="22" t="s">
        <v>88</v>
      </c>
      <c r="C8" s="22" t="s">
        <v>151</v>
      </c>
      <c r="D8" s="22" t="s">
        <v>173</v>
      </c>
      <c r="E8" s="23">
        <v>50000</v>
      </c>
      <c r="F8" s="22">
        <v>7</v>
      </c>
      <c r="G8" s="22">
        <v>5</v>
      </c>
      <c r="H8" s="22" t="str">
        <f t="shared" si="0"/>
        <v>Higher Performer</v>
      </c>
      <c r="I8" s="22" t="s">
        <v>152</v>
      </c>
      <c r="J8" s="23">
        <f>INDEX('Training Programme Data'!D:D,MATCH(I8,'Training Programme Data'!B:B,0))</f>
        <v>500</v>
      </c>
      <c r="K8" s="23" t="str">
        <f>INDEX('Training Programme Data'!C:C,MATCH(I8,'Training Programme Data'!B:B,0))</f>
        <v>Technical</v>
      </c>
      <c r="L8" s="24">
        <f t="shared" si="1"/>
        <v>50500</v>
      </c>
    </row>
    <row r="9" spans="1:14" x14ac:dyDescent="0.25">
      <c r="A9" s="21" t="s">
        <v>15</v>
      </c>
      <c r="B9" s="22" t="s">
        <v>89</v>
      </c>
      <c r="C9" s="22" t="s">
        <v>203</v>
      </c>
      <c r="D9" s="22" t="s">
        <v>179</v>
      </c>
      <c r="E9" s="23">
        <v>40000</v>
      </c>
      <c r="F9" s="22">
        <v>8</v>
      </c>
      <c r="G9" s="22">
        <v>3</v>
      </c>
      <c r="H9" s="22" t="str">
        <f t="shared" si="0"/>
        <v>Satisfactory</v>
      </c>
      <c r="I9" s="22" t="s">
        <v>166</v>
      </c>
      <c r="J9" s="23">
        <f>INDEX('Training Programme Data'!D:D,MATCH(I9,'Training Programme Data'!B:B,0))</f>
        <v>700</v>
      </c>
      <c r="K9" s="23" t="str">
        <f>INDEX('Training Programme Data'!C:C,MATCH(I9,'Training Programme Data'!B:B,0))</f>
        <v>Teamwork</v>
      </c>
      <c r="L9" s="24">
        <f t="shared" si="1"/>
        <v>40700</v>
      </c>
    </row>
    <row r="10" spans="1:14" x14ac:dyDescent="0.25">
      <c r="A10" s="21" t="s">
        <v>16</v>
      </c>
      <c r="B10" s="22" t="s">
        <v>90</v>
      </c>
      <c r="C10" s="22" t="s">
        <v>201</v>
      </c>
      <c r="D10" s="22" t="s">
        <v>178</v>
      </c>
      <c r="E10" s="23">
        <v>25000</v>
      </c>
      <c r="F10" s="22">
        <v>1</v>
      </c>
      <c r="G10" s="22">
        <v>2</v>
      </c>
      <c r="H10" s="22" t="str">
        <f t="shared" si="0"/>
        <v>Needs Improvement</v>
      </c>
      <c r="I10" s="22" t="s">
        <v>155</v>
      </c>
      <c r="J10" s="23">
        <f>INDEX('Training Programme Data'!D:D,MATCH(I10,'Training Programme Data'!B:B,0))</f>
        <v>800</v>
      </c>
      <c r="K10" s="23" t="str">
        <f>INDEX('Training Programme Data'!C:C,MATCH(I10,'Training Programme Data'!B:B,0))</f>
        <v>Project Management</v>
      </c>
      <c r="L10" s="24">
        <f t="shared" si="1"/>
        <v>25800</v>
      </c>
    </row>
    <row r="11" spans="1:14" x14ac:dyDescent="0.25">
      <c r="A11" s="21" t="s">
        <v>17</v>
      </c>
      <c r="B11" s="22" t="s">
        <v>91</v>
      </c>
      <c r="C11" s="22" t="s">
        <v>202</v>
      </c>
      <c r="D11" s="22" t="s">
        <v>174</v>
      </c>
      <c r="E11" s="23">
        <v>55000</v>
      </c>
      <c r="F11" s="22">
        <v>6</v>
      </c>
      <c r="G11" s="22">
        <v>3</v>
      </c>
      <c r="H11" s="22" t="str">
        <f t="shared" si="0"/>
        <v>Satisfactory</v>
      </c>
      <c r="I11" s="22" t="s">
        <v>153</v>
      </c>
      <c r="J11" s="23">
        <f>INDEX('Training Programme Data'!D:D,MATCH(I11,'Training Programme Data'!B:B,0))</f>
        <v>600</v>
      </c>
      <c r="K11" s="23" t="str">
        <f>INDEX('Training Programme Data'!C:C,MATCH(I11,'Training Programme Data'!B:B,0))</f>
        <v>Technical Tools</v>
      </c>
      <c r="L11" s="24">
        <f t="shared" si="1"/>
        <v>55600</v>
      </c>
    </row>
    <row r="12" spans="1:14" x14ac:dyDescent="0.25">
      <c r="A12" s="21" t="s">
        <v>18</v>
      </c>
      <c r="B12" s="22" t="s">
        <v>92</v>
      </c>
      <c r="C12" s="22" t="s">
        <v>201</v>
      </c>
      <c r="D12" s="22" t="s">
        <v>178</v>
      </c>
      <c r="E12" s="23">
        <v>65000</v>
      </c>
      <c r="F12" s="22">
        <v>1</v>
      </c>
      <c r="G12" s="22">
        <v>5</v>
      </c>
      <c r="H12" s="22" t="str">
        <f t="shared" si="0"/>
        <v>Higher Performer</v>
      </c>
      <c r="I12" s="22" t="s">
        <v>155</v>
      </c>
      <c r="J12" s="23">
        <f>INDEX('Training Programme Data'!D:D,MATCH(I12,'Training Programme Data'!B:B,0))</f>
        <v>800</v>
      </c>
      <c r="K12" s="23" t="str">
        <f>INDEX('Training Programme Data'!C:C,MATCH(I12,'Training Programme Data'!B:B,0))</f>
        <v>Project Management</v>
      </c>
      <c r="L12" s="24">
        <f t="shared" si="1"/>
        <v>65800</v>
      </c>
    </row>
    <row r="13" spans="1:14" x14ac:dyDescent="0.25">
      <c r="A13" s="21" t="s">
        <v>19</v>
      </c>
      <c r="B13" s="22" t="s">
        <v>93</v>
      </c>
      <c r="C13" s="22" t="s">
        <v>203</v>
      </c>
      <c r="D13" s="22" t="s">
        <v>180</v>
      </c>
      <c r="E13" s="23">
        <v>40000</v>
      </c>
      <c r="F13" s="22">
        <v>2</v>
      </c>
      <c r="G13" s="22">
        <v>3</v>
      </c>
      <c r="H13" s="22" t="str">
        <f t="shared" si="0"/>
        <v>Satisfactory</v>
      </c>
      <c r="I13" s="22" t="s">
        <v>152</v>
      </c>
      <c r="J13" s="23">
        <f>INDEX('Training Programme Data'!D:D,MATCH(I13,'Training Programme Data'!B:B,0))</f>
        <v>500</v>
      </c>
      <c r="K13" s="23" t="str">
        <f>INDEX('Training Programme Data'!C:C,MATCH(I13,'Training Programme Data'!B:B,0))</f>
        <v>Technical</v>
      </c>
      <c r="L13" s="24">
        <f t="shared" si="1"/>
        <v>40500</v>
      </c>
    </row>
    <row r="14" spans="1:14" x14ac:dyDescent="0.25">
      <c r="A14" s="21" t="s">
        <v>20</v>
      </c>
      <c r="B14" s="22" t="s">
        <v>94</v>
      </c>
      <c r="C14" s="22" t="s">
        <v>203</v>
      </c>
      <c r="D14" s="22" t="s">
        <v>173</v>
      </c>
      <c r="E14" s="23">
        <v>40000</v>
      </c>
      <c r="F14" s="22">
        <v>1</v>
      </c>
      <c r="G14" s="22">
        <v>2</v>
      </c>
      <c r="H14" s="22" t="str">
        <f t="shared" si="0"/>
        <v>Needs Improvement</v>
      </c>
      <c r="I14" s="22" t="s">
        <v>153</v>
      </c>
      <c r="J14" s="23">
        <f>INDEX('Training Programme Data'!D:D,MATCH(I14,'Training Programme Data'!B:B,0))</f>
        <v>600</v>
      </c>
      <c r="K14" s="23" t="str">
        <f>INDEX('Training Programme Data'!C:C,MATCH(I14,'Training Programme Data'!B:B,0))</f>
        <v>Technical Tools</v>
      </c>
      <c r="L14" s="24">
        <f t="shared" si="1"/>
        <v>40600</v>
      </c>
    </row>
    <row r="15" spans="1:14" x14ac:dyDescent="0.25">
      <c r="A15" s="21" t="s">
        <v>21</v>
      </c>
      <c r="B15" s="22" t="s">
        <v>95</v>
      </c>
      <c r="C15" s="22" t="s">
        <v>203</v>
      </c>
      <c r="D15" s="22" t="s">
        <v>174</v>
      </c>
      <c r="E15" s="23">
        <v>50000</v>
      </c>
      <c r="F15" s="22">
        <v>5</v>
      </c>
      <c r="G15" s="22">
        <v>2</v>
      </c>
      <c r="H15" s="22" t="str">
        <f t="shared" si="0"/>
        <v>Needs Improvement</v>
      </c>
      <c r="I15" s="22" t="s">
        <v>154</v>
      </c>
      <c r="J15" s="23">
        <f>INDEX('Training Programme Data'!D:D,MATCH(I15,'Training Programme Data'!B:B,0))</f>
        <v>1000</v>
      </c>
      <c r="K15" s="23" t="str">
        <f>INDEX('Training Programme Data'!C:C,MATCH(I15,'Training Programme Data'!B:B,0))</f>
        <v>Leadership</v>
      </c>
      <c r="L15" s="24">
        <f t="shared" si="1"/>
        <v>51000</v>
      </c>
    </row>
    <row r="16" spans="1:14" x14ac:dyDescent="0.25">
      <c r="A16" s="21" t="s">
        <v>22</v>
      </c>
      <c r="B16" s="22" t="s">
        <v>172</v>
      </c>
      <c r="C16" s="22" t="s">
        <v>201</v>
      </c>
      <c r="D16" s="22" t="s">
        <v>178</v>
      </c>
      <c r="E16" s="23">
        <v>35000</v>
      </c>
      <c r="F16" s="22">
        <v>9</v>
      </c>
      <c r="G16" s="22">
        <v>2</v>
      </c>
      <c r="H16" s="22" t="str">
        <f t="shared" si="0"/>
        <v>Needs Improvement</v>
      </c>
      <c r="I16" s="22" t="s">
        <v>155</v>
      </c>
      <c r="J16" s="23">
        <f>INDEX('Training Programme Data'!D:D,MATCH(I16,'Training Programme Data'!B:B,0))</f>
        <v>800</v>
      </c>
      <c r="K16" s="23" t="str">
        <f>INDEX('Training Programme Data'!C:C,MATCH(I16,'Training Programme Data'!B:B,0))</f>
        <v>Project Management</v>
      </c>
      <c r="L16" s="24">
        <f t="shared" si="1"/>
        <v>35800</v>
      </c>
    </row>
    <row r="17" spans="1:12" x14ac:dyDescent="0.25">
      <c r="A17" s="21" t="s">
        <v>23</v>
      </c>
      <c r="B17" s="22" t="s">
        <v>96</v>
      </c>
      <c r="C17" s="22" t="s">
        <v>203</v>
      </c>
      <c r="D17" s="22" t="s">
        <v>179</v>
      </c>
      <c r="E17" s="23">
        <v>50000</v>
      </c>
      <c r="F17" s="22">
        <v>6</v>
      </c>
      <c r="G17" s="22">
        <v>1</v>
      </c>
      <c r="H17" s="22" t="str">
        <f t="shared" si="0"/>
        <v>Needs Improvement</v>
      </c>
      <c r="I17" s="22" t="s">
        <v>152</v>
      </c>
      <c r="J17" s="23">
        <f>INDEX('Training Programme Data'!D:D,MATCH(I17,'Training Programme Data'!B:B,0))</f>
        <v>500</v>
      </c>
      <c r="K17" s="23" t="str">
        <f>INDEX('Training Programme Data'!C:C,MATCH(I17,'Training Programme Data'!B:B,0))</f>
        <v>Technical</v>
      </c>
      <c r="L17" s="24">
        <f t="shared" si="1"/>
        <v>50500</v>
      </c>
    </row>
    <row r="18" spans="1:12" x14ac:dyDescent="0.25">
      <c r="A18" s="21" t="s">
        <v>24</v>
      </c>
      <c r="B18" s="22" t="s">
        <v>97</v>
      </c>
      <c r="C18" s="22" t="s">
        <v>201</v>
      </c>
      <c r="D18" s="22" t="s">
        <v>176</v>
      </c>
      <c r="E18" s="23">
        <v>55000</v>
      </c>
      <c r="F18" s="22">
        <v>1</v>
      </c>
      <c r="G18" s="22">
        <v>1</v>
      </c>
      <c r="H18" s="22" t="str">
        <f t="shared" si="0"/>
        <v>Needs Improvement</v>
      </c>
      <c r="I18" s="22" t="s">
        <v>166</v>
      </c>
      <c r="J18" s="23">
        <f>INDEX('Training Programme Data'!D:D,MATCH(I18,'Training Programme Data'!B:B,0))</f>
        <v>700</v>
      </c>
      <c r="K18" s="23" t="str">
        <f>INDEX('Training Programme Data'!C:C,MATCH(I18,'Training Programme Data'!B:B,0))</f>
        <v>Teamwork</v>
      </c>
      <c r="L18" s="24">
        <f t="shared" si="1"/>
        <v>55700</v>
      </c>
    </row>
    <row r="19" spans="1:12" x14ac:dyDescent="0.25">
      <c r="A19" s="21" t="s">
        <v>25</v>
      </c>
      <c r="B19" s="22" t="s">
        <v>98</v>
      </c>
      <c r="C19" s="22" t="s">
        <v>203</v>
      </c>
      <c r="D19" s="22" t="s">
        <v>181</v>
      </c>
      <c r="E19" s="23">
        <v>35000</v>
      </c>
      <c r="F19" s="22">
        <v>1</v>
      </c>
      <c r="G19" s="22">
        <v>1</v>
      </c>
      <c r="H19" s="22" t="str">
        <f t="shared" si="0"/>
        <v>Needs Improvement</v>
      </c>
      <c r="I19" s="22" t="s">
        <v>153</v>
      </c>
      <c r="J19" s="23">
        <f>INDEX('Training Programme Data'!D:D,MATCH(I19,'Training Programme Data'!B:B,0))</f>
        <v>600</v>
      </c>
      <c r="K19" s="23" t="str">
        <f>INDEX('Training Programme Data'!C:C,MATCH(I19,'Training Programme Data'!B:B,0))</f>
        <v>Technical Tools</v>
      </c>
      <c r="L19" s="24">
        <f t="shared" si="1"/>
        <v>35600</v>
      </c>
    </row>
    <row r="20" spans="1:12" x14ac:dyDescent="0.25">
      <c r="A20" s="21" t="s">
        <v>26</v>
      </c>
      <c r="B20" s="22" t="s">
        <v>99</v>
      </c>
      <c r="C20" s="22" t="s">
        <v>151</v>
      </c>
      <c r="D20" s="22" t="s">
        <v>174</v>
      </c>
      <c r="E20" s="23">
        <v>55000</v>
      </c>
      <c r="F20" s="22">
        <v>2</v>
      </c>
      <c r="G20" s="22">
        <v>1</v>
      </c>
      <c r="H20" s="22" t="str">
        <f t="shared" si="0"/>
        <v>Needs Improvement</v>
      </c>
      <c r="I20" s="22" t="s">
        <v>155</v>
      </c>
      <c r="J20" s="23">
        <f>INDEX('Training Programme Data'!D:D,MATCH(I20,'Training Programme Data'!B:B,0))</f>
        <v>800</v>
      </c>
      <c r="K20" s="23" t="str">
        <f>INDEX('Training Programme Data'!C:C,MATCH(I20,'Training Programme Data'!B:B,0))</f>
        <v>Project Management</v>
      </c>
      <c r="L20" s="24">
        <f t="shared" si="1"/>
        <v>55800</v>
      </c>
    </row>
    <row r="21" spans="1:12" x14ac:dyDescent="0.25">
      <c r="A21" s="21" t="s">
        <v>27</v>
      </c>
      <c r="B21" s="22" t="s">
        <v>100</v>
      </c>
      <c r="C21" s="22" t="s">
        <v>203</v>
      </c>
      <c r="D21" s="22" t="s">
        <v>182</v>
      </c>
      <c r="E21" s="23">
        <v>35000</v>
      </c>
      <c r="F21" s="22">
        <v>9</v>
      </c>
      <c r="G21" s="22">
        <v>2</v>
      </c>
      <c r="H21" s="22" t="str">
        <f t="shared" si="0"/>
        <v>Needs Improvement</v>
      </c>
      <c r="I21" s="22" t="s">
        <v>155</v>
      </c>
      <c r="J21" s="23">
        <f>INDEX('Training Programme Data'!D:D,MATCH(I21,'Training Programme Data'!B:B,0))</f>
        <v>800</v>
      </c>
      <c r="K21" s="23" t="str">
        <f>INDEX('Training Programme Data'!C:C,MATCH(I21,'Training Programme Data'!B:B,0))</f>
        <v>Project Management</v>
      </c>
      <c r="L21" s="24">
        <f t="shared" si="1"/>
        <v>35800</v>
      </c>
    </row>
    <row r="22" spans="1:12" x14ac:dyDescent="0.25">
      <c r="A22" s="21" t="s">
        <v>28</v>
      </c>
      <c r="B22" s="22" t="s">
        <v>101</v>
      </c>
      <c r="C22" s="22" t="s">
        <v>201</v>
      </c>
      <c r="D22" s="22" t="s">
        <v>177</v>
      </c>
      <c r="E22" s="23">
        <v>30000</v>
      </c>
      <c r="F22" s="22">
        <v>3</v>
      </c>
      <c r="G22" s="22">
        <v>3</v>
      </c>
      <c r="H22" s="22" t="str">
        <f t="shared" si="0"/>
        <v>Satisfactory</v>
      </c>
      <c r="I22" s="22" t="s">
        <v>154</v>
      </c>
      <c r="J22" s="23">
        <f>INDEX('Training Programme Data'!D:D,MATCH(I22,'Training Programme Data'!B:B,0))</f>
        <v>1000</v>
      </c>
      <c r="K22" s="23" t="str">
        <f>INDEX('Training Programme Data'!C:C,MATCH(I22,'Training Programme Data'!B:B,0))</f>
        <v>Leadership</v>
      </c>
      <c r="L22" s="24">
        <f t="shared" si="1"/>
        <v>31000</v>
      </c>
    </row>
    <row r="23" spans="1:12" x14ac:dyDescent="0.25">
      <c r="A23" s="21" t="s">
        <v>29</v>
      </c>
      <c r="B23" s="22" t="s">
        <v>102</v>
      </c>
      <c r="C23" s="22" t="s">
        <v>200</v>
      </c>
      <c r="D23" s="22" t="s">
        <v>178</v>
      </c>
      <c r="E23" s="23">
        <v>40000</v>
      </c>
      <c r="F23" s="22">
        <v>1</v>
      </c>
      <c r="G23" s="22">
        <v>1</v>
      </c>
      <c r="H23" s="22" t="str">
        <f t="shared" si="0"/>
        <v>Needs Improvement</v>
      </c>
      <c r="I23" s="22" t="s">
        <v>154</v>
      </c>
      <c r="J23" s="23">
        <f>INDEX('Training Programme Data'!D:D,MATCH(I23,'Training Programme Data'!B:B,0))</f>
        <v>1000</v>
      </c>
      <c r="K23" s="23" t="str">
        <f>INDEX('Training Programme Data'!C:C,MATCH(I23,'Training Programme Data'!B:B,0))</f>
        <v>Leadership</v>
      </c>
      <c r="L23" s="24">
        <f t="shared" si="1"/>
        <v>41000</v>
      </c>
    </row>
    <row r="24" spans="1:12" x14ac:dyDescent="0.25">
      <c r="A24" s="21" t="s">
        <v>30</v>
      </c>
      <c r="B24" s="22" t="s">
        <v>103</v>
      </c>
      <c r="C24" s="22" t="s">
        <v>203</v>
      </c>
      <c r="D24" s="22" t="s">
        <v>182</v>
      </c>
      <c r="E24" s="23">
        <v>60000</v>
      </c>
      <c r="F24" s="22">
        <v>5</v>
      </c>
      <c r="G24" s="22">
        <v>2</v>
      </c>
      <c r="H24" s="22" t="str">
        <f t="shared" si="0"/>
        <v>Needs Improvement</v>
      </c>
      <c r="I24" s="22" t="s">
        <v>152</v>
      </c>
      <c r="J24" s="23">
        <f>INDEX('Training Programme Data'!D:D,MATCH(I24,'Training Programme Data'!B:B,0))</f>
        <v>500</v>
      </c>
      <c r="K24" s="23" t="str">
        <f>INDEX('Training Programme Data'!C:C,MATCH(I24,'Training Programme Data'!B:B,0))</f>
        <v>Technical</v>
      </c>
      <c r="L24" s="24">
        <f t="shared" si="1"/>
        <v>60500</v>
      </c>
    </row>
    <row r="25" spans="1:12" x14ac:dyDescent="0.25">
      <c r="A25" s="21" t="s">
        <v>31</v>
      </c>
      <c r="B25" s="22" t="s">
        <v>104</v>
      </c>
      <c r="C25" s="22" t="s">
        <v>200</v>
      </c>
      <c r="D25" s="22" t="s">
        <v>176</v>
      </c>
      <c r="E25" s="23">
        <v>65000</v>
      </c>
      <c r="F25" s="22">
        <v>7</v>
      </c>
      <c r="G25" s="22">
        <v>4</v>
      </c>
      <c r="H25" s="22" t="str">
        <f t="shared" si="0"/>
        <v>Higher Performer</v>
      </c>
      <c r="I25" s="22" t="s">
        <v>155</v>
      </c>
      <c r="J25" s="23">
        <f>INDEX('Training Programme Data'!D:D,MATCH(I25,'Training Programme Data'!B:B,0))</f>
        <v>800</v>
      </c>
      <c r="K25" s="23" t="str">
        <f>INDEX('Training Programme Data'!C:C,MATCH(I25,'Training Programme Data'!B:B,0))</f>
        <v>Project Management</v>
      </c>
      <c r="L25" s="24">
        <f t="shared" si="1"/>
        <v>65800</v>
      </c>
    </row>
    <row r="26" spans="1:12" x14ac:dyDescent="0.25">
      <c r="A26" s="21" t="s">
        <v>32</v>
      </c>
      <c r="B26" s="22" t="s">
        <v>105</v>
      </c>
      <c r="C26" s="22" t="s">
        <v>151</v>
      </c>
      <c r="D26" s="22" t="s">
        <v>179</v>
      </c>
      <c r="E26" s="23">
        <v>55000</v>
      </c>
      <c r="F26" s="22">
        <v>6</v>
      </c>
      <c r="G26" s="22">
        <v>3</v>
      </c>
      <c r="H26" s="22" t="str">
        <f t="shared" si="0"/>
        <v>Satisfactory</v>
      </c>
      <c r="I26" s="22" t="s">
        <v>152</v>
      </c>
      <c r="J26" s="23">
        <f>INDEX('Training Programme Data'!D:D,MATCH(I26,'Training Programme Data'!B:B,0))</f>
        <v>500</v>
      </c>
      <c r="K26" s="23" t="str">
        <f>INDEX('Training Programme Data'!C:C,MATCH(I26,'Training Programme Data'!B:B,0))</f>
        <v>Technical</v>
      </c>
      <c r="L26" s="24">
        <f t="shared" si="1"/>
        <v>55500</v>
      </c>
    </row>
    <row r="27" spans="1:12" x14ac:dyDescent="0.25">
      <c r="A27" s="21" t="s">
        <v>33</v>
      </c>
      <c r="B27" s="22" t="s">
        <v>106</v>
      </c>
      <c r="C27" s="22" t="s">
        <v>202</v>
      </c>
      <c r="D27" s="22" t="s">
        <v>173</v>
      </c>
      <c r="E27" s="23">
        <v>25000</v>
      </c>
      <c r="F27" s="22">
        <v>1</v>
      </c>
      <c r="G27" s="22">
        <v>3</v>
      </c>
      <c r="H27" s="22" t="str">
        <f t="shared" si="0"/>
        <v>Satisfactory</v>
      </c>
      <c r="I27" s="22" t="s">
        <v>152</v>
      </c>
      <c r="J27" s="23">
        <f>INDEX('Training Programme Data'!D:D,MATCH(I27,'Training Programme Data'!B:B,0))</f>
        <v>500</v>
      </c>
      <c r="K27" s="23" t="str">
        <f>INDEX('Training Programme Data'!C:C,MATCH(I27,'Training Programme Data'!B:B,0))</f>
        <v>Technical</v>
      </c>
      <c r="L27" s="24">
        <f t="shared" si="1"/>
        <v>25500</v>
      </c>
    </row>
    <row r="28" spans="1:12" x14ac:dyDescent="0.25">
      <c r="A28" s="21" t="s">
        <v>34</v>
      </c>
      <c r="B28" s="22" t="s">
        <v>107</v>
      </c>
      <c r="C28" s="22" t="s">
        <v>151</v>
      </c>
      <c r="D28" s="22" t="s">
        <v>174</v>
      </c>
      <c r="E28" s="23">
        <v>35000</v>
      </c>
      <c r="F28" s="22">
        <v>5</v>
      </c>
      <c r="G28" s="22">
        <v>1</v>
      </c>
      <c r="H28" s="22" t="str">
        <f t="shared" si="0"/>
        <v>Needs Improvement</v>
      </c>
      <c r="I28" s="22" t="s">
        <v>153</v>
      </c>
      <c r="J28" s="23">
        <f>INDEX('Training Programme Data'!D:D,MATCH(I28,'Training Programme Data'!B:B,0))</f>
        <v>600</v>
      </c>
      <c r="K28" s="23" t="str">
        <f>INDEX('Training Programme Data'!C:C,MATCH(I28,'Training Programme Data'!B:B,0))</f>
        <v>Technical Tools</v>
      </c>
      <c r="L28" s="24">
        <f t="shared" si="1"/>
        <v>35600</v>
      </c>
    </row>
    <row r="29" spans="1:12" x14ac:dyDescent="0.25">
      <c r="A29" s="21" t="s">
        <v>35</v>
      </c>
      <c r="B29" s="22" t="s">
        <v>108</v>
      </c>
      <c r="C29" s="22" t="s">
        <v>203</v>
      </c>
      <c r="D29" s="22" t="s">
        <v>180</v>
      </c>
      <c r="E29" s="23">
        <v>65000</v>
      </c>
      <c r="F29" s="22">
        <v>5</v>
      </c>
      <c r="G29" s="22">
        <v>1</v>
      </c>
      <c r="H29" s="22" t="str">
        <f t="shared" si="0"/>
        <v>Needs Improvement</v>
      </c>
      <c r="I29" s="22" t="s">
        <v>152</v>
      </c>
      <c r="J29" s="23">
        <f>INDEX('Training Programme Data'!D:D,MATCH(I29,'Training Programme Data'!B:B,0))</f>
        <v>500</v>
      </c>
      <c r="K29" s="23" t="str">
        <f>INDEX('Training Programme Data'!C:C,MATCH(I29,'Training Programme Data'!B:B,0))</f>
        <v>Technical</v>
      </c>
      <c r="L29" s="24">
        <f t="shared" si="1"/>
        <v>65500</v>
      </c>
    </row>
    <row r="30" spans="1:12" x14ac:dyDescent="0.25">
      <c r="A30" s="21" t="s">
        <v>36</v>
      </c>
      <c r="B30" s="22" t="s">
        <v>109</v>
      </c>
      <c r="C30" s="22" t="s">
        <v>200</v>
      </c>
      <c r="D30" s="22" t="s">
        <v>181</v>
      </c>
      <c r="E30" s="23">
        <v>25000</v>
      </c>
      <c r="F30" s="22">
        <v>6</v>
      </c>
      <c r="G30" s="22">
        <v>1</v>
      </c>
      <c r="H30" s="22" t="str">
        <f t="shared" si="0"/>
        <v>Needs Improvement</v>
      </c>
      <c r="I30" s="22" t="s">
        <v>153</v>
      </c>
      <c r="J30" s="23">
        <f>INDEX('Training Programme Data'!D:D,MATCH(I30,'Training Programme Data'!B:B,0))</f>
        <v>600</v>
      </c>
      <c r="K30" s="23" t="str">
        <f>INDEX('Training Programme Data'!C:C,MATCH(I30,'Training Programme Data'!B:B,0))</f>
        <v>Technical Tools</v>
      </c>
      <c r="L30" s="24">
        <f t="shared" si="1"/>
        <v>25600</v>
      </c>
    </row>
    <row r="31" spans="1:12" x14ac:dyDescent="0.25">
      <c r="A31" s="21" t="s">
        <v>37</v>
      </c>
      <c r="B31" s="22" t="s">
        <v>110</v>
      </c>
      <c r="C31" s="22" t="s">
        <v>200</v>
      </c>
      <c r="D31" s="22" t="s">
        <v>181</v>
      </c>
      <c r="E31" s="23">
        <v>65000</v>
      </c>
      <c r="F31" s="22">
        <v>3</v>
      </c>
      <c r="G31" s="22">
        <v>1</v>
      </c>
      <c r="H31" s="22" t="str">
        <f t="shared" si="0"/>
        <v>Needs Improvement</v>
      </c>
      <c r="I31" s="22" t="s">
        <v>154</v>
      </c>
      <c r="J31" s="23">
        <f>INDEX('Training Programme Data'!D:D,MATCH(I31,'Training Programme Data'!B:B,0))</f>
        <v>1000</v>
      </c>
      <c r="K31" s="23" t="str">
        <f>INDEX('Training Programme Data'!C:C,MATCH(I31,'Training Programme Data'!B:B,0))</f>
        <v>Leadership</v>
      </c>
      <c r="L31" s="24">
        <f t="shared" si="1"/>
        <v>66000</v>
      </c>
    </row>
    <row r="32" spans="1:12" x14ac:dyDescent="0.25">
      <c r="A32" s="21" t="s">
        <v>38</v>
      </c>
      <c r="B32" s="22" t="s">
        <v>111</v>
      </c>
      <c r="C32" s="22" t="s">
        <v>201</v>
      </c>
      <c r="D32" s="22" t="s">
        <v>178</v>
      </c>
      <c r="E32" s="23">
        <v>60000</v>
      </c>
      <c r="F32" s="22">
        <v>5</v>
      </c>
      <c r="G32" s="22">
        <v>2</v>
      </c>
      <c r="H32" s="22" t="str">
        <f t="shared" si="0"/>
        <v>Needs Improvement</v>
      </c>
      <c r="I32" s="22" t="s">
        <v>152</v>
      </c>
      <c r="J32" s="23">
        <f>INDEX('Training Programme Data'!D:D,MATCH(I32,'Training Programme Data'!B:B,0))</f>
        <v>500</v>
      </c>
      <c r="K32" s="23" t="str">
        <f>INDEX('Training Programme Data'!C:C,MATCH(I32,'Training Programme Data'!B:B,0))</f>
        <v>Technical</v>
      </c>
      <c r="L32" s="24">
        <f t="shared" si="1"/>
        <v>60500</v>
      </c>
    </row>
    <row r="33" spans="1:12" x14ac:dyDescent="0.25">
      <c r="A33" s="21" t="s">
        <v>39</v>
      </c>
      <c r="B33" s="22" t="s">
        <v>112</v>
      </c>
      <c r="C33" s="22" t="s">
        <v>200</v>
      </c>
      <c r="D33" s="22" t="s">
        <v>173</v>
      </c>
      <c r="E33" s="23">
        <v>25000</v>
      </c>
      <c r="F33" s="22">
        <v>7</v>
      </c>
      <c r="G33" s="22">
        <v>1</v>
      </c>
      <c r="H33" s="22" t="str">
        <f t="shared" si="0"/>
        <v>Needs Improvement</v>
      </c>
      <c r="I33" s="22" t="s">
        <v>154</v>
      </c>
      <c r="J33" s="23">
        <f>INDEX('Training Programme Data'!D:D,MATCH(I33,'Training Programme Data'!B:B,0))</f>
        <v>1000</v>
      </c>
      <c r="K33" s="23" t="str">
        <f>INDEX('Training Programme Data'!C:C,MATCH(I33,'Training Programme Data'!B:B,0))</f>
        <v>Leadership</v>
      </c>
      <c r="L33" s="24">
        <f t="shared" si="1"/>
        <v>26000</v>
      </c>
    </row>
    <row r="34" spans="1:12" x14ac:dyDescent="0.25">
      <c r="A34" s="21" t="s">
        <v>40</v>
      </c>
      <c r="B34" s="22" t="s">
        <v>113</v>
      </c>
      <c r="C34" s="22" t="s">
        <v>201</v>
      </c>
      <c r="D34" s="22" t="s">
        <v>181</v>
      </c>
      <c r="E34" s="23">
        <v>50000</v>
      </c>
      <c r="F34" s="22">
        <v>5</v>
      </c>
      <c r="G34" s="22">
        <v>1</v>
      </c>
      <c r="H34" s="22" t="str">
        <f t="shared" si="0"/>
        <v>Needs Improvement</v>
      </c>
      <c r="I34" s="22" t="s">
        <v>154</v>
      </c>
      <c r="J34" s="23">
        <f>INDEX('Training Programme Data'!D:D,MATCH(I34,'Training Programme Data'!B:B,0))</f>
        <v>1000</v>
      </c>
      <c r="K34" s="23" t="str">
        <f>INDEX('Training Programme Data'!C:C,MATCH(I34,'Training Programme Data'!B:B,0))</f>
        <v>Leadership</v>
      </c>
      <c r="L34" s="24">
        <f t="shared" si="1"/>
        <v>51000</v>
      </c>
    </row>
    <row r="35" spans="1:12" x14ac:dyDescent="0.25">
      <c r="A35" s="21" t="s">
        <v>41</v>
      </c>
      <c r="B35" s="22" t="s">
        <v>114</v>
      </c>
      <c r="C35" s="22" t="s">
        <v>202</v>
      </c>
      <c r="D35" s="22" t="s">
        <v>182</v>
      </c>
      <c r="E35" s="23">
        <v>45000</v>
      </c>
      <c r="F35" s="22">
        <v>5</v>
      </c>
      <c r="G35" s="22">
        <v>1</v>
      </c>
      <c r="H35" s="22" t="str">
        <f t="shared" si="0"/>
        <v>Needs Improvement</v>
      </c>
      <c r="I35" s="22" t="s">
        <v>155</v>
      </c>
      <c r="J35" s="23">
        <f>INDEX('Training Programme Data'!D:D,MATCH(I35,'Training Programme Data'!B:B,0))</f>
        <v>800</v>
      </c>
      <c r="K35" s="23" t="str">
        <f>INDEX('Training Programme Data'!C:C,MATCH(I35,'Training Programme Data'!B:B,0))</f>
        <v>Project Management</v>
      </c>
      <c r="L35" s="24">
        <f t="shared" si="1"/>
        <v>45800</v>
      </c>
    </row>
    <row r="36" spans="1:12" x14ac:dyDescent="0.25">
      <c r="A36" s="21" t="s">
        <v>42</v>
      </c>
      <c r="B36" s="22" t="s">
        <v>115</v>
      </c>
      <c r="C36" s="22" t="s">
        <v>203</v>
      </c>
      <c r="D36" s="22" t="s">
        <v>175</v>
      </c>
      <c r="E36" s="23">
        <v>50000</v>
      </c>
      <c r="F36" s="22">
        <v>5</v>
      </c>
      <c r="G36" s="22">
        <v>3</v>
      </c>
      <c r="H36" s="22" t="str">
        <f t="shared" si="0"/>
        <v>Satisfactory</v>
      </c>
      <c r="I36" s="22" t="s">
        <v>153</v>
      </c>
      <c r="J36" s="23">
        <f>INDEX('Training Programme Data'!D:D,MATCH(I36,'Training Programme Data'!B:B,0))</f>
        <v>600</v>
      </c>
      <c r="K36" s="23" t="str">
        <f>INDEX('Training Programme Data'!C:C,MATCH(I36,'Training Programme Data'!B:B,0))</f>
        <v>Technical Tools</v>
      </c>
      <c r="L36" s="24">
        <f t="shared" si="1"/>
        <v>50600</v>
      </c>
    </row>
    <row r="37" spans="1:12" x14ac:dyDescent="0.25">
      <c r="A37" s="21" t="s">
        <v>43</v>
      </c>
      <c r="B37" s="22" t="s">
        <v>116</v>
      </c>
      <c r="C37" s="22" t="s">
        <v>201</v>
      </c>
      <c r="D37" s="22" t="s">
        <v>174</v>
      </c>
      <c r="E37" s="23">
        <v>45000</v>
      </c>
      <c r="F37" s="22">
        <v>3</v>
      </c>
      <c r="G37" s="22">
        <v>2</v>
      </c>
      <c r="H37" s="22" t="str">
        <f t="shared" si="0"/>
        <v>Needs Improvement</v>
      </c>
      <c r="I37" s="22" t="s">
        <v>155</v>
      </c>
      <c r="J37" s="23">
        <f>INDEX('Training Programme Data'!D:D,MATCH(I37,'Training Programme Data'!B:B,0))</f>
        <v>800</v>
      </c>
      <c r="K37" s="23" t="str">
        <f>INDEX('Training Programme Data'!C:C,MATCH(I37,'Training Programme Data'!B:B,0))</f>
        <v>Project Management</v>
      </c>
      <c r="L37" s="24">
        <f t="shared" si="1"/>
        <v>45800</v>
      </c>
    </row>
    <row r="38" spans="1:12" x14ac:dyDescent="0.25">
      <c r="A38" s="21" t="s">
        <v>44</v>
      </c>
      <c r="B38" s="22" t="s">
        <v>117</v>
      </c>
      <c r="C38" s="22" t="s">
        <v>202</v>
      </c>
      <c r="D38" s="22" t="s">
        <v>176</v>
      </c>
      <c r="E38" s="23">
        <v>50000</v>
      </c>
      <c r="F38" s="22">
        <v>1</v>
      </c>
      <c r="G38" s="22">
        <v>2</v>
      </c>
      <c r="H38" s="22" t="str">
        <f t="shared" si="0"/>
        <v>Needs Improvement</v>
      </c>
      <c r="I38" s="22" t="s">
        <v>153</v>
      </c>
      <c r="J38" s="23">
        <f>INDEX('Training Programme Data'!D:D,MATCH(I38,'Training Programme Data'!B:B,0))</f>
        <v>600</v>
      </c>
      <c r="K38" s="23" t="str">
        <f>INDEX('Training Programme Data'!C:C,MATCH(I38,'Training Programme Data'!B:B,0))</f>
        <v>Technical Tools</v>
      </c>
      <c r="L38" s="24">
        <f t="shared" si="1"/>
        <v>50600</v>
      </c>
    </row>
    <row r="39" spans="1:12" x14ac:dyDescent="0.25">
      <c r="A39" s="21" t="s">
        <v>45</v>
      </c>
      <c r="B39" s="22" t="s">
        <v>118</v>
      </c>
      <c r="C39" s="22" t="s">
        <v>200</v>
      </c>
      <c r="D39" s="22" t="s">
        <v>175</v>
      </c>
      <c r="E39" s="23">
        <v>45000</v>
      </c>
      <c r="F39" s="22">
        <v>5</v>
      </c>
      <c r="G39" s="22">
        <v>3</v>
      </c>
      <c r="H39" s="22" t="str">
        <f t="shared" si="0"/>
        <v>Satisfactory</v>
      </c>
      <c r="I39" s="22" t="s">
        <v>153</v>
      </c>
      <c r="J39" s="23">
        <f>INDEX('Training Programme Data'!D:D,MATCH(I39,'Training Programme Data'!B:B,0))</f>
        <v>600</v>
      </c>
      <c r="K39" s="23" t="str">
        <f>INDEX('Training Programme Data'!C:C,MATCH(I39,'Training Programme Data'!B:B,0))</f>
        <v>Technical Tools</v>
      </c>
      <c r="L39" s="24">
        <f t="shared" si="1"/>
        <v>45600</v>
      </c>
    </row>
    <row r="40" spans="1:12" x14ac:dyDescent="0.25">
      <c r="A40" s="21" t="s">
        <v>46</v>
      </c>
      <c r="B40" s="22" t="s">
        <v>119</v>
      </c>
      <c r="C40" s="22" t="s">
        <v>200</v>
      </c>
      <c r="D40" s="22" t="s">
        <v>181</v>
      </c>
      <c r="E40" s="23">
        <v>45000</v>
      </c>
      <c r="F40" s="22">
        <v>9</v>
      </c>
      <c r="G40" s="22">
        <v>3</v>
      </c>
      <c r="H40" s="22" t="str">
        <f t="shared" si="0"/>
        <v>Satisfactory</v>
      </c>
      <c r="I40" s="22" t="s">
        <v>154</v>
      </c>
      <c r="J40" s="23">
        <f>INDEX('Training Programme Data'!D:D,MATCH(I40,'Training Programme Data'!B:B,0))</f>
        <v>1000</v>
      </c>
      <c r="K40" s="23" t="str">
        <f>INDEX('Training Programme Data'!C:C,MATCH(I40,'Training Programme Data'!B:B,0))</f>
        <v>Leadership</v>
      </c>
      <c r="L40" s="24">
        <f t="shared" si="1"/>
        <v>46000</v>
      </c>
    </row>
    <row r="41" spans="1:12" x14ac:dyDescent="0.25">
      <c r="A41" s="21" t="s">
        <v>47</v>
      </c>
      <c r="B41" s="22" t="s">
        <v>120</v>
      </c>
      <c r="C41" s="22" t="s">
        <v>202</v>
      </c>
      <c r="D41" s="22" t="s">
        <v>173</v>
      </c>
      <c r="E41" s="23">
        <v>40000</v>
      </c>
      <c r="F41" s="22">
        <v>1</v>
      </c>
      <c r="G41" s="22">
        <v>3</v>
      </c>
      <c r="H41" s="22" t="str">
        <f t="shared" si="0"/>
        <v>Satisfactory</v>
      </c>
      <c r="I41" s="22" t="s">
        <v>153</v>
      </c>
      <c r="J41" s="23">
        <f>INDEX('Training Programme Data'!D:D,MATCH(I41,'Training Programme Data'!B:B,0))</f>
        <v>600</v>
      </c>
      <c r="K41" s="23" t="str">
        <f>INDEX('Training Programme Data'!C:C,MATCH(I41,'Training Programme Data'!B:B,0))</f>
        <v>Technical Tools</v>
      </c>
      <c r="L41" s="24">
        <f t="shared" si="1"/>
        <v>40600</v>
      </c>
    </row>
    <row r="42" spans="1:12" x14ac:dyDescent="0.25">
      <c r="A42" s="21" t="s">
        <v>48</v>
      </c>
      <c r="B42" s="22" t="s">
        <v>121</v>
      </c>
      <c r="C42" s="22" t="s">
        <v>200</v>
      </c>
      <c r="D42" s="22" t="s">
        <v>175</v>
      </c>
      <c r="E42" s="23">
        <v>35000</v>
      </c>
      <c r="F42" s="22">
        <v>3</v>
      </c>
      <c r="G42" s="22">
        <v>4</v>
      </c>
      <c r="H42" s="22" t="str">
        <f t="shared" si="0"/>
        <v>Higher Performer</v>
      </c>
      <c r="I42" s="22" t="s">
        <v>152</v>
      </c>
      <c r="J42" s="23">
        <f>INDEX('Training Programme Data'!D:D,MATCH(I42,'Training Programme Data'!B:B,0))</f>
        <v>500</v>
      </c>
      <c r="K42" s="23" t="str">
        <f>INDEX('Training Programme Data'!C:C,MATCH(I42,'Training Programme Data'!B:B,0))</f>
        <v>Technical</v>
      </c>
      <c r="L42" s="24">
        <f t="shared" si="1"/>
        <v>35500</v>
      </c>
    </row>
    <row r="43" spans="1:12" x14ac:dyDescent="0.25">
      <c r="A43" s="21" t="s">
        <v>49</v>
      </c>
      <c r="B43" s="22" t="s">
        <v>122</v>
      </c>
      <c r="C43" s="22" t="s">
        <v>202</v>
      </c>
      <c r="D43" s="22" t="s">
        <v>175</v>
      </c>
      <c r="E43" s="23">
        <v>35000</v>
      </c>
      <c r="F43" s="22">
        <v>4</v>
      </c>
      <c r="G43" s="22">
        <v>3</v>
      </c>
      <c r="H43" s="22" t="str">
        <f t="shared" si="0"/>
        <v>Satisfactory</v>
      </c>
      <c r="I43" s="22" t="s">
        <v>154</v>
      </c>
      <c r="J43" s="23">
        <f>INDEX('Training Programme Data'!D:D,MATCH(I43,'Training Programme Data'!B:B,0))</f>
        <v>1000</v>
      </c>
      <c r="K43" s="23" t="str">
        <f>INDEX('Training Programme Data'!C:C,MATCH(I43,'Training Programme Data'!B:B,0))</f>
        <v>Leadership</v>
      </c>
      <c r="L43" s="24">
        <f t="shared" si="1"/>
        <v>36000</v>
      </c>
    </row>
    <row r="44" spans="1:12" x14ac:dyDescent="0.25">
      <c r="A44" s="21" t="s">
        <v>50</v>
      </c>
      <c r="B44" s="22" t="s">
        <v>123</v>
      </c>
      <c r="C44" s="22" t="s">
        <v>201</v>
      </c>
      <c r="D44" s="22" t="s">
        <v>175</v>
      </c>
      <c r="E44" s="23">
        <v>40000</v>
      </c>
      <c r="F44" s="22">
        <v>1</v>
      </c>
      <c r="G44" s="22">
        <v>1</v>
      </c>
      <c r="H44" s="22" t="str">
        <f t="shared" si="0"/>
        <v>Needs Improvement</v>
      </c>
      <c r="I44" s="22" t="s">
        <v>152</v>
      </c>
      <c r="J44" s="23">
        <f>INDEX('Training Programme Data'!D:D,MATCH(I44,'Training Programme Data'!B:B,0))</f>
        <v>500</v>
      </c>
      <c r="K44" s="23" t="str">
        <f>INDEX('Training Programme Data'!C:C,MATCH(I44,'Training Programme Data'!B:B,0))</f>
        <v>Technical</v>
      </c>
      <c r="L44" s="24">
        <f t="shared" si="1"/>
        <v>40500</v>
      </c>
    </row>
    <row r="45" spans="1:12" x14ac:dyDescent="0.25">
      <c r="A45" s="21" t="s">
        <v>51</v>
      </c>
      <c r="B45" s="22" t="s">
        <v>124</v>
      </c>
      <c r="C45" s="22" t="s">
        <v>201</v>
      </c>
      <c r="D45" s="22" t="s">
        <v>174</v>
      </c>
      <c r="E45" s="23">
        <v>65000</v>
      </c>
      <c r="F45" s="22">
        <v>1</v>
      </c>
      <c r="G45" s="22">
        <v>4</v>
      </c>
      <c r="H45" s="22" t="str">
        <f t="shared" si="0"/>
        <v>Higher Performer</v>
      </c>
      <c r="I45" s="22" t="s">
        <v>155</v>
      </c>
      <c r="J45" s="23">
        <f>INDEX('Training Programme Data'!D:D,MATCH(I45,'Training Programme Data'!B:B,0))</f>
        <v>800</v>
      </c>
      <c r="K45" s="23" t="str">
        <f>INDEX('Training Programme Data'!C:C,MATCH(I45,'Training Programme Data'!B:B,0))</f>
        <v>Project Management</v>
      </c>
      <c r="L45" s="24">
        <f t="shared" si="1"/>
        <v>65800</v>
      </c>
    </row>
    <row r="46" spans="1:12" x14ac:dyDescent="0.25">
      <c r="A46" s="21" t="s">
        <v>52</v>
      </c>
      <c r="B46" s="22" t="s">
        <v>125</v>
      </c>
      <c r="C46" s="22" t="s">
        <v>202</v>
      </c>
      <c r="D46" s="22" t="s">
        <v>176</v>
      </c>
      <c r="E46" s="23">
        <v>30000</v>
      </c>
      <c r="F46" s="22">
        <v>8</v>
      </c>
      <c r="G46" s="22">
        <v>5</v>
      </c>
      <c r="H46" s="22" t="str">
        <f t="shared" si="0"/>
        <v>Higher Performer</v>
      </c>
      <c r="I46" s="22" t="s">
        <v>154</v>
      </c>
      <c r="J46" s="23">
        <f>INDEX('Training Programme Data'!D:D,MATCH(I46,'Training Programme Data'!B:B,0))</f>
        <v>1000</v>
      </c>
      <c r="K46" s="23" t="str">
        <f>INDEX('Training Programme Data'!C:C,MATCH(I46,'Training Programme Data'!B:B,0))</f>
        <v>Leadership</v>
      </c>
      <c r="L46" s="24">
        <f t="shared" si="1"/>
        <v>31000</v>
      </c>
    </row>
    <row r="47" spans="1:12" x14ac:dyDescent="0.25">
      <c r="A47" s="21" t="s">
        <v>53</v>
      </c>
      <c r="B47" s="22" t="s">
        <v>126</v>
      </c>
      <c r="C47" s="22" t="s">
        <v>201</v>
      </c>
      <c r="D47" s="22" t="s">
        <v>180</v>
      </c>
      <c r="E47" s="23">
        <v>65000</v>
      </c>
      <c r="F47" s="22">
        <v>2</v>
      </c>
      <c r="G47" s="22">
        <v>1</v>
      </c>
      <c r="H47" s="22" t="str">
        <f t="shared" si="0"/>
        <v>Needs Improvement</v>
      </c>
      <c r="I47" s="22" t="s">
        <v>155</v>
      </c>
      <c r="J47" s="23">
        <f>INDEX('Training Programme Data'!D:D,MATCH(I47,'Training Programme Data'!B:B,0))</f>
        <v>800</v>
      </c>
      <c r="K47" s="23" t="str">
        <f>INDEX('Training Programme Data'!C:C,MATCH(I47,'Training Programme Data'!B:B,0))</f>
        <v>Project Management</v>
      </c>
      <c r="L47" s="24">
        <f t="shared" si="1"/>
        <v>65800</v>
      </c>
    </row>
    <row r="48" spans="1:12" x14ac:dyDescent="0.25">
      <c r="A48" s="21" t="s">
        <v>54</v>
      </c>
      <c r="B48" s="22" t="s">
        <v>127</v>
      </c>
      <c r="C48" s="22" t="s">
        <v>201</v>
      </c>
      <c r="D48" s="22" t="s">
        <v>175</v>
      </c>
      <c r="E48" s="23">
        <v>25000</v>
      </c>
      <c r="F48" s="22">
        <v>8</v>
      </c>
      <c r="G48" s="22">
        <v>2</v>
      </c>
      <c r="H48" s="22" t="str">
        <f t="shared" si="0"/>
        <v>Needs Improvement</v>
      </c>
      <c r="I48" s="22" t="s">
        <v>154</v>
      </c>
      <c r="J48" s="23">
        <f>INDEX('Training Programme Data'!D:D,MATCH(I48,'Training Programme Data'!B:B,0))</f>
        <v>1000</v>
      </c>
      <c r="K48" s="23" t="str">
        <f>INDEX('Training Programme Data'!C:C,MATCH(I48,'Training Programme Data'!B:B,0))</f>
        <v>Leadership</v>
      </c>
      <c r="L48" s="24">
        <f t="shared" si="1"/>
        <v>26000</v>
      </c>
    </row>
    <row r="49" spans="1:12" x14ac:dyDescent="0.25">
      <c r="A49" s="21" t="s">
        <v>55</v>
      </c>
      <c r="B49" s="22" t="s">
        <v>128</v>
      </c>
      <c r="C49" s="22" t="s">
        <v>201</v>
      </c>
      <c r="D49" s="22" t="s">
        <v>177</v>
      </c>
      <c r="E49" s="23">
        <v>25000</v>
      </c>
      <c r="F49" s="22">
        <v>7</v>
      </c>
      <c r="G49" s="22">
        <v>4</v>
      </c>
      <c r="H49" s="22" t="str">
        <f t="shared" si="0"/>
        <v>Higher Performer</v>
      </c>
      <c r="I49" s="22" t="s">
        <v>154</v>
      </c>
      <c r="J49" s="23">
        <f>INDEX('Training Programme Data'!D:D,MATCH(I49,'Training Programme Data'!B:B,0))</f>
        <v>1000</v>
      </c>
      <c r="K49" s="23" t="str">
        <f>INDEX('Training Programme Data'!C:C,MATCH(I49,'Training Programme Data'!B:B,0))</f>
        <v>Leadership</v>
      </c>
      <c r="L49" s="24">
        <f t="shared" si="1"/>
        <v>26000</v>
      </c>
    </row>
    <row r="50" spans="1:12" x14ac:dyDescent="0.25">
      <c r="A50" s="21" t="s">
        <v>56</v>
      </c>
      <c r="B50" s="22" t="s">
        <v>183</v>
      </c>
      <c r="C50" s="22" t="s">
        <v>151</v>
      </c>
      <c r="D50" s="22" t="s">
        <v>175</v>
      </c>
      <c r="E50" s="23">
        <v>45000</v>
      </c>
      <c r="F50" s="22">
        <v>2</v>
      </c>
      <c r="G50" s="22">
        <v>2</v>
      </c>
      <c r="H50" s="22" t="str">
        <f t="shared" si="0"/>
        <v>Needs Improvement</v>
      </c>
      <c r="I50" s="22" t="s">
        <v>153</v>
      </c>
      <c r="J50" s="23">
        <f>INDEX('Training Programme Data'!D:D,MATCH(I50,'Training Programme Data'!B:B,0))</f>
        <v>600</v>
      </c>
      <c r="K50" s="23" t="str">
        <f>INDEX('Training Programme Data'!C:C,MATCH(I50,'Training Programme Data'!B:B,0))</f>
        <v>Technical Tools</v>
      </c>
      <c r="L50" s="24">
        <f t="shared" si="1"/>
        <v>45600</v>
      </c>
    </row>
    <row r="51" spans="1:12" x14ac:dyDescent="0.25">
      <c r="A51" s="21" t="s">
        <v>57</v>
      </c>
      <c r="B51" s="22" t="s">
        <v>129</v>
      </c>
      <c r="C51" s="22" t="s">
        <v>203</v>
      </c>
      <c r="D51" s="22" t="s">
        <v>177</v>
      </c>
      <c r="E51" s="23">
        <v>50000</v>
      </c>
      <c r="F51" s="22">
        <v>6</v>
      </c>
      <c r="G51" s="22">
        <v>1</v>
      </c>
      <c r="H51" s="22" t="str">
        <f t="shared" si="0"/>
        <v>Needs Improvement</v>
      </c>
      <c r="I51" s="22" t="s">
        <v>153</v>
      </c>
      <c r="J51" s="23">
        <f>INDEX('Training Programme Data'!D:D,MATCH(I51,'Training Programme Data'!B:B,0))</f>
        <v>600</v>
      </c>
      <c r="K51" s="23" t="str">
        <f>INDEX('Training Programme Data'!C:C,MATCH(I51,'Training Programme Data'!B:B,0))</f>
        <v>Technical Tools</v>
      </c>
      <c r="L51" s="24">
        <f t="shared" si="1"/>
        <v>50600</v>
      </c>
    </row>
    <row r="52" spans="1:12" x14ac:dyDescent="0.25">
      <c r="A52" s="21" t="s">
        <v>58</v>
      </c>
      <c r="B52" s="22" t="s">
        <v>184</v>
      </c>
      <c r="C52" s="22" t="s">
        <v>200</v>
      </c>
      <c r="D52" s="22" t="s">
        <v>174</v>
      </c>
      <c r="E52" s="23">
        <v>50000</v>
      </c>
      <c r="F52" s="22">
        <v>6</v>
      </c>
      <c r="G52" s="22">
        <v>2</v>
      </c>
      <c r="H52" s="22" t="str">
        <f t="shared" si="0"/>
        <v>Needs Improvement</v>
      </c>
      <c r="I52" s="22" t="s">
        <v>155</v>
      </c>
      <c r="J52" s="23">
        <f>INDEX('Training Programme Data'!D:D,MATCH(I52,'Training Programme Data'!B:B,0))</f>
        <v>800</v>
      </c>
      <c r="K52" s="23" t="str">
        <f>INDEX('Training Programme Data'!C:C,MATCH(I52,'Training Programme Data'!B:B,0))</f>
        <v>Project Management</v>
      </c>
      <c r="L52" s="24">
        <f t="shared" si="1"/>
        <v>50800</v>
      </c>
    </row>
    <row r="53" spans="1:12" x14ac:dyDescent="0.25">
      <c r="A53" s="21" t="s">
        <v>59</v>
      </c>
      <c r="B53" s="22" t="s">
        <v>130</v>
      </c>
      <c r="C53" s="22" t="s">
        <v>151</v>
      </c>
      <c r="D53" s="22" t="s">
        <v>181</v>
      </c>
      <c r="E53" s="23">
        <v>35000</v>
      </c>
      <c r="F53" s="22">
        <v>3</v>
      </c>
      <c r="G53" s="22">
        <v>2</v>
      </c>
      <c r="H53" s="22" t="str">
        <f t="shared" si="0"/>
        <v>Needs Improvement</v>
      </c>
      <c r="I53" s="22" t="s">
        <v>153</v>
      </c>
      <c r="J53" s="23">
        <f>INDEX('Training Programme Data'!D:D,MATCH(I53,'Training Programme Data'!B:B,0))</f>
        <v>600</v>
      </c>
      <c r="K53" s="23" t="str">
        <f>INDEX('Training Programme Data'!C:C,MATCH(I53,'Training Programme Data'!B:B,0))</f>
        <v>Technical Tools</v>
      </c>
      <c r="L53" s="24">
        <f t="shared" si="1"/>
        <v>35600</v>
      </c>
    </row>
    <row r="54" spans="1:12" x14ac:dyDescent="0.25">
      <c r="A54" s="21" t="s">
        <v>60</v>
      </c>
      <c r="B54" s="22" t="s">
        <v>131</v>
      </c>
      <c r="C54" s="22" t="s">
        <v>201</v>
      </c>
      <c r="D54" s="22" t="s">
        <v>178</v>
      </c>
      <c r="E54" s="23">
        <v>55000</v>
      </c>
      <c r="F54" s="22">
        <v>2</v>
      </c>
      <c r="G54" s="22">
        <v>3</v>
      </c>
      <c r="H54" s="22" t="str">
        <f t="shared" si="0"/>
        <v>Satisfactory</v>
      </c>
      <c r="I54" s="22" t="s">
        <v>154</v>
      </c>
      <c r="J54" s="23">
        <f>INDEX('Training Programme Data'!D:D,MATCH(I54,'Training Programme Data'!B:B,0))</f>
        <v>1000</v>
      </c>
      <c r="K54" s="23" t="str">
        <f>INDEX('Training Programme Data'!C:C,MATCH(I54,'Training Programme Data'!B:B,0))</f>
        <v>Leadership</v>
      </c>
      <c r="L54" s="24">
        <f t="shared" si="1"/>
        <v>56000</v>
      </c>
    </row>
    <row r="55" spans="1:12" x14ac:dyDescent="0.25">
      <c r="A55" s="21" t="s">
        <v>61</v>
      </c>
      <c r="B55" s="22" t="s">
        <v>132</v>
      </c>
      <c r="C55" s="22" t="s">
        <v>202</v>
      </c>
      <c r="D55" s="22" t="s">
        <v>179</v>
      </c>
      <c r="E55" s="23">
        <v>65000</v>
      </c>
      <c r="F55" s="22">
        <v>1</v>
      </c>
      <c r="G55" s="22">
        <v>3</v>
      </c>
      <c r="H55" s="22" t="str">
        <f t="shared" si="0"/>
        <v>Satisfactory</v>
      </c>
      <c r="I55" s="22" t="s">
        <v>153</v>
      </c>
      <c r="J55" s="23">
        <f>INDEX('Training Programme Data'!D:D,MATCH(I55,'Training Programme Data'!B:B,0))</f>
        <v>600</v>
      </c>
      <c r="K55" s="23" t="str">
        <f>INDEX('Training Programme Data'!C:C,MATCH(I55,'Training Programme Data'!B:B,0))</f>
        <v>Technical Tools</v>
      </c>
      <c r="L55" s="24">
        <f t="shared" si="1"/>
        <v>65600</v>
      </c>
    </row>
    <row r="56" spans="1:12" x14ac:dyDescent="0.25">
      <c r="A56" s="21" t="s">
        <v>62</v>
      </c>
      <c r="B56" s="22" t="s">
        <v>133</v>
      </c>
      <c r="C56" s="22" t="s">
        <v>201</v>
      </c>
      <c r="D56" s="22" t="s">
        <v>181</v>
      </c>
      <c r="E56" s="23">
        <v>60000</v>
      </c>
      <c r="F56" s="22">
        <v>6</v>
      </c>
      <c r="G56" s="22">
        <v>2</v>
      </c>
      <c r="H56" s="22" t="str">
        <f t="shared" si="0"/>
        <v>Needs Improvement</v>
      </c>
      <c r="I56" s="22" t="s">
        <v>152</v>
      </c>
      <c r="J56" s="23">
        <f>INDEX('Training Programme Data'!D:D,MATCH(I56,'Training Programme Data'!B:B,0))</f>
        <v>500</v>
      </c>
      <c r="K56" s="23" t="str">
        <f>INDEX('Training Programme Data'!C:C,MATCH(I56,'Training Programme Data'!B:B,0))</f>
        <v>Technical</v>
      </c>
      <c r="L56" s="24">
        <f t="shared" si="1"/>
        <v>60500</v>
      </c>
    </row>
    <row r="57" spans="1:12" x14ac:dyDescent="0.25">
      <c r="A57" s="21" t="s">
        <v>63</v>
      </c>
      <c r="B57" s="22" t="s">
        <v>134</v>
      </c>
      <c r="C57" s="22" t="s">
        <v>203</v>
      </c>
      <c r="D57" s="22" t="s">
        <v>181</v>
      </c>
      <c r="E57" s="23">
        <v>50000</v>
      </c>
      <c r="F57" s="22">
        <v>5</v>
      </c>
      <c r="G57" s="22">
        <v>3</v>
      </c>
      <c r="H57" s="22" t="str">
        <f t="shared" si="0"/>
        <v>Satisfactory</v>
      </c>
      <c r="I57" s="22" t="s">
        <v>153</v>
      </c>
      <c r="J57" s="23">
        <f>INDEX('Training Programme Data'!D:D,MATCH(I57,'Training Programme Data'!B:B,0))</f>
        <v>600</v>
      </c>
      <c r="K57" s="23" t="str">
        <f>INDEX('Training Programme Data'!C:C,MATCH(I57,'Training Programme Data'!B:B,0))</f>
        <v>Technical Tools</v>
      </c>
      <c r="L57" s="24">
        <f t="shared" si="1"/>
        <v>50600</v>
      </c>
    </row>
    <row r="58" spans="1:12" x14ac:dyDescent="0.25">
      <c r="A58" s="21" t="s">
        <v>64</v>
      </c>
      <c r="B58" s="22" t="s">
        <v>135</v>
      </c>
      <c r="C58" s="22" t="s">
        <v>201</v>
      </c>
      <c r="D58" s="22" t="s">
        <v>176</v>
      </c>
      <c r="E58" s="23">
        <v>60000</v>
      </c>
      <c r="F58" s="22">
        <v>9</v>
      </c>
      <c r="G58" s="22">
        <v>4</v>
      </c>
      <c r="H58" s="22" t="str">
        <f t="shared" si="0"/>
        <v>Higher Performer</v>
      </c>
      <c r="I58" s="22" t="s">
        <v>152</v>
      </c>
      <c r="J58" s="23">
        <f>INDEX('Training Programme Data'!D:D,MATCH(I58,'Training Programme Data'!B:B,0))</f>
        <v>500</v>
      </c>
      <c r="K58" s="23" t="str">
        <f>INDEX('Training Programme Data'!C:C,MATCH(I58,'Training Programme Data'!B:B,0))</f>
        <v>Technical</v>
      </c>
      <c r="L58" s="24">
        <f t="shared" si="1"/>
        <v>60500</v>
      </c>
    </row>
    <row r="59" spans="1:12" x14ac:dyDescent="0.25">
      <c r="A59" s="21" t="s">
        <v>65</v>
      </c>
      <c r="B59" s="22" t="s">
        <v>136</v>
      </c>
      <c r="C59" s="22" t="s">
        <v>202</v>
      </c>
      <c r="D59" s="22" t="s">
        <v>178</v>
      </c>
      <c r="E59" s="23">
        <v>45000</v>
      </c>
      <c r="F59" s="22">
        <v>1</v>
      </c>
      <c r="G59" s="22">
        <v>1</v>
      </c>
      <c r="H59" s="22" t="str">
        <f t="shared" si="0"/>
        <v>Needs Improvement</v>
      </c>
      <c r="I59" s="22" t="s">
        <v>153</v>
      </c>
      <c r="J59" s="23">
        <f>INDEX('Training Programme Data'!D:D,MATCH(I59,'Training Programme Data'!B:B,0))</f>
        <v>600</v>
      </c>
      <c r="K59" s="23" t="str">
        <f>INDEX('Training Programme Data'!C:C,MATCH(I59,'Training Programme Data'!B:B,0))</f>
        <v>Technical Tools</v>
      </c>
      <c r="L59" s="24">
        <f t="shared" si="1"/>
        <v>45600</v>
      </c>
    </row>
    <row r="60" spans="1:12" x14ac:dyDescent="0.25">
      <c r="A60" s="21" t="s">
        <v>66</v>
      </c>
      <c r="B60" s="22" t="s">
        <v>137</v>
      </c>
      <c r="C60" s="22" t="s">
        <v>203</v>
      </c>
      <c r="D60" s="22" t="s">
        <v>173</v>
      </c>
      <c r="E60" s="23">
        <v>60000</v>
      </c>
      <c r="F60" s="22">
        <v>7</v>
      </c>
      <c r="G60" s="22">
        <v>2</v>
      </c>
      <c r="H60" s="22" t="str">
        <f t="shared" si="0"/>
        <v>Needs Improvement</v>
      </c>
      <c r="I60" s="22" t="s">
        <v>152</v>
      </c>
      <c r="J60" s="23">
        <f>INDEX('Training Programme Data'!D:D,MATCH(I60,'Training Programme Data'!B:B,0))</f>
        <v>500</v>
      </c>
      <c r="K60" s="23" t="str">
        <f>INDEX('Training Programme Data'!C:C,MATCH(I60,'Training Programme Data'!B:B,0))</f>
        <v>Technical</v>
      </c>
      <c r="L60" s="24">
        <f t="shared" si="1"/>
        <v>60500</v>
      </c>
    </row>
    <row r="61" spans="1:12" x14ac:dyDescent="0.25">
      <c r="A61" s="21" t="s">
        <v>67</v>
      </c>
      <c r="B61" s="22" t="s">
        <v>185</v>
      </c>
      <c r="C61" s="22" t="s">
        <v>201</v>
      </c>
      <c r="D61" s="22" t="s">
        <v>181</v>
      </c>
      <c r="E61" s="23">
        <v>40000</v>
      </c>
      <c r="F61" s="22">
        <v>5</v>
      </c>
      <c r="G61" s="22">
        <v>4</v>
      </c>
      <c r="H61" s="22" t="str">
        <f t="shared" si="0"/>
        <v>Higher Performer</v>
      </c>
      <c r="I61" s="22" t="s">
        <v>155</v>
      </c>
      <c r="J61" s="23">
        <f>INDEX('Training Programme Data'!D:D,MATCH(I61,'Training Programme Data'!B:B,0))</f>
        <v>800</v>
      </c>
      <c r="K61" s="23" t="str">
        <f>INDEX('Training Programme Data'!C:C,MATCH(I61,'Training Programme Data'!B:B,0))</f>
        <v>Project Management</v>
      </c>
      <c r="L61" s="24">
        <f t="shared" si="1"/>
        <v>40800</v>
      </c>
    </row>
    <row r="62" spans="1:12" x14ac:dyDescent="0.25">
      <c r="A62" s="21" t="s">
        <v>68</v>
      </c>
      <c r="B62" s="22" t="s">
        <v>138</v>
      </c>
      <c r="C62" s="22" t="s">
        <v>203</v>
      </c>
      <c r="D62" s="22" t="s">
        <v>176</v>
      </c>
      <c r="E62" s="23">
        <v>60000</v>
      </c>
      <c r="F62" s="22">
        <v>5</v>
      </c>
      <c r="G62" s="22">
        <v>4</v>
      </c>
      <c r="H62" s="22" t="str">
        <f t="shared" si="0"/>
        <v>Higher Performer</v>
      </c>
      <c r="I62" s="22" t="s">
        <v>155</v>
      </c>
      <c r="J62" s="23">
        <f>INDEX('Training Programme Data'!D:D,MATCH(I62,'Training Programme Data'!B:B,0))</f>
        <v>800</v>
      </c>
      <c r="K62" s="23" t="str">
        <f>INDEX('Training Programme Data'!C:C,MATCH(I62,'Training Programme Data'!B:B,0))</f>
        <v>Project Management</v>
      </c>
      <c r="L62" s="24">
        <f t="shared" si="1"/>
        <v>60800</v>
      </c>
    </row>
    <row r="63" spans="1:12" x14ac:dyDescent="0.25">
      <c r="A63" s="21" t="s">
        <v>69</v>
      </c>
      <c r="B63" s="22" t="s">
        <v>139</v>
      </c>
      <c r="C63" s="22" t="s">
        <v>200</v>
      </c>
      <c r="D63" s="22" t="s">
        <v>182</v>
      </c>
      <c r="E63" s="23">
        <v>30000</v>
      </c>
      <c r="F63" s="22">
        <v>2</v>
      </c>
      <c r="G63" s="22">
        <v>3</v>
      </c>
      <c r="H63" s="22" t="str">
        <f t="shared" si="0"/>
        <v>Satisfactory</v>
      </c>
      <c r="I63" s="22" t="s">
        <v>154</v>
      </c>
      <c r="J63" s="23">
        <f>INDEX('Training Programme Data'!D:D,MATCH(I63,'Training Programme Data'!B:B,0))</f>
        <v>1000</v>
      </c>
      <c r="K63" s="23" t="str">
        <f>INDEX('Training Programme Data'!C:C,MATCH(I63,'Training Programme Data'!B:B,0))</f>
        <v>Leadership</v>
      </c>
      <c r="L63" s="24">
        <f t="shared" si="1"/>
        <v>31000</v>
      </c>
    </row>
    <row r="64" spans="1:12" x14ac:dyDescent="0.25">
      <c r="A64" s="21" t="s">
        <v>70</v>
      </c>
      <c r="B64" s="22" t="s">
        <v>186</v>
      </c>
      <c r="C64" s="22" t="s">
        <v>200</v>
      </c>
      <c r="D64" s="22" t="s">
        <v>176</v>
      </c>
      <c r="E64" s="23">
        <v>45000</v>
      </c>
      <c r="F64" s="22">
        <v>3</v>
      </c>
      <c r="G64" s="22">
        <v>3</v>
      </c>
      <c r="H64" s="22" t="str">
        <f t="shared" si="0"/>
        <v>Satisfactory</v>
      </c>
      <c r="I64" s="22" t="s">
        <v>153</v>
      </c>
      <c r="J64" s="23">
        <f>INDEX('Training Programme Data'!D:D,MATCH(I64,'Training Programme Data'!B:B,0))</f>
        <v>600</v>
      </c>
      <c r="K64" s="23" t="str">
        <f>INDEX('Training Programme Data'!C:C,MATCH(I64,'Training Programme Data'!B:B,0))</f>
        <v>Technical Tools</v>
      </c>
      <c r="L64" s="24">
        <f t="shared" si="1"/>
        <v>45600</v>
      </c>
    </row>
    <row r="65" spans="1:12" x14ac:dyDescent="0.25">
      <c r="A65" s="21" t="s">
        <v>71</v>
      </c>
      <c r="B65" s="22" t="s">
        <v>140</v>
      </c>
      <c r="C65" s="22" t="s">
        <v>201</v>
      </c>
      <c r="D65" s="22" t="s">
        <v>174</v>
      </c>
      <c r="E65" s="23">
        <v>65000</v>
      </c>
      <c r="F65" s="22">
        <v>7</v>
      </c>
      <c r="G65" s="22">
        <v>1</v>
      </c>
      <c r="H65" s="22" t="str">
        <f t="shared" si="0"/>
        <v>Needs Improvement</v>
      </c>
      <c r="I65" s="22" t="s">
        <v>152</v>
      </c>
      <c r="J65" s="23">
        <f>INDEX('Training Programme Data'!D:D,MATCH(I65,'Training Programme Data'!B:B,0))</f>
        <v>500</v>
      </c>
      <c r="K65" s="23" t="str">
        <f>INDEX('Training Programme Data'!C:C,MATCH(I65,'Training Programme Data'!B:B,0))</f>
        <v>Technical</v>
      </c>
      <c r="L65" s="24">
        <f t="shared" si="1"/>
        <v>65500</v>
      </c>
    </row>
    <row r="66" spans="1:12" x14ac:dyDescent="0.25">
      <c r="A66" s="21" t="s">
        <v>72</v>
      </c>
      <c r="B66" s="22" t="s">
        <v>141</v>
      </c>
      <c r="C66" s="22" t="s">
        <v>203</v>
      </c>
      <c r="D66" s="22" t="s">
        <v>178</v>
      </c>
      <c r="E66" s="23">
        <v>40000</v>
      </c>
      <c r="F66" s="22">
        <v>6</v>
      </c>
      <c r="G66" s="22">
        <v>3</v>
      </c>
      <c r="H66" s="22" t="str">
        <f t="shared" si="0"/>
        <v>Satisfactory</v>
      </c>
      <c r="I66" s="22" t="s">
        <v>154</v>
      </c>
      <c r="J66" s="23">
        <f>INDEX('Training Programme Data'!D:D,MATCH(I66,'Training Programme Data'!B:B,0))</f>
        <v>1000</v>
      </c>
      <c r="K66" s="23" t="str">
        <f>INDEX('Training Programme Data'!C:C,MATCH(I66,'Training Programme Data'!B:B,0))</f>
        <v>Leadership</v>
      </c>
      <c r="L66" s="24">
        <f t="shared" si="1"/>
        <v>41000</v>
      </c>
    </row>
    <row r="67" spans="1:12" x14ac:dyDescent="0.25">
      <c r="A67" s="21" t="s">
        <v>73</v>
      </c>
      <c r="B67" s="22" t="s">
        <v>187</v>
      </c>
      <c r="C67" s="22" t="s">
        <v>202</v>
      </c>
      <c r="D67" s="22" t="s">
        <v>173</v>
      </c>
      <c r="E67" s="23">
        <v>50000</v>
      </c>
      <c r="F67" s="22">
        <v>2</v>
      </c>
      <c r="G67" s="22">
        <v>3</v>
      </c>
      <c r="H67" s="22" t="str">
        <f t="shared" ref="H67:H75" si="2">IF(G67 &gt;3, "Higher Performer", IF(G67&lt;3, "Needs Improvement", "Satisfactory" ))</f>
        <v>Satisfactory</v>
      </c>
      <c r="I67" s="22" t="s">
        <v>154</v>
      </c>
      <c r="J67" s="23">
        <f>INDEX('Training Programme Data'!D:D,MATCH(I67,'Training Programme Data'!B:B,0))</f>
        <v>1000</v>
      </c>
      <c r="K67" s="23" t="str">
        <f>INDEX('Training Programme Data'!C:C,MATCH(I67,'Training Programme Data'!B:B,0))</f>
        <v>Leadership</v>
      </c>
      <c r="L67" s="24">
        <f t="shared" ref="L67:L75" si="3">J67+E67</f>
        <v>51000</v>
      </c>
    </row>
    <row r="68" spans="1:12" x14ac:dyDescent="0.25">
      <c r="A68" s="21" t="s">
        <v>74</v>
      </c>
      <c r="B68" s="22" t="s">
        <v>142</v>
      </c>
      <c r="C68" s="22" t="s">
        <v>201</v>
      </c>
      <c r="D68" s="22" t="s">
        <v>179</v>
      </c>
      <c r="E68" s="23">
        <v>25000</v>
      </c>
      <c r="F68" s="22">
        <v>6</v>
      </c>
      <c r="G68" s="22">
        <v>2</v>
      </c>
      <c r="H68" s="22" t="str">
        <f t="shared" si="2"/>
        <v>Needs Improvement</v>
      </c>
      <c r="I68" s="22" t="s">
        <v>152</v>
      </c>
      <c r="J68" s="23">
        <f>INDEX('Training Programme Data'!D:D,MATCH(I68,'Training Programme Data'!B:B,0))</f>
        <v>500</v>
      </c>
      <c r="K68" s="23" t="str">
        <f>INDEX('Training Programme Data'!C:C,MATCH(I68,'Training Programme Data'!B:B,0))</f>
        <v>Technical</v>
      </c>
      <c r="L68" s="24">
        <f t="shared" si="3"/>
        <v>25500</v>
      </c>
    </row>
    <row r="69" spans="1:12" x14ac:dyDescent="0.25">
      <c r="A69" s="21" t="s">
        <v>75</v>
      </c>
      <c r="B69" s="22" t="s">
        <v>143</v>
      </c>
      <c r="C69" s="22" t="s">
        <v>200</v>
      </c>
      <c r="D69" s="22" t="s">
        <v>177</v>
      </c>
      <c r="E69" s="23">
        <v>65000</v>
      </c>
      <c r="F69" s="22">
        <v>2</v>
      </c>
      <c r="G69" s="22">
        <v>2</v>
      </c>
      <c r="H69" s="22" t="str">
        <f t="shared" si="2"/>
        <v>Needs Improvement</v>
      </c>
      <c r="I69" s="22" t="s">
        <v>155</v>
      </c>
      <c r="J69" s="23">
        <f>INDEX('Training Programme Data'!D:D,MATCH(I69,'Training Programme Data'!B:B,0))</f>
        <v>800</v>
      </c>
      <c r="K69" s="23" t="str">
        <f>INDEX('Training Programme Data'!C:C,MATCH(I69,'Training Programme Data'!B:B,0))</f>
        <v>Project Management</v>
      </c>
      <c r="L69" s="24">
        <f t="shared" si="3"/>
        <v>65800</v>
      </c>
    </row>
    <row r="70" spans="1:12" x14ac:dyDescent="0.25">
      <c r="A70" s="21" t="s">
        <v>76</v>
      </c>
      <c r="B70" s="22" t="s">
        <v>144</v>
      </c>
      <c r="C70" s="22" t="s">
        <v>200</v>
      </c>
      <c r="D70" s="22" t="s">
        <v>178</v>
      </c>
      <c r="E70" s="23">
        <v>25000</v>
      </c>
      <c r="F70" s="22">
        <v>2</v>
      </c>
      <c r="G70" s="22">
        <v>2</v>
      </c>
      <c r="H70" s="22" t="str">
        <f t="shared" si="2"/>
        <v>Needs Improvement</v>
      </c>
      <c r="I70" s="22" t="s">
        <v>155</v>
      </c>
      <c r="J70" s="23">
        <f>INDEX('Training Programme Data'!D:D,MATCH(I70,'Training Programme Data'!B:B,0))</f>
        <v>800</v>
      </c>
      <c r="K70" s="23" t="str">
        <f>INDEX('Training Programme Data'!C:C,MATCH(I70,'Training Programme Data'!B:B,0))</f>
        <v>Project Management</v>
      </c>
      <c r="L70" s="24">
        <f t="shared" si="3"/>
        <v>25800</v>
      </c>
    </row>
    <row r="71" spans="1:12" x14ac:dyDescent="0.25">
      <c r="A71" s="21" t="s">
        <v>77</v>
      </c>
      <c r="B71" s="22" t="s">
        <v>145</v>
      </c>
      <c r="C71" s="22" t="s">
        <v>201</v>
      </c>
      <c r="D71" s="22" t="s">
        <v>176</v>
      </c>
      <c r="E71" s="23">
        <v>45000</v>
      </c>
      <c r="F71" s="22">
        <v>2</v>
      </c>
      <c r="G71" s="22">
        <v>1</v>
      </c>
      <c r="H71" s="22" t="str">
        <f t="shared" si="2"/>
        <v>Needs Improvement</v>
      </c>
      <c r="I71" s="22" t="s">
        <v>155</v>
      </c>
      <c r="J71" s="23">
        <f>INDEX('Training Programme Data'!D:D,MATCH(I71,'Training Programme Data'!B:B,0))</f>
        <v>800</v>
      </c>
      <c r="K71" s="23" t="str">
        <f>INDEX('Training Programme Data'!C:C,MATCH(I71,'Training Programme Data'!B:B,0))</f>
        <v>Project Management</v>
      </c>
      <c r="L71" s="24">
        <f t="shared" si="3"/>
        <v>45800</v>
      </c>
    </row>
    <row r="72" spans="1:12" x14ac:dyDescent="0.25">
      <c r="A72" s="21" t="s">
        <v>78</v>
      </c>
      <c r="B72" s="22" t="s">
        <v>146</v>
      </c>
      <c r="C72" s="22" t="s">
        <v>203</v>
      </c>
      <c r="D72" s="22" t="s">
        <v>177</v>
      </c>
      <c r="E72" s="23">
        <v>40000</v>
      </c>
      <c r="F72" s="22">
        <v>3</v>
      </c>
      <c r="G72" s="22">
        <v>2</v>
      </c>
      <c r="H72" s="22" t="str">
        <f t="shared" si="2"/>
        <v>Needs Improvement</v>
      </c>
      <c r="I72" s="22" t="s">
        <v>155</v>
      </c>
      <c r="J72" s="23">
        <f>INDEX('Training Programme Data'!D:D,MATCH(I72,'Training Programme Data'!B:B,0))</f>
        <v>800</v>
      </c>
      <c r="K72" s="23" t="str">
        <f>INDEX('Training Programme Data'!C:C,MATCH(I72,'Training Programme Data'!B:B,0))</f>
        <v>Project Management</v>
      </c>
      <c r="L72" s="24">
        <f t="shared" si="3"/>
        <v>40800</v>
      </c>
    </row>
    <row r="73" spans="1:12" x14ac:dyDescent="0.25">
      <c r="A73" s="21" t="s">
        <v>79</v>
      </c>
      <c r="B73" s="22" t="s">
        <v>147</v>
      </c>
      <c r="C73" s="22" t="s">
        <v>200</v>
      </c>
      <c r="D73" s="22" t="s">
        <v>179</v>
      </c>
      <c r="E73" s="23">
        <v>35000</v>
      </c>
      <c r="F73" s="22">
        <v>2</v>
      </c>
      <c r="G73" s="22">
        <v>2</v>
      </c>
      <c r="H73" s="22" t="str">
        <f t="shared" si="2"/>
        <v>Needs Improvement</v>
      </c>
      <c r="I73" s="22" t="s">
        <v>153</v>
      </c>
      <c r="J73" s="23">
        <f>INDEX('Training Programme Data'!D:D,MATCH(I73,'Training Programme Data'!B:B,0))</f>
        <v>600</v>
      </c>
      <c r="K73" s="23" t="str">
        <f>INDEX('Training Programme Data'!C:C,MATCH(I73,'Training Programme Data'!B:B,0))</f>
        <v>Technical Tools</v>
      </c>
      <c r="L73" s="24">
        <f t="shared" si="3"/>
        <v>35600</v>
      </c>
    </row>
    <row r="74" spans="1:12" x14ac:dyDescent="0.25">
      <c r="A74" s="21" t="s">
        <v>80</v>
      </c>
      <c r="B74" s="22" t="s">
        <v>148</v>
      </c>
      <c r="C74" s="22" t="s">
        <v>203</v>
      </c>
      <c r="D74" s="22" t="s">
        <v>182</v>
      </c>
      <c r="E74" s="23">
        <v>50000</v>
      </c>
      <c r="F74" s="22">
        <v>4</v>
      </c>
      <c r="G74" s="22">
        <v>2</v>
      </c>
      <c r="H74" s="22" t="str">
        <f t="shared" si="2"/>
        <v>Needs Improvement</v>
      </c>
      <c r="I74" s="22" t="s">
        <v>155</v>
      </c>
      <c r="J74" s="23">
        <f>INDEX('Training Programme Data'!D:D,MATCH(I74,'Training Programme Data'!B:B,0))</f>
        <v>800</v>
      </c>
      <c r="K74" s="23" t="str">
        <f>INDEX('Training Programme Data'!C:C,MATCH(I74,'Training Programme Data'!B:B,0))</f>
        <v>Project Management</v>
      </c>
      <c r="L74" s="24">
        <f t="shared" si="3"/>
        <v>50800</v>
      </c>
    </row>
    <row r="75" spans="1:12" x14ac:dyDescent="0.25">
      <c r="A75" s="25" t="s">
        <v>81</v>
      </c>
      <c r="B75" s="26" t="s">
        <v>149</v>
      </c>
      <c r="C75" s="26" t="s">
        <v>200</v>
      </c>
      <c r="D75" s="26" t="s">
        <v>179</v>
      </c>
      <c r="E75" s="27">
        <v>30000</v>
      </c>
      <c r="F75" s="26">
        <v>9</v>
      </c>
      <c r="G75" s="26">
        <v>1</v>
      </c>
      <c r="H75" s="26" t="str">
        <f t="shared" si="2"/>
        <v>Needs Improvement</v>
      </c>
      <c r="I75" s="26" t="s">
        <v>153</v>
      </c>
      <c r="J75" s="27">
        <f>INDEX('Training Programme Data'!D:D,MATCH(I75,'Training Programme Data'!B:B,0))</f>
        <v>600</v>
      </c>
      <c r="K75" s="27" t="str">
        <f>INDEX('Training Programme Data'!C:C,MATCH(I75,'Training Programme Data'!B:B,0))</f>
        <v>Technical Tools</v>
      </c>
      <c r="L75" s="28">
        <f t="shared" si="3"/>
        <v>30600</v>
      </c>
    </row>
    <row r="81" spans="5:5" x14ac:dyDescent="0.25">
      <c r="E81" s="3"/>
    </row>
  </sheetData>
  <conditionalFormatting sqref="A1:I75">
    <cfRule type="expression" dxfId="0" priority="1">
      <formula>blank()</formula>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
  <sheetViews>
    <sheetView workbookViewId="0">
      <selection activeCell="H22" sqref="H22"/>
    </sheetView>
  </sheetViews>
  <sheetFormatPr defaultRowHeight="15" x14ac:dyDescent="0.25"/>
  <cols>
    <col min="1" max="1" width="9" bestFit="1" customWidth="1"/>
    <col min="2" max="2" width="22.7109375" bestFit="1" customWidth="1"/>
    <col min="3" max="3" width="18.28515625" bestFit="1" customWidth="1"/>
    <col min="4" max="4" width="7.42578125" bestFit="1" customWidth="1"/>
    <col min="5" max="5" width="14.28515625" bestFit="1" customWidth="1"/>
  </cols>
  <sheetData>
    <row r="1" spans="1:5" x14ac:dyDescent="0.25">
      <c r="A1" s="1" t="s">
        <v>156</v>
      </c>
      <c r="B1" s="1" t="s">
        <v>157</v>
      </c>
      <c r="C1" s="1" t="s">
        <v>158</v>
      </c>
      <c r="D1" s="1" t="s">
        <v>159</v>
      </c>
      <c r="E1" s="1" t="s">
        <v>160</v>
      </c>
    </row>
    <row r="2" spans="1:5" x14ac:dyDescent="0.25">
      <c r="A2" t="s">
        <v>161</v>
      </c>
      <c r="B2" t="s">
        <v>152</v>
      </c>
      <c r="C2" t="s">
        <v>167</v>
      </c>
      <c r="D2">
        <v>500</v>
      </c>
      <c r="E2">
        <v>2</v>
      </c>
    </row>
    <row r="3" spans="1:5" x14ac:dyDescent="0.25">
      <c r="A3" t="s">
        <v>162</v>
      </c>
      <c r="B3" t="s">
        <v>155</v>
      </c>
      <c r="C3" t="s">
        <v>171</v>
      </c>
      <c r="D3">
        <v>800</v>
      </c>
      <c r="E3">
        <v>3</v>
      </c>
    </row>
    <row r="4" spans="1:5" x14ac:dyDescent="0.25">
      <c r="A4" t="s">
        <v>163</v>
      </c>
      <c r="B4" t="s">
        <v>154</v>
      </c>
      <c r="C4" t="s">
        <v>168</v>
      </c>
      <c r="D4">
        <v>1000</v>
      </c>
      <c r="E4">
        <v>3</v>
      </c>
    </row>
    <row r="5" spans="1:5" x14ac:dyDescent="0.25">
      <c r="A5" t="s">
        <v>164</v>
      </c>
      <c r="B5" t="s">
        <v>153</v>
      </c>
      <c r="C5" t="s">
        <v>170</v>
      </c>
      <c r="D5">
        <v>600</v>
      </c>
      <c r="E5">
        <v>2</v>
      </c>
    </row>
    <row r="6" spans="1:5" x14ac:dyDescent="0.25">
      <c r="A6" t="s">
        <v>165</v>
      </c>
      <c r="B6" t="s">
        <v>166</v>
      </c>
      <c r="C6" t="s">
        <v>169</v>
      </c>
      <c r="D6">
        <v>700</v>
      </c>
      <c r="E6">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9EE61-0BAE-4D31-AFFE-9E86FDE3E897}">
  <dimension ref="A1:D6"/>
  <sheetViews>
    <sheetView workbookViewId="0">
      <selection activeCell="B11" sqref="B11"/>
    </sheetView>
  </sheetViews>
  <sheetFormatPr defaultRowHeight="15" x14ac:dyDescent="0.25"/>
  <cols>
    <col min="1" max="1" width="13.28515625" bestFit="1" customWidth="1"/>
    <col min="2" max="2" width="32" bestFit="1" customWidth="1"/>
    <col min="3" max="3" width="17.5703125" bestFit="1" customWidth="1"/>
    <col min="4" max="4" width="31.5703125" bestFit="1" customWidth="1"/>
  </cols>
  <sheetData>
    <row r="1" spans="1:4" x14ac:dyDescent="0.25">
      <c r="A1" s="8" t="s">
        <v>2</v>
      </c>
      <c r="B1" s="9" t="s">
        <v>191</v>
      </c>
      <c r="C1" s="9" t="s">
        <v>192</v>
      </c>
      <c r="D1" s="10" t="s">
        <v>193</v>
      </c>
    </row>
    <row r="2" spans="1:4" x14ac:dyDescent="0.25">
      <c r="A2" s="11" t="str" cm="1">
        <f t="array" ref="A2:A6">_xlfn.UNIQUE('Employee Data'!C2:C75,FALSE,FALSE)</f>
        <v>DEVELOPMENT</v>
      </c>
      <c r="B2" s="13">
        <f>COUNTIF('Employee Data'!C2:C75,"Development")</f>
        <v>19</v>
      </c>
      <c r="C2" s="13">
        <f ca="1">ROUND(AVERAGEIF('Employee Data'!C2:G75,"Development",'Employee Data'!E2:E75),0)</f>
        <v>40789</v>
      </c>
      <c r="D2" s="14">
        <f ca="1">ROUND(AVERAGEIF('Employee Data'!C2:G75,"Development",'Employee Data'!G2:G75),0)</f>
        <v>2</v>
      </c>
    </row>
    <row r="3" spans="1:4" x14ac:dyDescent="0.25">
      <c r="A3" s="11" t="str">
        <v>FINANCE</v>
      </c>
      <c r="B3" s="13">
        <f>COUNTIF('Employee Data'!C2:C75,A3)</f>
        <v>21</v>
      </c>
      <c r="C3" s="13">
        <f ca="1">ROUND(AVERAGEIF('Employee Data'!C2:G75,"Finance",'Employee Data'!E2:E75),0)</f>
        <v>46667</v>
      </c>
      <c r="D3" s="14">
        <f ca="1">ROUND(AVERAGEIF('Employee Data'!C2:G75,"finance",'Employee Data'!G2:G75),0)</f>
        <v>2</v>
      </c>
    </row>
    <row r="4" spans="1:4" x14ac:dyDescent="0.25">
      <c r="A4" s="11" t="str">
        <v>IT SUPPORT</v>
      </c>
      <c r="B4" s="13">
        <f>COUNTIF('Employee Data'!C3:C76,A4)</f>
        <v>11</v>
      </c>
      <c r="C4" s="13">
        <f ca="1">ROUND(AVERAGEIF('Employee Data'!C2:G75,"it support",'Employee Data'!E2:E75),0)</f>
        <v>43182</v>
      </c>
      <c r="D4" s="14">
        <f ca="1">ROUND(AVERAGEIF('Employee Data'!C2:G75,"it support",'Employee Data'!G2:G75),0)</f>
        <v>3</v>
      </c>
    </row>
    <row r="5" spans="1:4" x14ac:dyDescent="0.25">
      <c r="A5" s="11" t="str">
        <v>HR</v>
      </c>
      <c r="B5" s="13">
        <f>COUNTIF('Employee Data'!C4:C77,A5)</f>
        <v>6</v>
      </c>
      <c r="C5" s="13">
        <f ca="1">ROUND(AVERAGEIF('Employee Data'!C2:G75,"hr",'Employee Data'!E2:E75),0)</f>
        <v>45833</v>
      </c>
      <c r="D5" s="14">
        <f ca="1">ROUND(AVERAGEIF('Employee Data'!C2:G75,"hr",'Employee Data'!G2:G75),0)</f>
        <v>2</v>
      </c>
    </row>
    <row r="6" spans="1:4" ht="15.75" thickBot="1" x14ac:dyDescent="0.3">
      <c r="A6" s="12" t="str">
        <v>MARKETING</v>
      </c>
      <c r="B6" s="15">
        <f>COUNTIF('Employee Data'!C5:C78,A6)</f>
        <v>17</v>
      </c>
      <c r="C6" s="15">
        <f ca="1">ROUND(AVERAGEIF('Employee Data'!C2:G75,"marketing",'Employee Data'!E2:E75),0)</f>
        <v>47941</v>
      </c>
      <c r="D6" s="16">
        <f ca="1">ROUND(AVERAGEIF('Employee Data'!C2:G75,"marketing",'Employee Data'!G2:G75),0)</f>
        <v>2</v>
      </c>
    </row>
  </sheetData>
  <autoFilter ref="A1:A6" xr:uid="{4C59EE61-0BAE-4D31-AFFE-9E86FDE3E897}"/>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BF45B-4D75-49F7-AB2E-163EB4703DB0}">
  <dimension ref="A1:F21"/>
  <sheetViews>
    <sheetView workbookViewId="0">
      <selection activeCell="F10" sqref="F10"/>
    </sheetView>
  </sheetViews>
  <sheetFormatPr defaultRowHeight="15" x14ac:dyDescent="0.25"/>
  <cols>
    <col min="1" max="1" width="14" bestFit="1" customWidth="1"/>
    <col min="2" max="2" width="32.28515625" bestFit="1" customWidth="1"/>
    <col min="3" max="4" width="6" bestFit="1" customWidth="1"/>
    <col min="5" max="5" width="20.28515625" bestFit="1" customWidth="1"/>
    <col min="6" max="6" width="29.7109375" bestFit="1" customWidth="1"/>
    <col min="7" max="7" width="31" bestFit="1" customWidth="1"/>
    <col min="8" max="9" width="6" bestFit="1" customWidth="1"/>
    <col min="10" max="10" width="7" bestFit="1" customWidth="1"/>
    <col min="11" max="17" width="6" bestFit="1" customWidth="1"/>
    <col min="18" max="19" width="7" bestFit="1" customWidth="1"/>
    <col min="20" max="20" width="6" bestFit="1" customWidth="1"/>
    <col min="21" max="24" width="7" bestFit="1" customWidth="1"/>
    <col min="25" max="29" width="6" bestFit="1" customWidth="1"/>
    <col min="30" max="30" width="7" bestFit="1" customWidth="1"/>
    <col min="31" max="31" width="6" bestFit="1" customWidth="1"/>
    <col min="32" max="32" width="7" bestFit="1" customWidth="1"/>
    <col min="33" max="33" width="6" bestFit="1" customWidth="1"/>
    <col min="34" max="34" width="7" bestFit="1" customWidth="1"/>
    <col min="35" max="35" width="6" bestFit="1" customWidth="1"/>
    <col min="36" max="36" width="7.28515625" bestFit="1" customWidth="1"/>
    <col min="37" max="37" width="11.28515625" bestFit="1" customWidth="1"/>
  </cols>
  <sheetData>
    <row r="1" spans="1:6" x14ac:dyDescent="0.25">
      <c r="A1" s="4" t="s">
        <v>2</v>
      </c>
      <c r="B1" t="s">
        <v>195</v>
      </c>
      <c r="E1" s="4" t="s">
        <v>158</v>
      </c>
      <c r="F1" t="s">
        <v>196</v>
      </c>
    </row>
    <row r="2" spans="1:6" x14ac:dyDescent="0.25">
      <c r="A2" s="5" t="s">
        <v>150</v>
      </c>
      <c r="B2" s="6">
        <v>47433.333333333336</v>
      </c>
      <c r="E2" s="5" t="s">
        <v>168</v>
      </c>
      <c r="F2" s="6">
        <v>17</v>
      </c>
    </row>
    <row r="3" spans="1:6" x14ac:dyDescent="0.25">
      <c r="A3" s="5" t="s">
        <v>194</v>
      </c>
      <c r="B3" s="6">
        <v>47433.333333333336</v>
      </c>
      <c r="E3" s="5" t="s">
        <v>171</v>
      </c>
      <c r="F3" s="6">
        <v>18</v>
      </c>
    </row>
    <row r="4" spans="1:6" x14ac:dyDescent="0.25">
      <c r="E4" s="5" t="s">
        <v>169</v>
      </c>
      <c r="F4" s="6">
        <v>2</v>
      </c>
    </row>
    <row r="5" spans="1:6" x14ac:dyDescent="0.25">
      <c r="E5" s="5" t="s">
        <v>167</v>
      </c>
      <c r="F5" s="6">
        <v>17</v>
      </c>
    </row>
    <row r="6" spans="1:6" x14ac:dyDescent="0.25">
      <c r="E6" s="5" t="s">
        <v>170</v>
      </c>
      <c r="F6" s="6">
        <v>20</v>
      </c>
    </row>
    <row r="7" spans="1:6" x14ac:dyDescent="0.25">
      <c r="E7" s="5" t="s">
        <v>194</v>
      </c>
      <c r="F7" s="6">
        <v>74</v>
      </c>
    </row>
    <row r="10" spans="1:6" x14ac:dyDescent="0.25">
      <c r="A10" s="4" t="s">
        <v>3</v>
      </c>
      <c r="B10" t="s">
        <v>198</v>
      </c>
      <c r="E10" s="4" t="s">
        <v>3</v>
      </c>
      <c r="F10" t="s">
        <v>199</v>
      </c>
    </row>
    <row r="11" spans="1:6" x14ac:dyDescent="0.25">
      <c r="A11" s="5" t="s">
        <v>181</v>
      </c>
      <c r="B11" s="6">
        <v>45000</v>
      </c>
      <c r="E11" s="5" t="s">
        <v>181</v>
      </c>
      <c r="F11" s="6">
        <v>4.7777777777777777</v>
      </c>
    </row>
    <row r="12" spans="1:6" x14ac:dyDescent="0.25">
      <c r="A12" s="5" t="s">
        <v>176</v>
      </c>
      <c r="B12" s="6">
        <v>51111.111111111109</v>
      </c>
      <c r="E12" s="5" t="s">
        <v>176</v>
      </c>
      <c r="F12" s="6">
        <v>4.2222222222222223</v>
      </c>
    </row>
    <row r="13" spans="1:6" x14ac:dyDescent="0.25">
      <c r="A13" s="5" t="s">
        <v>180</v>
      </c>
      <c r="B13" s="6">
        <v>56666.666666666664</v>
      </c>
      <c r="E13" s="5" t="s">
        <v>180</v>
      </c>
      <c r="F13" s="6">
        <v>3</v>
      </c>
    </row>
    <row r="14" spans="1:6" x14ac:dyDescent="0.25">
      <c r="A14" s="5" t="s">
        <v>173</v>
      </c>
      <c r="B14" s="6">
        <v>40000</v>
      </c>
      <c r="E14" s="5" t="s">
        <v>173</v>
      </c>
      <c r="F14" s="6">
        <v>3.625</v>
      </c>
    </row>
    <row r="15" spans="1:6" x14ac:dyDescent="0.25">
      <c r="A15" s="5" t="s">
        <v>177</v>
      </c>
      <c r="B15" s="6">
        <v>40833.333333333336</v>
      </c>
      <c r="E15" s="5" t="s">
        <v>177</v>
      </c>
      <c r="F15" s="6">
        <v>4.833333333333333</v>
      </c>
    </row>
    <row r="16" spans="1:6" x14ac:dyDescent="0.25">
      <c r="A16" s="5" t="s">
        <v>182</v>
      </c>
      <c r="B16" s="6">
        <v>44000</v>
      </c>
      <c r="E16" s="5" t="s">
        <v>182</v>
      </c>
      <c r="F16" s="6">
        <v>5</v>
      </c>
    </row>
    <row r="17" spans="1:6" x14ac:dyDescent="0.25">
      <c r="A17" s="5" t="s">
        <v>174</v>
      </c>
      <c r="B17" s="6">
        <v>51666.666666666664</v>
      </c>
      <c r="E17" s="5" t="s">
        <v>174</v>
      </c>
      <c r="F17" s="6">
        <v>4.4444444444444446</v>
      </c>
    </row>
    <row r="18" spans="1:6" x14ac:dyDescent="0.25">
      <c r="A18" s="5" t="s">
        <v>178</v>
      </c>
      <c r="B18" s="6">
        <v>41500</v>
      </c>
      <c r="E18" s="5" t="s">
        <v>178</v>
      </c>
      <c r="F18" s="6">
        <v>3.3</v>
      </c>
    </row>
    <row r="19" spans="1:6" x14ac:dyDescent="0.25">
      <c r="A19" s="5" t="s">
        <v>175</v>
      </c>
      <c r="B19" s="6">
        <v>40000</v>
      </c>
      <c r="E19" s="5" t="s">
        <v>175</v>
      </c>
      <c r="F19" s="6">
        <v>4.625</v>
      </c>
    </row>
    <row r="20" spans="1:6" x14ac:dyDescent="0.25">
      <c r="A20" s="5" t="s">
        <v>179</v>
      </c>
      <c r="B20" s="6">
        <v>42857.142857142855</v>
      </c>
      <c r="E20" s="5" t="s">
        <v>179</v>
      </c>
      <c r="F20" s="6">
        <v>5.4285714285714288</v>
      </c>
    </row>
    <row r="21" spans="1:6" x14ac:dyDescent="0.25">
      <c r="A21" s="5" t="s">
        <v>194</v>
      </c>
      <c r="B21" s="6">
        <v>44864.864864864867</v>
      </c>
      <c r="E21" s="5" t="s">
        <v>194</v>
      </c>
      <c r="F21" s="6">
        <v>4.3378378378378377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C2E27-F877-4C63-9D85-4F1085EC61F6}">
  <dimension ref="C2:M2"/>
  <sheetViews>
    <sheetView zoomScale="61" workbookViewId="0">
      <selection activeCell="O2" sqref="O2"/>
    </sheetView>
  </sheetViews>
  <sheetFormatPr defaultRowHeight="15" x14ac:dyDescent="0.25"/>
  <cols>
    <col min="1" max="16384" width="9.140625" style="7"/>
  </cols>
  <sheetData>
    <row r="2" spans="3:13" ht="35.25" x14ac:dyDescent="0.5">
      <c r="C2" s="17" t="s">
        <v>197</v>
      </c>
      <c r="D2" s="17"/>
      <c r="E2" s="17"/>
      <c r="F2" s="17"/>
      <c r="G2" s="17"/>
      <c r="H2" s="17"/>
      <c r="I2" s="17"/>
      <c r="J2" s="17"/>
      <c r="K2" s="17"/>
      <c r="L2" s="17"/>
      <c r="M2" s="17"/>
    </row>
  </sheetData>
  <mergeCells count="1">
    <mergeCell ref="C2:M2"/>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Employee Data</vt:lpstr>
      <vt:lpstr>Training Programme Data</vt:lpstr>
      <vt:lpstr>Summary</vt:lpstr>
      <vt:lpstr>Pivot Summary</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Jochebed Allotey</dc:creator>
  <cp:lastModifiedBy>Jochebed Kpakpo</cp:lastModifiedBy>
  <dcterms:created xsi:type="dcterms:W3CDTF">2024-12-02T07:45:41Z</dcterms:created>
  <dcterms:modified xsi:type="dcterms:W3CDTF">2025-02-21T11:15:17Z</dcterms:modified>
</cp:coreProperties>
</file>