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heckCompatibility="1" autoCompressPictures="0"/>
  <bookViews>
    <workbookView xWindow="0" yWindow="0" windowWidth="25600" windowHeight="15340" tabRatio="825" activeTab="2"/>
  </bookViews>
  <sheets>
    <sheet name="Daily income" sheetId="2" r:id="rId1"/>
    <sheet name="Ghraphs" sheetId="3" r:id="rId2"/>
    <sheet name="Engagement" sheetId="4" r:id="rId3"/>
  </sheets>
  <definedNames>
    <definedName name="_xlnm._FilterDatabase" localSheetId="0" hidden="1">'Daily income'!#REF!</definedName>
    <definedName name="_xlnm.Print_Area" localSheetId="0">'Daily income'!$A$1:$AO$2</definedName>
    <definedName name="_xlnm.Print_Area" localSheetId="1">Ghraphs!$A$1:$W$78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0" i="4" l="1"/>
  <c r="D270" i="4"/>
  <c r="K270" i="4"/>
  <c r="I270" i="4"/>
  <c r="J270" i="4"/>
  <c r="I271" i="2"/>
  <c r="R271" i="2"/>
  <c r="N271" i="2"/>
  <c r="O271" i="2"/>
  <c r="H271" i="2"/>
  <c r="J271" i="2"/>
  <c r="B271" i="2"/>
  <c r="E271" i="2"/>
  <c r="F271" i="2"/>
  <c r="Q271" i="2"/>
  <c r="S271" i="2"/>
  <c r="P271" i="2"/>
  <c r="AT271" i="2"/>
  <c r="B269" i="4"/>
  <c r="D269" i="4"/>
  <c r="K269" i="4"/>
  <c r="I269" i="4"/>
  <c r="J269" i="4"/>
  <c r="I270" i="2"/>
  <c r="R270" i="2"/>
  <c r="N270" i="2"/>
  <c r="O270" i="2"/>
  <c r="H270" i="2"/>
  <c r="J270" i="2"/>
  <c r="B270" i="2"/>
  <c r="E270" i="2"/>
  <c r="F270" i="2"/>
  <c r="Q270" i="2"/>
  <c r="S270" i="2"/>
  <c r="P270" i="2"/>
  <c r="AT270" i="2"/>
  <c r="I269" i="2"/>
  <c r="R269" i="2"/>
  <c r="P269" i="2"/>
  <c r="Q269" i="2"/>
  <c r="S269" i="2"/>
  <c r="N269" i="2"/>
  <c r="O269" i="2"/>
  <c r="H269" i="2"/>
  <c r="J269" i="2"/>
  <c r="B269" i="2"/>
  <c r="E269" i="2"/>
  <c r="F269" i="2"/>
  <c r="B268" i="4"/>
  <c r="D268" i="4"/>
  <c r="K268" i="4"/>
  <c r="I268" i="4"/>
  <c r="J268" i="4"/>
  <c r="AT269" i="2"/>
  <c r="B267" i="4"/>
  <c r="D267" i="4"/>
  <c r="K267" i="4"/>
  <c r="I267" i="4"/>
  <c r="J267" i="4"/>
  <c r="I268" i="2"/>
  <c r="R268" i="2"/>
  <c r="P268" i="2"/>
  <c r="Q268" i="2"/>
  <c r="S268" i="2"/>
  <c r="N268" i="2"/>
  <c r="O268" i="2"/>
  <c r="H268" i="2"/>
  <c r="J268" i="2"/>
  <c r="B268" i="2"/>
  <c r="E268" i="2"/>
  <c r="F268" i="2"/>
  <c r="AT268" i="2"/>
  <c r="B266" i="4"/>
  <c r="D266" i="4"/>
  <c r="K266" i="4"/>
  <c r="I266" i="4"/>
  <c r="J266" i="4"/>
  <c r="I267" i="2"/>
  <c r="R267" i="2"/>
  <c r="P267" i="2"/>
  <c r="Q267" i="2"/>
  <c r="S267" i="2"/>
  <c r="N267" i="2"/>
  <c r="O267" i="2"/>
  <c r="H267" i="2"/>
  <c r="J267" i="2"/>
  <c r="B267" i="2"/>
  <c r="E267" i="2"/>
  <c r="F267" i="2"/>
  <c r="AT267" i="2"/>
  <c r="B265" i="4"/>
  <c r="D265" i="4"/>
  <c r="K265" i="4"/>
  <c r="I265" i="4"/>
  <c r="J265" i="4"/>
  <c r="I266" i="2"/>
  <c r="R266" i="2"/>
  <c r="Q266" i="2"/>
  <c r="P266" i="2"/>
  <c r="S266" i="2"/>
  <c r="N266" i="2"/>
  <c r="O266" i="2"/>
  <c r="H266" i="2"/>
  <c r="J266" i="2"/>
  <c r="B266" i="2"/>
  <c r="E266" i="2"/>
  <c r="F266" i="2"/>
  <c r="AT266" i="2"/>
  <c r="B264" i="4"/>
  <c r="D264" i="4"/>
  <c r="K264" i="4"/>
  <c r="I264" i="4"/>
  <c r="J264" i="4"/>
  <c r="I265" i="2"/>
  <c r="R265" i="2"/>
  <c r="Q265" i="2"/>
  <c r="S265" i="2"/>
  <c r="P265" i="2"/>
  <c r="N265" i="2"/>
  <c r="O265" i="2"/>
  <c r="H265" i="2"/>
  <c r="J265" i="2"/>
  <c r="B265" i="2"/>
  <c r="E265" i="2"/>
  <c r="F265" i="2"/>
  <c r="AT265" i="2"/>
  <c r="B263" i="4"/>
  <c r="D263" i="4"/>
  <c r="K263" i="4"/>
  <c r="I263" i="4"/>
  <c r="J263" i="4"/>
  <c r="I264" i="2"/>
  <c r="R264" i="2"/>
  <c r="P264" i="2"/>
  <c r="Q264" i="2"/>
  <c r="S264" i="2"/>
  <c r="N264" i="2"/>
  <c r="O264" i="2"/>
  <c r="H264" i="2"/>
  <c r="J264" i="2"/>
  <c r="B264" i="2"/>
  <c r="E264" i="2"/>
  <c r="F264" i="2"/>
  <c r="AT264" i="2"/>
  <c r="B262" i="4"/>
  <c r="D262" i="4"/>
  <c r="K262" i="4"/>
  <c r="I262" i="4"/>
  <c r="J262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I263" i="2"/>
  <c r="R263" i="2"/>
  <c r="P263" i="2"/>
  <c r="Q263" i="2"/>
  <c r="S263" i="2"/>
  <c r="N263" i="2"/>
  <c r="O263" i="2"/>
  <c r="H263" i="2"/>
  <c r="J263" i="2"/>
  <c r="B263" i="2"/>
  <c r="E263" i="2"/>
  <c r="F263" i="2"/>
  <c r="AT263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261" i="4"/>
  <c r="D261" i="4"/>
  <c r="K261" i="4"/>
  <c r="I261" i="4"/>
  <c r="J261" i="4"/>
  <c r="I262" i="2"/>
  <c r="R262" i="2"/>
  <c r="P262" i="2"/>
  <c r="Q262" i="2"/>
  <c r="S262" i="2"/>
  <c r="N262" i="2"/>
  <c r="O262" i="2"/>
  <c r="H262" i="2"/>
  <c r="J262" i="2"/>
  <c r="B262" i="2"/>
  <c r="E262" i="2"/>
  <c r="F262" i="2"/>
  <c r="AT262" i="2"/>
  <c r="B260" i="4"/>
  <c r="D260" i="4"/>
  <c r="K260" i="4"/>
  <c r="I260" i="4"/>
  <c r="J260" i="4"/>
  <c r="I261" i="2"/>
  <c r="R261" i="2"/>
  <c r="P261" i="2"/>
  <c r="Q261" i="2"/>
  <c r="S261" i="2"/>
  <c r="N261" i="2"/>
  <c r="O261" i="2"/>
  <c r="H261" i="2"/>
  <c r="J261" i="2"/>
  <c r="B261" i="2"/>
  <c r="E261" i="2"/>
  <c r="F261" i="2"/>
  <c r="AT261" i="2"/>
  <c r="B259" i="4"/>
  <c r="D259" i="4"/>
  <c r="K259" i="4"/>
  <c r="I259" i="4"/>
  <c r="J259" i="4"/>
  <c r="I260" i="2"/>
  <c r="R260" i="2"/>
  <c r="P260" i="2"/>
  <c r="Q260" i="2"/>
  <c r="S260" i="2"/>
  <c r="N260" i="2"/>
  <c r="O260" i="2"/>
  <c r="H260" i="2"/>
  <c r="J260" i="2"/>
  <c r="B260" i="2"/>
  <c r="E260" i="2"/>
  <c r="F260" i="2"/>
  <c r="AT260" i="2"/>
  <c r="B258" i="4"/>
  <c r="D258" i="4"/>
  <c r="K258" i="4"/>
  <c r="B257" i="4"/>
  <c r="D257" i="4"/>
  <c r="K257" i="4"/>
  <c r="I258" i="4"/>
  <c r="J258" i="4"/>
  <c r="I257" i="4"/>
  <c r="J257" i="4"/>
  <c r="I259" i="2"/>
  <c r="R259" i="2"/>
  <c r="P259" i="2"/>
  <c r="Q259" i="2"/>
  <c r="S259" i="2"/>
  <c r="N259" i="2"/>
  <c r="O259" i="2"/>
  <c r="I258" i="2"/>
  <c r="R258" i="2"/>
  <c r="P258" i="2"/>
  <c r="Q258" i="2"/>
  <c r="S258" i="2"/>
  <c r="N258" i="2"/>
  <c r="O258" i="2"/>
  <c r="H259" i="2"/>
  <c r="J259" i="2"/>
  <c r="B259" i="2"/>
  <c r="E259" i="2"/>
  <c r="F259" i="2"/>
  <c r="H258" i="2"/>
  <c r="J258" i="2"/>
  <c r="B258" i="2"/>
  <c r="E258" i="2"/>
  <c r="F258" i="2"/>
  <c r="AT259" i="2"/>
  <c r="AT258" i="2"/>
  <c r="P257" i="2"/>
  <c r="Q257" i="2"/>
  <c r="R257" i="2"/>
  <c r="S257" i="2"/>
  <c r="N257" i="2"/>
  <c r="O257" i="2"/>
  <c r="AT257" i="2"/>
  <c r="P256" i="2"/>
  <c r="Q256" i="2"/>
  <c r="R256" i="2"/>
  <c r="S256" i="2"/>
  <c r="N256" i="2"/>
  <c r="O256" i="2"/>
  <c r="AT256" i="2"/>
  <c r="B256" i="4"/>
  <c r="D256" i="4"/>
  <c r="K256" i="4"/>
  <c r="B255" i="4"/>
  <c r="D255" i="4"/>
  <c r="K255" i="4"/>
  <c r="I256" i="4"/>
  <c r="J256" i="4"/>
  <c r="I255" i="4"/>
  <c r="J255" i="4"/>
  <c r="I257" i="2"/>
  <c r="I256" i="2"/>
  <c r="H257" i="2"/>
  <c r="J257" i="2"/>
  <c r="B257" i="2"/>
  <c r="E257" i="2"/>
  <c r="F257" i="2"/>
  <c r="H256" i="2"/>
  <c r="J256" i="2"/>
  <c r="B256" i="2"/>
  <c r="E256" i="2"/>
  <c r="F256" i="2"/>
  <c r="B254" i="4"/>
  <c r="D254" i="4"/>
  <c r="K254" i="4"/>
  <c r="B253" i="4"/>
  <c r="D253" i="4"/>
  <c r="K253" i="4"/>
  <c r="I254" i="4"/>
  <c r="J254" i="4"/>
  <c r="I253" i="4"/>
  <c r="J253" i="4"/>
  <c r="I255" i="2"/>
  <c r="R255" i="2"/>
  <c r="S255" i="2"/>
  <c r="P255" i="2"/>
  <c r="Q255" i="2"/>
  <c r="N255" i="2"/>
  <c r="O255" i="2"/>
  <c r="I254" i="2"/>
  <c r="R254" i="2"/>
  <c r="P254" i="2"/>
  <c r="Q254" i="2"/>
  <c r="S254" i="2"/>
  <c r="N254" i="2"/>
  <c r="O254" i="2"/>
  <c r="H255" i="2"/>
  <c r="J255" i="2"/>
  <c r="B255" i="2"/>
  <c r="E255" i="2"/>
  <c r="F255" i="2"/>
  <c r="H254" i="2"/>
  <c r="J254" i="2"/>
  <c r="B254" i="2"/>
  <c r="E254" i="2"/>
  <c r="F254" i="2"/>
  <c r="AT255" i="2"/>
  <c r="AT254" i="2"/>
  <c r="B252" i="4"/>
  <c r="D252" i="4"/>
  <c r="K252" i="4"/>
  <c r="I252" i="4"/>
  <c r="J252" i="4"/>
  <c r="I253" i="2"/>
  <c r="R253" i="2"/>
  <c r="P253" i="2"/>
  <c r="Q253" i="2"/>
  <c r="S253" i="2"/>
  <c r="N253" i="2"/>
  <c r="O253" i="2"/>
  <c r="H253" i="2"/>
  <c r="J253" i="2"/>
  <c r="B253" i="2"/>
  <c r="E253" i="2"/>
  <c r="F253" i="2"/>
  <c r="AT253" i="2"/>
  <c r="B251" i="4"/>
  <c r="D251" i="4"/>
  <c r="K251" i="4"/>
  <c r="I251" i="4"/>
  <c r="J251" i="4"/>
  <c r="I252" i="2"/>
  <c r="R252" i="2"/>
  <c r="P252" i="2"/>
  <c r="Q252" i="2"/>
  <c r="S252" i="2"/>
  <c r="N252" i="2"/>
  <c r="O252" i="2"/>
  <c r="H252" i="2"/>
  <c r="J252" i="2"/>
  <c r="B252" i="2"/>
  <c r="E252" i="2"/>
  <c r="F252" i="2"/>
  <c r="AT252" i="2"/>
  <c r="B250" i="4"/>
  <c r="D250" i="4"/>
  <c r="K250" i="4"/>
  <c r="I250" i="4"/>
  <c r="J250" i="4"/>
  <c r="I251" i="2"/>
  <c r="R251" i="2"/>
  <c r="Q251" i="2"/>
  <c r="S251" i="2"/>
  <c r="P251" i="2"/>
  <c r="N251" i="2"/>
  <c r="O251" i="2"/>
  <c r="H251" i="2"/>
  <c r="J251" i="2"/>
  <c r="B251" i="2"/>
  <c r="E251" i="2"/>
  <c r="F251" i="2"/>
  <c r="AT251" i="2"/>
  <c r="B249" i="4"/>
  <c r="D249" i="4"/>
  <c r="K249" i="4"/>
  <c r="I249" i="4"/>
  <c r="J249" i="4"/>
  <c r="I250" i="2"/>
  <c r="R250" i="2"/>
  <c r="P250" i="2"/>
  <c r="Q250" i="2"/>
  <c r="S250" i="2"/>
  <c r="N250" i="2"/>
  <c r="O250" i="2"/>
  <c r="H250" i="2"/>
  <c r="J250" i="2"/>
  <c r="B250" i="2"/>
  <c r="E250" i="2"/>
  <c r="F250" i="2"/>
  <c r="AT250" i="2"/>
  <c r="B248" i="4"/>
  <c r="D248" i="4"/>
  <c r="K248" i="4"/>
  <c r="B247" i="4"/>
  <c r="D247" i="4"/>
  <c r="K247" i="4"/>
  <c r="I248" i="4"/>
  <c r="J248" i="4"/>
  <c r="I247" i="4"/>
  <c r="J247" i="4"/>
  <c r="P249" i="2"/>
  <c r="Q249" i="2"/>
  <c r="R249" i="2"/>
  <c r="S249" i="2"/>
  <c r="N249" i="2"/>
  <c r="O249" i="2"/>
  <c r="H249" i="2"/>
  <c r="I249" i="2"/>
  <c r="J249" i="2"/>
  <c r="B249" i="2"/>
  <c r="E249" i="2"/>
  <c r="F249" i="2"/>
  <c r="I248" i="2"/>
  <c r="R248" i="2"/>
  <c r="P248" i="2"/>
  <c r="Q248" i="2"/>
  <c r="S248" i="2"/>
  <c r="N248" i="2"/>
  <c r="O248" i="2"/>
  <c r="H248" i="2"/>
  <c r="J248" i="2"/>
  <c r="B248" i="2"/>
  <c r="E248" i="2"/>
  <c r="F248" i="2"/>
  <c r="AT249" i="2"/>
  <c r="AT248" i="2"/>
  <c r="B246" i="4"/>
  <c r="D246" i="4"/>
  <c r="K246" i="4"/>
  <c r="I246" i="4"/>
  <c r="J246" i="4"/>
  <c r="I247" i="2"/>
  <c r="R247" i="2"/>
  <c r="P247" i="2"/>
  <c r="Q247" i="2"/>
  <c r="S247" i="2"/>
  <c r="N247" i="2"/>
  <c r="O247" i="2"/>
  <c r="H247" i="2"/>
  <c r="J247" i="2"/>
  <c r="B247" i="2"/>
  <c r="E247" i="2"/>
  <c r="F247" i="2"/>
  <c r="AT247" i="2"/>
  <c r="B245" i="4"/>
  <c r="D245" i="4"/>
  <c r="K245" i="4"/>
  <c r="I245" i="4"/>
  <c r="J245" i="4"/>
  <c r="I246" i="2"/>
  <c r="R246" i="2"/>
  <c r="P246" i="2"/>
  <c r="Q246" i="2"/>
  <c r="S246" i="2"/>
  <c r="N246" i="2"/>
  <c r="O246" i="2"/>
  <c r="H246" i="2"/>
  <c r="J246" i="2"/>
  <c r="B246" i="2"/>
  <c r="E246" i="2"/>
  <c r="F246" i="2"/>
  <c r="AT246" i="2"/>
  <c r="B244" i="4"/>
  <c r="D244" i="4"/>
  <c r="K244" i="4"/>
  <c r="I244" i="4"/>
  <c r="J244" i="4"/>
  <c r="I245" i="2"/>
  <c r="R245" i="2"/>
  <c r="S245" i="2"/>
  <c r="P245" i="2"/>
  <c r="Q245" i="2"/>
  <c r="N245" i="2"/>
  <c r="O245" i="2"/>
  <c r="H245" i="2"/>
  <c r="J245" i="2"/>
  <c r="B245" i="2"/>
  <c r="E245" i="2"/>
  <c r="F245" i="2"/>
  <c r="AT245" i="2"/>
  <c r="B243" i="4"/>
  <c r="D243" i="4"/>
  <c r="K243" i="4"/>
  <c r="I243" i="4"/>
  <c r="J243" i="4"/>
  <c r="I244" i="2"/>
  <c r="R244" i="2"/>
  <c r="P244" i="2"/>
  <c r="Q244" i="2"/>
  <c r="S244" i="2"/>
  <c r="N244" i="2"/>
  <c r="O244" i="2"/>
  <c r="H244" i="2"/>
  <c r="J244" i="2"/>
  <c r="B244" i="2"/>
  <c r="E244" i="2"/>
  <c r="F244" i="2"/>
  <c r="AT244" i="2"/>
  <c r="B242" i="4"/>
  <c r="D242" i="4"/>
  <c r="K242" i="4"/>
  <c r="I242" i="4"/>
  <c r="J242" i="4"/>
  <c r="I243" i="2"/>
  <c r="R243" i="2"/>
  <c r="P243" i="2"/>
  <c r="Q243" i="2"/>
  <c r="S243" i="2"/>
  <c r="N243" i="2"/>
  <c r="O243" i="2"/>
  <c r="H243" i="2"/>
  <c r="J243" i="2"/>
  <c r="B243" i="2"/>
  <c r="E243" i="2"/>
  <c r="F243" i="2"/>
  <c r="AT243" i="2"/>
  <c r="B241" i="4"/>
  <c r="D241" i="4"/>
  <c r="K241" i="4"/>
  <c r="B240" i="4"/>
  <c r="D240" i="4"/>
  <c r="K240" i="4"/>
  <c r="I241" i="4"/>
  <c r="J241" i="4"/>
  <c r="I240" i="4"/>
  <c r="J240" i="4"/>
  <c r="I242" i="2"/>
  <c r="R242" i="2"/>
  <c r="P242" i="2"/>
  <c r="Q242" i="2"/>
  <c r="S242" i="2"/>
  <c r="N242" i="2"/>
  <c r="O242" i="2"/>
  <c r="I241" i="2"/>
  <c r="R241" i="2"/>
  <c r="P241" i="2"/>
  <c r="Q241" i="2"/>
  <c r="S241" i="2"/>
  <c r="N241" i="2"/>
  <c r="O241" i="2"/>
  <c r="H242" i="2"/>
  <c r="J242" i="2"/>
  <c r="B242" i="2"/>
  <c r="E242" i="2"/>
  <c r="F242" i="2"/>
  <c r="H241" i="2"/>
  <c r="J241" i="2"/>
  <c r="B241" i="2"/>
  <c r="E241" i="2"/>
  <c r="F241" i="2"/>
  <c r="AT242" i="2"/>
  <c r="AT241" i="2"/>
  <c r="B239" i="4"/>
  <c r="D239" i="4"/>
  <c r="K239" i="4"/>
  <c r="I239" i="4"/>
  <c r="J239" i="4"/>
  <c r="I240" i="2"/>
  <c r="R240" i="2"/>
  <c r="P240" i="2"/>
  <c r="Q240" i="2"/>
  <c r="S240" i="2"/>
  <c r="N240" i="2"/>
  <c r="O240" i="2"/>
  <c r="H240" i="2"/>
  <c r="J240" i="2"/>
  <c r="B240" i="2"/>
  <c r="E240" i="2"/>
  <c r="F240" i="2"/>
  <c r="AT240" i="2"/>
  <c r="B271" i="4"/>
  <c r="B272" i="4"/>
  <c r="B273" i="4"/>
  <c r="B274" i="4"/>
  <c r="B275" i="4"/>
  <c r="B276" i="4"/>
  <c r="B277" i="4"/>
  <c r="B278" i="4"/>
  <c r="B279" i="4"/>
  <c r="B280" i="4"/>
  <c r="B238" i="4"/>
  <c r="D238" i="4"/>
  <c r="K238" i="4"/>
  <c r="B237" i="4"/>
  <c r="D237" i="4"/>
  <c r="K237" i="4"/>
  <c r="I238" i="4"/>
  <c r="J238" i="4"/>
  <c r="I237" i="4"/>
  <c r="J237" i="4"/>
  <c r="I239" i="2"/>
  <c r="R239" i="2"/>
  <c r="P239" i="2"/>
  <c r="Q239" i="2"/>
  <c r="S239" i="2"/>
  <c r="N239" i="2"/>
  <c r="O239" i="2"/>
  <c r="I238" i="2"/>
  <c r="R238" i="2"/>
  <c r="P238" i="2"/>
  <c r="Q238" i="2"/>
  <c r="S238" i="2"/>
  <c r="N238" i="2"/>
  <c r="O238" i="2"/>
  <c r="H239" i="2"/>
  <c r="J239" i="2"/>
  <c r="B239" i="2"/>
  <c r="E239" i="2"/>
  <c r="F239" i="2"/>
  <c r="H238" i="2"/>
  <c r="J238" i="2"/>
  <c r="B238" i="2"/>
  <c r="E238" i="2"/>
  <c r="F238" i="2"/>
  <c r="AT239" i="2"/>
  <c r="AT238" i="2"/>
  <c r="B236" i="4"/>
  <c r="D236" i="4"/>
  <c r="K236" i="4"/>
  <c r="I236" i="4"/>
  <c r="J236" i="4"/>
  <c r="B235" i="4"/>
  <c r="D235" i="4"/>
  <c r="K235" i="4"/>
  <c r="I235" i="4"/>
  <c r="J235" i="4"/>
  <c r="I237" i="2"/>
  <c r="R237" i="2"/>
  <c r="P237" i="2"/>
  <c r="Q237" i="2"/>
  <c r="S237" i="2"/>
  <c r="N237" i="2"/>
  <c r="O237" i="2"/>
  <c r="H237" i="2"/>
  <c r="J237" i="2"/>
  <c r="B237" i="2"/>
  <c r="E237" i="2"/>
  <c r="F237" i="2"/>
  <c r="AT237" i="2"/>
  <c r="I236" i="2"/>
  <c r="R236" i="2"/>
  <c r="P236" i="2"/>
  <c r="Q236" i="2"/>
  <c r="S236" i="2"/>
  <c r="N236" i="2"/>
  <c r="O236" i="2"/>
  <c r="H236" i="2"/>
  <c r="J236" i="2"/>
  <c r="B236" i="2"/>
  <c r="E236" i="2"/>
  <c r="F236" i="2"/>
  <c r="AT236" i="2"/>
  <c r="I235" i="2"/>
  <c r="R235" i="2"/>
  <c r="P235" i="2"/>
  <c r="Q235" i="2"/>
  <c r="S235" i="2"/>
  <c r="N235" i="2"/>
  <c r="O235" i="2"/>
  <c r="I234" i="2"/>
  <c r="R234" i="2"/>
  <c r="P234" i="2"/>
  <c r="Q234" i="2"/>
  <c r="S234" i="2"/>
  <c r="N234" i="2"/>
  <c r="O234" i="2"/>
  <c r="H235" i="2"/>
  <c r="J235" i="2"/>
  <c r="B235" i="2"/>
  <c r="E235" i="2"/>
  <c r="F235" i="2"/>
  <c r="H234" i="2"/>
  <c r="J234" i="2"/>
  <c r="B234" i="2"/>
  <c r="E234" i="2"/>
  <c r="F234" i="2"/>
  <c r="AT235" i="2"/>
  <c r="AT234" i="2"/>
  <c r="B234" i="4"/>
  <c r="D234" i="4"/>
  <c r="K234" i="4"/>
  <c r="B233" i="4"/>
  <c r="D233" i="4"/>
  <c r="K233" i="4"/>
  <c r="J234" i="4"/>
  <c r="I234" i="4"/>
  <c r="I233" i="4"/>
  <c r="J233" i="4"/>
  <c r="B232" i="4"/>
  <c r="D232" i="4"/>
  <c r="K232" i="4"/>
  <c r="I232" i="4"/>
  <c r="J232" i="4"/>
  <c r="I233" i="2"/>
  <c r="R233" i="2"/>
  <c r="P233" i="2"/>
  <c r="Q233" i="2"/>
  <c r="S233" i="2"/>
  <c r="N233" i="2"/>
  <c r="O233" i="2"/>
  <c r="H233" i="2"/>
  <c r="J233" i="2"/>
  <c r="B233" i="2"/>
  <c r="E233" i="2"/>
  <c r="F233" i="2"/>
  <c r="AT233" i="2"/>
  <c r="B231" i="4"/>
  <c r="D231" i="4"/>
  <c r="K231" i="4"/>
  <c r="I231" i="4"/>
  <c r="J231" i="4"/>
  <c r="I232" i="2"/>
  <c r="R232" i="2"/>
  <c r="Q232" i="2"/>
  <c r="S232" i="2"/>
  <c r="P232" i="2"/>
  <c r="N232" i="2"/>
  <c r="O232" i="2"/>
  <c r="H232" i="2"/>
  <c r="J232" i="2"/>
  <c r="B232" i="2"/>
  <c r="E232" i="2"/>
  <c r="F232" i="2"/>
  <c r="AT232" i="2"/>
  <c r="B230" i="4"/>
  <c r="D230" i="4"/>
  <c r="K230" i="4"/>
  <c r="I230" i="4"/>
  <c r="J230" i="4"/>
  <c r="I231" i="2"/>
  <c r="R231" i="2"/>
  <c r="P231" i="2"/>
  <c r="Q231" i="2"/>
  <c r="S231" i="2"/>
  <c r="N231" i="2"/>
  <c r="O231" i="2"/>
  <c r="H231" i="2"/>
  <c r="J231" i="2"/>
  <c r="B231" i="2"/>
  <c r="E231" i="2"/>
  <c r="F231" i="2"/>
  <c r="AT231" i="2"/>
  <c r="I230" i="2"/>
  <c r="R230" i="2"/>
  <c r="P230" i="2"/>
  <c r="Q230" i="2"/>
  <c r="S230" i="2"/>
  <c r="N230" i="2"/>
  <c r="O230" i="2"/>
  <c r="I229" i="2"/>
  <c r="R229" i="2"/>
  <c r="P229" i="2"/>
  <c r="Q229" i="2"/>
  <c r="S229" i="2"/>
  <c r="N229" i="2"/>
  <c r="O229" i="2"/>
  <c r="H230" i="2"/>
  <c r="J230" i="2"/>
  <c r="B230" i="2"/>
  <c r="E230" i="2"/>
  <c r="F230" i="2"/>
  <c r="H229" i="2"/>
  <c r="J229" i="2"/>
  <c r="B229" i="2"/>
  <c r="E229" i="2"/>
  <c r="F229" i="2"/>
  <c r="AT230" i="2"/>
  <c r="AT229" i="2"/>
  <c r="B229" i="4"/>
  <c r="D229" i="4"/>
  <c r="K229" i="4"/>
  <c r="B228" i="4"/>
  <c r="D228" i="4"/>
  <c r="K228" i="4"/>
  <c r="I229" i="4"/>
  <c r="J229" i="4"/>
  <c r="I228" i="4"/>
  <c r="J228" i="4"/>
  <c r="P225" i="2"/>
  <c r="Q225" i="2"/>
  <c r="R225" i="2"/>
  <c r="S225" i="2"/>
  <c r="N225" i="2"/>
  <c r="O225" i="2"/>
  <c r="P226" i="2"/>
  <c r="Q226" i="2"/>
  <c r="R226" i="2"/>
  <c r="S226" i="2"/>
  <c r="N226" i="2"/>
  <c r="O226" i="2"/>
  <c r="P227" i="2"/>
  <c r="Q227" i="2"/>
  <c r="R227" i="2"/>
  <c r="S227" i="2"/>
  <c r="N227" i="2"/>
  <c r="O227" i="2"/>
  <c r="P228" i="2"/>
  <c r="Q228" i="2"/>
  <c r="R228" i="2"/>
  <c r="S228" i="2"/>
  <c r="N228" i="2"/>
  <c r="O228" i="2"/>
  <c r="AT226" i="2"/>
  <c r="AT227" i="2"/>
  <c r="AT228" i="2"/>
  <c r="AT225" i="2"/>
  <c r="B224" i="4"/>
  <c r="D224" i="4"/>
  <c r="K224" i="4"/>
  <c r="B225" i="4"/>
  <c r="D225" i="4"/>
  <c r="K225" i="4"/>
  <c r="B226" i="4"/>
  <c r="D226" i="4"/>
  <c r="K226" i="4"/>
  <c r="B227" i="4"/>
  <c r="D227" i="4"/>
  <c r="K227" i="4"/>
  <c r="I226" i="4"/>
  <c r="J226" i="4"/>
  <c r="I227" i="4"/>
  <c r="J227" i="4"/>
  <c r="I225" i="4"/>
  <c r="J225" i="4"/>
  <c r="I224" i="4"/>
  <c r="J224" i="4"/>
  <c r="H225" i="2"/>
  <c r="I225" i="2"/>
  <c r="J225" i="2"/>
  <c r="H226" i="2"/>
  <c r="I226" i="2"/>
  <c r="J226" i="2"/>
  <c r="H227" i="2"/>
  <c r="I227" i="2"/>
  <c r="J227" i="2"/>
  <c r="H228" i="2"/>
  <c r="I228" i="2"/>
  <c r="J228" i="2"/>
  <c r="B225" i="2"/>
  <c r="E225" i="2"/>
  <c r="F225" i="2"/>
  <c r="B226" i="2"/>
  <c r="E226" i="2"/>
  <c r="F226" i="2"/>
  <c r="B227" i="2"/>
  <c r="E227" i="2"/>
  <c r="F227" i="2"/>
  <c r="B228" i="2"/>
  <c r="E228" i="2"/>
  <c r="F228" i="2"/>
  <c r="B223" i="4"/>
  <c r="D223" i="4"/>
  <c r="K223" i="4"/>
  <c r="I223" i="4"/>
  <c r="J223" i="4"/>
  <c r="I224" i="2"/>
  <c r="R224" i="2"/>
  <c r="P224" i="2"/>
  <c r="Q224" i="2"/>
  <c r="S224" i="2"/>
  <c r="N224" i="2"/>
  <c r="O224" i="2"/>
  <c r="H224" i="2"/>
  <c r="J224" i="2"/>
  <c r="B224" i="2"/>
  <c r="E224" i="2"/>
  <c r="F224" i="2"/>
  <c r="AT224" i="2"/>
  <c r="B222" i="4"/>
  <c r="D222" i="4"/>
  <c r="K222" i="4"/>
  <c r="I222" i="4"/>
  <c r="J222" i="4"/>
  <c r="I223" i="2"/>
  <c r="R223" i="2"/>
  <c r="P223" i="2"/>
  <c r="Q223" i="2"/>
  <c r="S223" i="2"/>
  <c r="N223" i="2"/>
  <c r="O223" i="2"/>
  <c r="H223" i="2"/>
  <c r="J223" i="2"/>
  <c r="B223" i="2"/>
  <c r="E223" i="2"/>
  <c r="F223" i="2"/>
  <c r="AT223" i="2"/>
  <c r="B221" i="4"/>
  <c r="D221" i="4"/>
  <c r="K221" i="4"/>
  <c r="B220" i="4"/>
  <c r="D220" i="4"/>
  <c r="K220" i="4"/>
  <c r="I221" i="4"/>
  <c r="J221" i="4"/>
  <c r="I220" i="4"/>
  <c r="J220" i="4"/>
  <c r="I222" i="2"/>
  <c r="R222" i="2"/>
  <c r="P222" i="2"/>
  <c r="Q222" i="2"/>
  <c r="S222" i="2"/>
  <c r="N222" i="2"/>
  <c r="O222" i="2"/>
  <c r="I221" i="2"/>
  <c r="R221" i="2"/>
  <c r="P221" i="2"/>
  <c r="Q221" i="2"/>
  <c r="S221" i="2"/>
  <c r="N221" i="2"/>
  <c r="O221" i="2"/>
  <c r="H222" i="2"/>
  <c r="J222" i="2"/>
  <c r="B222" i="2"/>
  <c r="E222" i="2"/>
  <c r="F222" i="2"/>
  <c r="H221" i="2"/>
  <c r="J221" i="2"/>
  <c r="B221" i="2"/>
  <c r="E221" i="2"/>
  <c r="F221" i="2"/>
  <c r="AT222" i="2"/>
  <c r="AT221" i="2"/>
  <c r="B219" i="4"/>
  <c r="D219" i="4"/>
  <c r="K219" i="4"/>
  <c r="B218" i="4"/>
  <c r="D218" i="4"/>
  <c r="K218" i="4"/>
  <c r="I219" i="4"/>
  <c r="J219" i="4"/>
  <c r="I218" i="4"/>
  <c r="J218" i="4"/>
  <c r="P219" i="2"/>
  <c r="Q219" i="2"/>
  <c r="R219" i="2"/>
  <c r="S219" i="2"/>
  <c r="N219" i="2"/>
  <c r="O219" i="2"/>
  <c r="P220" i="2"/>
  <c r="Q220" i="2"/>
  <c r="R220" i="2"/>
  <c r="S220" i="2"/>
  <c r="N220" i="2"/>
  <c r="O220" i="2"/>
  <c r="H219" i="2"/>
  <c r="I219" i="2"/>
  <c r="J219" i="2"/>
  <c r="H220" i="2"/>
  <c r="I220" i="2"/>
  <c r="J220" i="2"/>
  <c r="B219" i="2"/>
  <c r="E219" i="2"/>
  <c r="F219" i="2"/>
  <c r="B220" i="2"/>
  <c r="E220" i="2"/>
  <c r="F220" i="2"/>
  <c r="AT220" i="2"/>
  <c r="AT219" i="2"/>
  <c r="B217" i="4"/>
  <c r="D217" i="4"/>
  <c r="K217" i="4"/>
  <c r="I217" i="4"/>
  <c r="J217" i="4"/>
  <c r="I218" i="2"/>
  <c r="R218" i="2"/>
  <c r="P218" i="2"/>
  <c r="Q218" i="2"/>
  <c r="S218" i="2"/>
  <c r="N218" i="2"/>
  <c r="O218" i="2"/>
  <c r="H218" i="2"/>
  <c r="J218" i="2"/>
  <c r="B218" i="2"/>
  <c r="E218" i="2"/>
  <c r="F218" i="2"/>
  <c r="AT218" i="2"/>
  <c r="B216" i="4"/>
  <c r="D216" i="4"/>
  <c r="K216" i="4"/>
  <c r="I216" i="4"/>
  <c r="J216" i="4"/>
  <c r="I217" i="2"/>
  <c r="R217" i="2"/>
  <c r="P217" i="2"/>
  <c r="Q217" i="2"/>
  <c r="S217" i="2"/>
  <c r="N217" i="2"/>
  <c r="O217" i="2"/>
  <c r="H217" i="2"/>
  <c r="J217" i="2"/>
  <c r="B217" i="2"/>
  <c r="E217" i="2"/>
  <c r="F217" i="2"/>
  <c r="AT217" i="2"/>
  <c r="B215" i="4"/>
  <c r="D215" i="4"/>
  <c r="K215" i="4"/>
  <c r="B214" i="4"/>
  <c r="D214" i="4"/>
  <c r="K214" i="4"/>
  <c r="I215" i="4"/>
  <c r="J215" i="4"/>
  <c r="I214" i="4"/>
  <c r="J214" i="4"/>
  <c r="I216" i="2"/>
  <c r="R216" i="2"/>
  <c r="P216" i="2"/>
  <c r="Q216" i="2"/>
  <c r="S216" i="2"/>
  <c r="N216" i="2"/>
  <c r="O216" i="2"/>
  <c r="I215" i="2"/>
  <c r="R215" i="2"/>
  <c r="P215" i="2"/>
  <c r="Q215" i="2"/>
  <c r="S215" i="2"/>
  <c r="N215" i="2"/>
  <c r="O215" i="2"/>
  <c r="H216" i="2"/>
  <c r="J216" i="2"/>
  <c r="B216" i="2"/>
  <c r="E216" i="2"/>
  <c r="F216" i="2"/>
  <c r="H215" i="2"/>
  <c r="J215" i="2"/>
  <c r="B215" i="2"/>
  <c r="E215" i="2"/>
  <c r="F215" i="2"/>
  <c r="AT216" i="2"/>
  <c r="AT215" i="2"/>
  <c r="B213" i="4"/>
  <c r="D213" i="4"/>
  <c r="K213" i="4"/>
  <c r="B212" i="4"/>
  <c r="D212" i="4"/>
  <c r="K212" i="4"/>
  <c r="I213" i="4"/>
  <c r="J213" i="4"/>
  <c r="I212" i="4"/>
  <c r="J212" i="4"/>
  <c r="I214" i="2"/>
  <c r="R214" i="2"/>
  <c r="P214" i="2"/>
  <c r="Q214" i="2"/>
  <c r="S214" i="2"/>
  <c r="N214" i="2"/>
  <c r="O214" i="2"/>
  <c r="I213" i="2"/>
  <c r="R213" i="2"/>
  <c r="P213" i="2"/>
  <c r="Q213" i="2"/>
  <c r="S213" i="2"/>
  <c r="N213" i="2"/>
  <c r="O213" i="2"/>
  <c r="H214" i="2"/>
  <c r="J214" i="2"/>
  <c r="B214" i="2"/>
  <c r="E214" i="2"/>
  <c r="F214" i="2"/>
  <c r="H213" i="2"/>
  <c r="J213" i="2"/>
  <c r="B213" i="2"/>
  <c r="E213" i="2"/>
  <c r="F213" i="2"/>
  <c r="AT214" i="2"/>
  <c r="AT213" i="2"/>
  <c r="B211" i="4"/>
  <c r="D211" i="4"/>
  <c r="K211" i="4"/>
  <c r="I211" i="4"/>
  <c r="J211" i="4"/>
  <c r="I212" i="2"/>
  <c r="R212" i="2"/>
  <c r="P212" i="2"/>
  <c r="Q212" i="2"/>
  <c r="S212" i="2"/>
  <c r="N212" i="2"/>
  <c r="O212" i="2"/>
  <c r="H212" i="2"/>
  <c r="J212" i="2"/>
  <c r="B212" i="2"/>
  <c r="E212" i="2"/>
  <c r="F212" i="2"/>
  <c r="AT212" i="2"/>
  <c r="B210" i="4"/>
  <c r="D210" i="4"/>
  <c r="K210" i="4"/>
  <c r="I210" i="4"/>
  <c r="J210" i="4"/>
  <c r="I211" i="2"/>
  <c r="R211" i="2"/>
  <c r="P211" i="2"/>
  <c r="Q211" i="2"/>
  <c r="S211" i="2"/>
  <c r="N211" i="2"/>
  <c r="O211" i="2"/>
  <c r="H211" i="2"/>
  <c r="J211" i="2"/>
  <c r="B211" i="2"/>
  <c r="E211" i="2"/>
  <c r="F211" i="2"/>
  <c r="AT211" i="2"/>
  <c r="B209" i="4"/>
  <c r="D209" i="4"/>
  <c r="K209" i="4"/>
  <c r="I209" i="4"/>
  <c r="J209" i="4"/>
  <c r="I210" i="2"/>
  <c r="R210" i="2"/>
  <c r="P210" i="2"/>
  <c r="Q210" i="2"/>
  <c r="S210" i="2"/>
  <c r="N210" i="2"/>
  <c r="O210" i="2"/>
  <c r="H210" i="2"/>
  <c r="J210" i="2"/>
  <c r="B210" i="2"/>
  <c r="E210" i="2"/>
  <c r="F210" i="2"/>
  <c r="AT210" i="2"/>
  <c r="B208" i="4"/>
  <c r="D208" i="4"/>
  <c r="K208" i="4"/>
  <c r="I208" i="4"/>
  <c r="J208" i="4"/>
  <c r="I209" i="2"/>
  <c r="R209" i="2"/>
  <c r="P209" i="2"/>
  <c r="Q209" i="2"/>
  <c r="S209" i="2"/>
  <c r="N209" i="2"/>
  <c r="O209" i="2"/>
  <c r="H209" i="2"/>
  <c r="J209" i="2"/>
  <c r="B209" i="2"/>
  <c r="E209" i="2"/>
  <c r="F209" i="2"/>
  <c r="AT209" i="2"/>
  <c r="B207" i="4"/>
  <c r="D207" i="4"/>
  <c r="K207" i="4"/>
  <c r="B206" i="4"/>
  <c r="D206" i="4"/>
  <c r="K206" i="4"/>
  <c r="B205" i="4"/>
  <c r="D205" i="4"/>
  <c r="K205" i="4"/>
  <c r="I207" i="4"/>
  <c r="J207" i="4"/>
  <c r="I206" i="4"/>
  <c r="J206" i="4"/>
  <c r="I205" i="4"/>
  <c r="J205" i="4"/>
  <c r="I208" i="2"/>
  <c r="R208" i="2"/>
  <c r="P208" i="2"/>
  <c r="Q208" i="2"/>
  <c r="S208" i="2"/>
  <c r="N208" i="2"/>
  <c r="O208" i="2"/>
  <c r="I207" i="2"/>
  <c r="R207" i="2"/>
  <c r="P207" i="2"/>
  <c r="Q207" i="2"/>
  <c r="S207" i="2"/>
  <c r="N207" i="2"/>
  <c r="O207" i="2"/>
  <c r="I206" i="2"/>
  <c r="R206" i="2"/>
  <c r="P206" i="2"/>
  <c r="Q206" i="2"/>
  <c r="S206" i="2"/>
  <c r="N206" i="2"/>
  <c r="O206" i="2"/>
  <c r="H208" i="2"/>
  <c r="J208" i="2"/>
  <c r="B208" i="2"/>
  <c r="E208" i="2"/>
  <c r="F208" i="2"/>
  <c r="H207" i="2"/>
  <c r="J207" i="2"/>
  <c r="B207" i="2"/>
  <c r="E207" i="2"/>
  <c r="F207" i="2"/>
  <c r="H206" i="2"/>
  <c r="J206" i="2"/>
  <c r="B206" i="2"/>
  <c r="E206" i="2"/>
  <c r="F206" i="2"/>
  <c r="AT208" i="2"/>
  <c r="AT207" i="2"/>
  <c r="AT206" i="2"/>
  <c r="B204" i="4"/>
  <c r="D204" i="4"/>
  <c r="K204" i="4"/>
  <c r="I204" i="4"/>
  <c r="J204" i="4"/>
  <c r="P205" i="2"/>
  <c r="Q205" i="2"/>
  <c r="R205" i="2"/>
  <c r="S205" i="2"/>
  <c r="N205" i="2"/>
  <c r="O205" i="2"/>
  <c r="I205" i="2"/>
  <c r="H205" i="2"/>
  <c r="J205" i="2"/>
  <c r="B205" i="2"/>
  <c r="E205" i="2"/>
  <c r="F205" i="2"/>
  <c r="AT205" i="2"/>
  <c r="B203" i="4"/>
  <c r="D203" i="4"/>
  <c r="K203" i="4"/>
  <c r="I203" i="4"/>
  <c r="J203" i="4"/>
  <c r="I204" i="2"/>
  <c r="R204" i="2"/>
  <c r="P204" i="2"/>
  <c r="Q204" i="2"/>
  <c r="S204" i="2"/>
  <c r="N204" i="2"/>
  <c r="O204" i="2"/>
  <c r="H204" i="2"/>
  <c r="J204" i="2"/>
  <c r="B204" i="2"/>
  <c r="E204" i="2"/>
  <c r="F204" i="2"/>
  <c r="AT204" i="2"/>
  <c r="B202" i="4"/>
  <c r="D202" i="4"/>
  <c r="K202" i="4"/>
  <c r="I202" i="4"/>
  <c r="J202" i="4"/>
  <c r="I203" i="2"/>
  <c r="R203" i="2"/>
  <c r="P203" i="2"/>
  <c r="Q203" i="2"/>
  <c r="S203" i="2"/>
  <c r="N203" i="2"/>
  <c r="O203" i="2"/>
  <c r="H203" i="2"/>
  <c r="J203" i="2"/>
  <c r="B203" i="2"/>
  <c r="E203" i="2"/>
  <c r="F203" i="2"/>
  <c r="AT203" i="2"/>
  <c r="B201" i="4"/>
  <c r="D201" i="4"/>
  <c r="K201" i="4"/>
  <c r="I201" i="4"/>
  <c r="J201" i="4"/>
  <c r="I202" i="2"/>
  <c r="R202" i="2"/>
  <c r="Q202" i="2"/>
  <c r="S202" i="2"/>
  <c r="P202" i="2"/>
  <c r="N202" i="2"/>
  <c r="O202" i="2"/>
  <c r="H202" i="2"/>
  <c r="J202" i="2"/>
  <c r="B202" i="2"/>
  <c r="E202" i="2"/>
  <c r="F202" i="2"/>
  <c r="AT202" i="2"/>
  <c r="B200" i="4"/>
  <c r="D200" i="4"/>
  <c r="K200" i="4"/>
  <c r="I200" i="4"/>
  <c r="J200" i="4"/>
  <c r="I201" i="2"/>
  <c r="R201" i="2"/>
  <c r="P201" i="2"/>
  <c r="Q201" i="2"/>
  <c r="S201" i="2"/>
  <c r="N201" i="2"/>
  <c r="O201" i="2"/>
  <c r="H201" i="2"/>
  <c r="J201" i="2"/>
  <c r="B201" i="2"/>
  <c r="E201" i="2"/>
  <c r="F201" i="2"/>
  <c r="AT201" i="2"/>
  <c r="B199" i="4"/>
  <c r="D199" i="4"/>
  <c r="K199" i="4"/>
  <c r="B198" i="4"/>
  <c r="D198" i="4"/>
  <c r="K198" i="4"/>
  <c r="I199" i="4"/>
  <c r="J199" i="4"/>
  <c r="I198" i="4"/>
  <c r="J198" i="4"/>
  <c r="I200" i="2"/>
  <c r="R200" i="2"/>
  <c r="P200" i="2"/>
  <c r="Q200" i="2"/>
  <c r="S200" i="2"/>
  <c r="N200" i="2"/>
  <c r="O200" i="2"/>
  <c r="I199" i="2"/>
  <c r="R199" i="2"/>
  <c r="P199" i="2"/>
  <c r="Q199" i="2"/>
  <c r="S199" i="2"/>
  <c r="N199" i="2"/>
  <c r="O199" i="2"/>
  <c r="H200" i="2"/>
  <c r="J200" i="2"/>
  <c r="B200" i="2"/>
  <c r="E200" i="2"/>
  <c r="F200" i="2"/>
  <c r="H199" i="2"/>
  <c r="J199" i="2"/>
  <c r="B199" i="2"/>
  <c r="E199" i="2"/>
  <c r="F199" i="2"/>
  <c r="B272" i="2"/>
  <c r="B273" i="2"/>
  <c r="B274" i="2"/>
  <c r="B275" i="2"/>
  <c r="B276" i="2"/>
  <c r="B277" i="2"/>
  <c r="B278" i="2"/>
  <c r="B279" i="2"/>
  <c r="AT200" i="2"/>
  <c r="AT199" i="2"/>
  <c r="I198" i="2"/>
  <c r="R198" i="2"/>
  <c r="P198" i="2"/>
  <c r="Q198" i="2"/>
  <c r="S198" i="2"/>
  <c r="N198" i="2"/>
  <c r="O198" i="2"/>
  <c r="H198" i="2"/>
  <c r="J198" i="2"/>
  <c r="B198" i="2"/>
  <c r="E198" i="2"/>
  <c r="F198" i="2"/>
  <c r="AT198" i="2"/>
  <c r="B197" i="4"/>
  <c r="D197" i="4"/>
  <c r="K197" i="4"/>
  <c r="I197" i="4"/>
  <c r="J197" i="4"/>
  <c r="B196" i="4"/>
  <c r="D196" i="4"/>
  <c r="K196" i="4"/>
  <c r="B195" i="4"/>
  <c r="D195" i="4"/>
  <c r="K195" i="4"/>
  <c r="I196" i="4"/>
  <c r="J196" i="4"/>
  <c r="I195" i="4"/>
  <c r="J195" i="4"/>
  <c r="H196" i="2"/>
  <c r="I196" i="2"/>
  <c r="J196" i="2"/>
  <c r="B196" i="2"/>
  <c r="E196" i="2"/>
  <c r="F196" i="2"/>
  <c r="H197" i="2"/>
  <c r="I197" i="2"/>
  <c r="J197" i="2"/>
  <c r="B197" i="2"/>
  <c r="E197" i="2"/>
  <c r="F197" i="2"/>
  <c r="P196" i="2"/>
  <c r="Q196" i="2"/>
  <c r="R196" i="2"/>
  <c r="S196" i="2"/>
  <c r="N196" i="2"/>
  <c r="O196" i="2"/>
  <c r="P197" i="2"/>
  <c r="Q197" i="2"/>
  <c r="R197" i="2"/>
  <c r="S197" i="2"/>
  <c r="N197" i="2"/>
  <c r="O197" i="2"/>
  <c r="AT197" i="2"/>
  <c r="AT196" i="2"/>
  <c r="B194" i="4"/>
  <c r="D194" i="4"/>
  <c r="K194" i="4"/>
  <c r="I194" i="4"/>
  <c r="J194" i="4"/>
  <c r="I195" i="2"/>
  <c r="R195" i="2"/>
  <c r="P195" i="2"/>
  <c r="Q195" i="2"/>
  <c r="S195" i="2"/>
  <c r="N195" i="2"/>
  <c r="O195" i="2"/>
  <c r="H195" i="2"/>
  <c r="J195" i="2"/>
  <c r="B195" i="2"/>
  <c r="E195" i="2"/>
  <c r="F195" i="2"/>
  <c r="AT195" i="2"/>
  <c r="B193" i="4"/>
  <c r="D193" i="4"/>
  <c r="K193" i="4"/>
  <c r="B192" i="4"/>
  <c r="D192" i="4"/>
  <c r="K192" i="4"/>
  <c r="I193" i="4"/>
  <c r="J193" i="4"/>
  <c r="I192" i="4"/>
  <c r="J192" i="4"/>
  <c r="H193" i="2"/>
  <c r="I193" i="2"/>
  <c r="J193" i="2"/>
  <c r="H194" i="2"/>
  <c r="I194" i="2"/>
  <c r="J194" i="2"/>
  <c r="B193" i="2"/>
  <c r="E193" i="2"/>
  <c r="F193" i="2"/>
  <c r="B194" i="2"/>
  <c r="E194" i="2"/>
  <c r="F194" i="2"/>
  <c r="P193" i="2"/>
  <c r="Q193" i="2"/>
  <c r="R193" i="2"/>
  <c r="S193" i="2"/>
  <c r="N193" i="2"/>
  <c r="O193" i="2"/>
  <c r="P194" i="2"/>
  <c r="Q194" i="2"/>
  <c r="R194" i="2"/>
  <c r="S194" i="2"/>
  <c r="N194" i="2"/>
  <c r="O194" i="2"/>
  <c r="AT194" i="2"/>
  <c r="AT193" i="2"/>
  <c r="B191" i="4"/>
  <c r="D191" i="4"/>
  <c r="K191" i="4"/>
  <c r="B190" i="4"/>
  <c r="D190" i="4"/>
  <c r="K190" i="4"/>
  <c r="I191" i="4"/>
  <c r="J191" i="4"/>
  <c r="I190" i="4"/>
  <c r="J190" i="4"/>
  <c r="I192" i="2"/>
  <c r="R192" i="2"/>
  <c r="P192" i="2"/>
  <c r="Q192" i="2"/>
  <c r="S192" i="2"/>
  <c r="N192" i="2"/>
  <c r="O192" i="2"/>
  <c r="I191" i="2"/>
  <c r="R191" i="2"/>
  <c r="P191" i="2"/>
  <c r="Q191" i="2"/>
  <c r="S191" i="2"/>
  <c r="N191" i="2"/>
  <c r="O191" i="2"/>
  <c r="H192" i="2"/>
  <c r="J192" i="2"/>
  <c r="B192" i="2"/>
  <c r="E192" i="2"/>
  <c r="F192" i="2"/>
  <c r="H191" i="2"/>
  <c r="J191" i="2"/>
  <c r="B191" i="2"/>
  <c r="E191" i="2"/>
  <c r="F191" i="2"/>
  <c r="AT192" i="2"/>
  <c r="AT191" i="2"/>
  <c r="B189" i="4"/>
  <c r="D189" i="4"/>
  <c r="K189" i="4"/>
  <c r="B188" i="4"/>
  <c r="D188" i="4"/>
  <c r="K188" i="4"/>
  <c r="B187" i="4"/>
  <c r="D187" i="4"/>
  <c r="K187" i="4"/>
  <c r="I189" i="4"/>
  <c r="J189" i="4"/>
  <c r="I188" i="4"/>
  <c r="J188" i="4"/>
  <c r="I187" i="4"/>
  <c r="J187" i="4"/>
  <c r="P188" i="2"/>
  <c r="Q188" i="2"/>
  <c r="R188" i="2"/>
  <c r="S188" i="2"/>
  <c r="N188" i="2"/>
  <c r="O188" i="2"/>
  <c r="P189" i="2"/>
  <c r="Q189" i="2"/>
  <c r="R189" i="2"/>
  <c r="S189" i="2"/>
  <c r="N189" i="2"/>
  <c r="O189" i="2"/>
  <c r="P190" i="2"/>
  <c r="Q190" i="2"/>
  <c r="R190" i="2"/>
  <c r="S190" i="2"/>
  <c r="N190" i="2"/>
  <c r="O190" i="2"/>
  <c r="H188" i="2"/>
  <c r="I188" i="2"/>
  <c r="J188" i="2"/>
  <c r="H189" i="2"/>
  <c r="I189" i="2"/>
  <c r="J189" i="2"/>
  <c r="H190" i="2"/>
  <c r="I190" i="2"/>
  <c r="J190" i="2"/>
  <c r="B188" i="2"/>
  <c r="E188" i="2"/>
  <c r="F188" i="2"/>
  <c r="B189" i="2"/>
  <c r="E189" i="2"/>
  <c r="F189" i="2"/>
  <c r="B190" i="2"/>
  <c r="E190" i="2"/>
  <c r="F190" i="2"/>
  <c r="AT190" i="2"/>
  <c r="AT189" i="2"/>
  <c r="AT188" i="2"/>
  <c r="B186" i="4"/>
  <c r="D186" i="4"/>
  <c r="K186" i="4"/>
  <c r="B185" i="4"/>
  <c r="D185" i="4"/>
  <c r="K185" i="4"/>
  <c r="I186" i="4"/>
  <c r="J186" i="4"/>
  <c r="I185" i="4"/>
  <c r="J185" i="4"/>
  <c r="H186" i="2"/>
  <c r="I186" i="2"/>
  <c r="J186" i="2"/>
  <c r="B186" i="2"/>
  <c r="P186" i="2"/>
  <c r="Q186" i="2"/>
  <c r="R186" i="2"/>
  <c r="S186" i="2"/>
  <c r="N186" i="2"/>
  <c r="AU186" i="2"/>
  <c r="I187" i="2"/>
  <c r="H187" i="2"/>
  <c r="J187" i="2"/>
  <c r="B187" i="2"/>
  <c r="R187" i="2"/>
  <c r="P187" i="2"/>
  <c r="Q187" i="2"/>
  <c r="S187" i="2"/>
  <c r="N187" i="2"/>
  <c r="AU187" i="2"/>
  <c r="O186" i="2"/>
  <c r="O187" i="2"/>
  <c r="E186" i="2"/>
  <c r="F186" i="2"/>
  <c r="E187" i="2"/>
  <c r="F187" i="2"/>
  <c r="AT187" i="2"/>
  <c r="AT186" i="2"/>
  <c r="B184" i="4"/>
  <c r="D184" i="4"/>
  <c r="K184" i="4"/>
  <c r="B183" i="4"/>
  <c r="D183" i="4"/>
  <c r="K183" i="4"/>
  <c r="I184" i="4"/>
  <c r="J184" i="4"/>
  <c r="I183" i="4"/>
  <c r="J183" i="4"/>
  <c r="I185" i="2"/>
  <c r="R185" i="2"/>
  <c r="P185" i="2"/>
  <c r="Q185" i="2"/>
  <c r="S185" i="2"/>
  <c r="N185" i="2"/>
  <c r="O185" i="2"/>
  <c r="H185" i="2"/>
  <c r="J185" i="2"/>
  <c r="B185" i="2"/>
  <c r="AU185" i="2"/>
  <c r="I184" i="2"/>
  <c r="R184" i="2"/>
  <c r="P184" i="2"/>
  <c r="Q184" i="2"/>
  <c r="S184" i="2"/>
  <c r="N184" i="2"/>
  <c r="O184" i="2"/>
  <c r="H184" i="2"/>
  <c r="J184" i="2"/>
  <c r="B184" i="2"/>
  <c r="AU184" i="2"/>
  <c r="E185" i="2"/>
  <c r="F185" i="2"/>
  <c r="E184" i="2"/>
  <c r="F184" i="2"/>
  <c r="AT185" i="2"/>
  <c r="AT184" i="2"/>
  <c r="B182" i="4"/>
  <c r="D182" i="4"/>
  <c r="K182" i="4"/>
  <c r="I182" i="4"/>
  <c r="J182" i="4"/>
  <c r="I183" i="2"/>
  <c r="R183" i="2"/>
  <c r="P183" i="2"/>
  <c r="Q183" i="2"/>
  <c r="S183" i="2"/>
  <c r="N183" i="2"/>
  <c r="O183" i="2"/>
  <c r="H183" i="2"/>
  <c r="J183" i="2"/>
  <c r="B183" i="2"/>
  <c r="AU183" i="2"/>
  <c r="E183" i="2"/>
  <c r="F183" i="2"/>
  <c r="AT183" i="2"/>
  <c r="B181" i="4"/>
  <c r="D181" i="4"/>
  <c r="K181" i="4"/>
  <c r="B180" i="4"/>
  <c r="D180" i="4"/>
  <c r="K180" i="4"/>
  <c r="I181" i="4"/>
  <c r="J181" i="4"/>
  <c r="I180" i="4"/>
  <c r="J180" i="4"/>
  <c r="H182" i="2"/>
  <c r="Q182" i="2"/>
  <c r="P182" i="2"/>
  <c r="R182" i="2"/>
  <c r="S182" i="2"/>
  <c r="N182" i="2"/>
  <c r="O182" i="2"/>
  <c r="I182" i="2"/>
  <c r="J182" i="2"/>
  <c r="B182" i="2"/>
  <c r="AU182" i="2"/>
  <c r="H181" i="2"/>
  <c r="Q181" i="2"/>
  <c r="P181" i="2"/>
  <c r="R181" i="2"/>
  <c r="S181" i="2"/>
  <c r="N181" i="2"/>
  <c r="O181" i="2"/>
  <c r="I181" i="2"/>
  <c r="J181" i="2"/>
  <c r="B181" i="2"/>
  <c r="AU181" i="2"/>
  <c r="E182" i="2"/>
  <c r="F182" i="2"/>
  <c r="E181" i="2"/>
  <c r="F181" i="2"/>
  <c r="AT182" i="2"/>
  <c r="AT181" i="2"/>
  <c r="B179" i="4"/>
  <c r="D179" i="4"/>
  <c r="K179" i="4"/>
  <c r="I179" i="4"/>
  <c r="J179" i="4"/>
  <c r="H136" i="2"/>
  <c r="I136" i="2"/>
  <c r="J136" i="2"/>
  <c r="B136" i="2"/>
  <c r="P136" i="2"/>
  <c r="Q136" i="2"/>
  <c r="R136" i="2"/>
  <c r="S136" i="2"/>
  <c r="N136" i="2"/>
  <c r="AU136" i="2"/>
  <c r="H137" i="2"/>
  <c r="I137" i="2"/>
  <c r="J137" i="2"/>
  <c r="B137" i="2"/>
  <c r="P137" i="2"/>
  <c r="Q137" i="2"/>
  <c r="R137" i="2"/>
  <c r="S137" i="2"/>
  <c r="N137" i="2"/>
  <c r="AU137" i="2"/>
  <c r="H138" i="2"/>
  <c r="I138" i="2"/>
  <c r="J138" i="2"/>
  <c r="B138" i="2"/>
  <c r="P138" i="2"/>
  <c r="Q138" i="2"/>
  <c r="R138" i="2"/>
  <c r="S138" i="2"/>
  <c r="N138" i="2"/>
  <c r="AU138" i="2"/>
  <c r="H139" i="2"/>
  <c r="I139" i="2"/>
  <c r="J139" i="2"/>
  <c r="B139" i="2"/>
  <c r="P139" i="2"/>
  <c r="Q139" i="2"/>
  <c r="R139" i="2"/>
  <c r="S139" i="2"/>
  <c r="N139" i="2"/>
  <c r="AU139" i="2"/>
  <c r="H140" i="2"/>
  <c r="I140" i="2"/>
  <c r="J140" i="2"/>
  <c r="B140" i="2"/>
  <c r="P140" i="2"/>
  <c r="Q140" i="2"/>
  <c r="R140" i="2"/>
  <c r="S140" i="2"/>
  <c r="N140" i="2"/>
  <c r="AU140" i="2"/>
  <c r="H141" i="2"/>
  <c r="I141" i="2"/>
  <c r="J141" i="2"/>
  <c r="B141" i="2"/>
  <c r="P141" i="2"/>
  <c r="Q141" i="2"/>
  <c r="R141" i="2"/>
  <c r="S141" i="2"/>
  <c r="N141" i="2"/>
  <c r="AU141" i="2"/>
  <c r="H142" i="2"/>
  <c r="I142" i="2"/>
  <c r="J142" i="2"/>
  <c r="B142" i="2"/>
  <c r="P142" i="2"/>
  <c r="Q142" i="2"/>
  <c r="R142" i="2"/>
  <c r="S142" i="2"/>
  <c r="N142" i="2"/>
  <c r="AU142" i="2"/>
  <c r="H143" i="2"/>
  <c r="I143" i="2"/>
  <c r="J143" i="2"/>
  <c r="B143" i="2"/>
  <c r="P143" i="2"/>
  <c r="Q143" i="2"/>
  <c r="R143" i="2"/>
  <c r="S143" i="2"/>
  <c r="N143" i="2"/>
  <c r="AU143" i="2"/>
  <c r="H144" i="2"/>
  <c r="I144" i="2"/>
  <c r="J144" i="2"/>
  <c r="B144" i="2"/>
  <c r="P144" i="2"/>
  <c r="Q144" i="2"/>
  <c r="R144" i="2"/>
  <c r="S144" i="2"/>
  <c r="N144" i="2"/>
  <c r="AU144" i="2"/>
  <c r="H145" i="2"/>
  <c r="I145" i="2"/>
  <c r="J145" i="2"/>
  <c r="B145" i="2"/>
  <c r="P145" i="2"/>
  <c r="Q145" i="2"/>
  <c r="R145" i="2"/>
  <c r="S145" i="2"/>
  <c r="N145" i="2"/>
  <c r="AU145" i="2"/>
  <c r="H146" i="2"/>
  <c r="I146" i="2"/>
  <c r="J146" i="2"/>
  <c r="B146" i="2"/>
  <c r="P146" i="2"/>
  <c r="Q146" i="2"/>
  <c r="R146" i="2"/>
  <c r="S146" i="2"/>
  <c r="N146" i="2"/>
  <c r="AU146" i="2"/>
  <c r="H147" i="2"/>
  <c r="I147" i="2"/>
  <c r="J147" i="2"/>
  <c r="B147" i="2"/>
  <c r="P147" i="2"/>
  <c r="Q147" i="2"/>
  <c r="R147" i="2"/>
  <c r="S147" i="2"/>
  <c r="N147" i="2"/>
  <c r="AU147" i="2"/>
  <c r="H148" i="2"/>
  <c r="I148" i="2"/>
  <c r="J148" i="2"/>
  <c r="B148" i="2"/>
  <c r="P148" i="2"/>
  <c r="Q148" i="2"/>
  <c r="R148" i="2"/>
  <c r="S148" i="2"/>
  <c r="N148" i="2"/>
  <c r="AU148" i="2"/>
  <c r="H149" i="2"/>
  <c r="I149" i="2"/>
  <c r="J149" i="2"/>
  <c r="B149" i="2"/>
  <c r="P149" i="2"/>
  <c r="Q149" i="2"/>
  <c r="R149" i="2"/>
  <c r="S149" i="2"/>
  <c r="N149" i="2"/>
  <c r="AU149" i="2"/>
  <c r="H150" i="2"/>
  <c r="I150" i="2"/>
  <c r="J150" i="2"/>
  <c r="B150" i="2"/>
  <c r="P150" i="2"/>
  <c r="Q150" i="2"/>
  <c r="R150" i="2"/>
  <c r="S150" i="2"/>
  <c r="N150" i="2"/>
  <c r="AU150" i="2"/>
  <c r="H151" i="2"/>
  <c r="I151" i="2"/>
  <c r="J151" i="2"/>
  <c r="B151" i="2"/>
  <c r="P151" i="2"/>
  <c r="Q151" i="2"/>
  <c r="R151" i="2"/>
  <c r="S151" i="2"/>
  <c r="N151" i="2"/>
  <c r="AU151" i="2"/>
  <c r="H152" i="2"/>
  <c r="I152" i="2"/>
  <c r="J152" i="2"/>
  <c r="B152" i="2"/>
  <c r="P152" i="2"/>
  <c r="Q152" i="2"/>
  <c r="R152" i="2"/>
  <c r="S152" i="2"/>
  <c r="N152" i="2"/>
  <c r="AU152" i="2"/>
  <c r="H153" i="2"/>
  <c r="I153" i="2"/>
  <c r="J153" i="2"/>
  <c r="B153" i="2"/>
  <c r="P153" i="2"/>
  <c r="Q153" i="2"/>
  <c r="R153" i="2"/>
  <c r="S153" i="2"/>
  <c r="N153" i="2"/>
  <c r="AU153" i="2"/>
  <c r="H154" i="2"/>
  <c r="I154" i="2"/>
  <c r="J154" i="2"/>
  <c r="B154" i="2"/>
  <c r="P154" i="2"/>
  <c r="Q154" i="2"/>
  <c r="R154" i="2"/>
  <c r="S154" i="2"/>
  <c r="N154" i="2"/>
  <c r="AU154" i="2"/>
  <c r="H155" i="2"/>
  <c r="I155" i="2"/>
  <c r="J155" i="2"/>
  <c r="B155" i="2"/>
  <c r="P155" i="2"/>
  <c r="Q155" i="2"/>
  <c r="R155" i="2"/>
  <c r="S155" i="2"/>
  <c r="N155" i="2"/>
  <c r="AU155" i="2"/>
  <c r="H156" i="2"/>
  <c r="I156" i="2"/>
  <c r="J156" i="2"/>
  <c r="B156" i="2"/>
  <c r="P156" i="2"/>
  <c r="Q156" i="2"/>
  <c r="R156" i="2"/>
  <c r="S156" i="2"/>
  <c r="N156" i="2"/>
  <c r="AU156" i="2"/>
  <c r="H157" i="2"/>
  <c r="I157" i="2"/>
  <c r="J157" i="2"/>
  <c r="B157" i="2"/>
  <c r="P157" i="2"/>
  <c r="Q157" i="2"/>
  <c r="R157" i="2"/>
  <c r="S157" i="2"/>
  <c r="N157" i="2"/>
  <c r="AU157" i="2"/>
  <c r="H158" i="2"/>
  <c r="I158" i="2"/>
  <c r="J158" i="2"/>
  <c r="B158" i="2"/>
  <c r="P158" i="2"/>
  <c r="Q158" i="2"/>
  <c r="R158" i="2"/>
  <c r="S158" i="2"/>
  <c r="N158" i="2"/>
  <c r="AU158" i="2"/>
  <c r="H159" i="2"/>
  <c r="I159" i="2"/>
  <c r="J159" i="2"/>
  <c r="B159" i="2"/>
  <c r="P159" i="2"/>
  <c r="Q159" i="2"/>
  <c r="R159" i="2"/>
  <c r="S159" i="2"/>
  <c r="N159" i="2"/>
  <c r="AU159" i="2"/>
  <c r="H160" i="2"/>
  <c r="I160" i="2"/>
  <c r="J160" i="2"/>
  <c r="B160" i="2"/>
  <c r="P160" i="2"/>
  <c r="Q160" i="2"/>
  <c r="R160" i="2"/>
  <c r="S160" i="2"/>
  <c r="N160" i="2"/>
  <c r="AU160" i="2"/>
  <c r="H161" i="2"/>
  <c r="I161" i="2"/>
  <c r="J161" i="2"/>
  <c r="B161" i="2"/>
  <c r="P161" i="2"/>
  <c r="Q161" i="2"/>
  <c r="R161" i="2"/>
  <c r="S161" i="2"/>
  <c r="N161" i="2"/>
  <c r="AU161" i="2"/>
  <c r="H162" i="2"/>
  <c r="I162" i="2"/>
  <c r="J162" i="2"/>
  <c r="B162" i="2"/>
  <c r="P162" i="2"/>
  <c r="Q162" i="2"/>
  <c r="R162" i="2"/>
  <c r="S162" i="2"/>
  <c r="N162" i="2"/>
  <c r="AU162" i="2"/>
  <c r="H163" i="2"/>
  <c r="I163" i="2"/>
  <c r="J163" i="2"/>
  <c r="B163" i="2"/>
  <c r="P163" i="2"/>
  <c r="Q163" i="2"/>
  <c r="R163" i="2"/>
  <c r="S163" i="2"/>
  <c r="N163" i="2"/>
  <c r="AU163" i="2"/>
  <c r="H164" i="2"/>
  <c r="I164" i="2"/>
  <c r="J164" i="2"/>
  <c r="B164" i="2"/>
  <c r="P164" i="2"/>
  <c r="Q164" i="2"/>
  <c r="R164" i="2"/>
  <c r="S164" i="2"/>
  <c r="N164" i="2"/>
  <c r="AU164" i="2"/>
  <c r="H165" i="2"/>
  <c r="I165" i="2"/>
  <c r="J165" i="2"/>
  <c r="B165" i="2"/>
  <c r="P165" i="2"/>
  <c r="Q165" i="2"/>
  <c r="R165" i="2"/>
  <c r="S165" i="2"/>
  <c r="N165" i="2"/>
  <c r="AU165" i="2"/>
  <c r="H166" i="2"/>
  <c r="I166" i="2"/>
  <c r="J166" i="2"/>
  <c r="B166" i="2"/>
  <c r="P166" i="2"/>
  <c r="Q166" i="2"/>
  <c r="R166" i="2"/>
  <c r="S166" i="2"/>
  <c r="N166" i="2"/>
  <c r="AU166" i="2"/>
  <c r="H167" i="2"/>
  <c r="I167" i="2"/>
  <c r="J167" i="2"/>
  <c r="B167" i="2"/>
  <c r="P167" i="2"/>
  <c r="Q167" i="2"/>
  <c r="R167" i="2"/>
  <c r="S167" i="2"/>
  <c r="N167" i="2"/>
  <c r="AU167" i="2"/>
  <c r="H168" i="2"/>
  <c r="I168" i="2"/>
  <c r="J168" i="2"/>
  <c r="B168" i="2"/>
  <c r="P168" i="2"/>
  <c r="Q168" i="2"/>
  <c r="R168" i="2"/>
  <c r="S168" i="2"/>
  <c r="N168" i="2"/>
  <c r="AU168" i="2"/>
  <c r="H169" i="2"/>
  <c r="I169" i="2"/>
  <c r="J169" i="2"/>
  <c r="B169" i="2"/>
  <c r="P169" i="2"/>
  <c r="Q169" i="2"/>
  <c r="R169" i="2"/>
  <c r="S169" i="2"/>
  <c r="N169" i="2"/>
  <c r="AU169" i="2"/>
  <c r="H170" i="2"/>
  <c r="I170" i="2"/>
  <c r="J170" i="2"/>
  <c r="B170" i="2"/>
  <c r="P170" i="2"/>
  <c r="Q170" i="2"/>
  <c r="R170" i="2"/>
  <c r="S170" i="2"/>
  <c r="N170" i="2"/>
  <c r="AU170" i="2"/>
  <c r="H171" i="2"/>
  <c r="I171" i="2"/>
  <c r="J171" i="2"/>
  <c r="B171" i="2"/>
  <c r="P171" i="2"/>
  <c r="Q171" i="2"/>
  <c r="R171" i="2"/>
  <c r="S171" i="2"/>
  <c r="N171" i="2"/>
  <c r="AU171" i="2"/>
  <c r="H172" i="2"/>
  <c r="I172" i="2"/>
  <c r="J172" i="2"/>
  <c r="B172" i="2"/>
  <c r="P172" i="2"/>
  <c r="Q172" i="2"/>
  <c r="R172" i="2"/>
  <c r="S172" i="2"/>
  <c r="N172" i="2"/>
  <c r="AU172" i="2"/>
  <c r="H173" i="2"/>
  <c r="I173" i="2"/>
  <c r="J173" i="2"/>
  <c r="B173" i="2"/>
  <c r="P173" i="2"/>
  <c r="Q173" i="2"/>
  <c r="R173" i="2"/>
  <c r="S173" i="2"/>
  <c r="N173" i="2"/>
  <c r="AU173" i="2"/>
  <c r="H174" i="2"/>
  <c r="I174" i="2"/>
  <c r="J174" i="2"/>
  <c r="B174" i="2"/>
  <c r="P174" i="2"/>
  <c r="Q174" i="2"/>
  <c r="R174" i="2"/>
  <c r="S174" i="2"/>
  <c r="N174" i="2"/>
  <c r="AU174" i="2"/>
  <c r="H175" i="2"/>
  <c r="I175" i="2"/>
  <c r="J175" i="2"/>
  <c r="B175" i="2"/>
  <c r="P175" i="2"/>
  <c r="Q175" i="2"/>
  <c r="R175" i="2"/>
  <c r="S175" i="2"/>
  <c r="N175" i="2"/>
  <c r="AU175" i="2"/>
  <c r="H176" i="2"/>
  <c r="I176" i="2"/>
  <c r="J176" i="2"/>
  <c r="B176" i="2"/>
  <c r="P176" i="2"/>
  <c r="Q176" i="2"/>
  <c r="R176" i="2"/>
  <c r="S176" i="2"/>
  <c r="N176" i="2"/>
  <c r="AU176" i="2"/>
  <c r="H177" i="2"/>
  <c r="I177" i="2"/>
  <c r="J177" i="2"/>
  <c r="B177" i="2"/>
  <c r="P177" i="2"/>
  <c r="Q177" i="2"/>
  <c r="R177" i="2"/>
  <c r="S177" i="2"/>
  <c r="N177" i="2"/>
  <c r="AU177" i="2"/>
  <c r="H178" i="2"/>
  <c r="I178" i="2"/>
  <c r="J178" i="2"/>
  <c r="B178" i="2"/>
  <c r="P178" i="2"/>
  <c r="Q178" i="2"/>
  <c r="R178" i="2"/>
  <c r="S178" i="2"/>
  <c r="N178" i="2"/>
  <c r="AU178" i="2"/>
  <c r="H179" i="2"/>
  <c r="I179" i="2"/>
  <c r="J179" i="2"/>
  <c r="B179" i="2"/>
  <c r="P179" i="2"/>
  <c r="Q179" i="2"/>
  <c r="R179" i="2"/>
  <c r="S179" i="2"/>
  <c r="N179" i="2"/>
  <c r="AU179" i="2"/>
  <c r="I180" i="2"/>
  <c r="H180" i="2"/>
  <c r="J180" i="2"/>
  <c r="B180" i="2"/>
  <c r="R180" i="2"/>
  <c r="P180" i="2"/>
  <c r="Q180" i="2"/>
  <c r="S180" i="2"/>
  <c r="N180" i="2"/>
  <c r="AU180" i="2"/>
  <c r="O180" i="2"/>
  <c r="E180" i="2"/>
  <c r="F180" i="2"/>
  <c r="AT180" i="2"/>
  <c r="O179" i="2"/>
  <c r="E179" i="2"/>
  <c r="F179" i="2"/>
  <c r="AT179" i="2"/>
  <c r="B178" i="4"/>
  <c r="D178" i="4"/>
  <c r="K178" i="4"/>
  <c r="I178" i="4"/>
  <c r="J178" i="4"/>
  <c r="B177" i="4"/>
  <c r="D177" i="4"/>
  <c r="K177" i="4"/>
  <c r="B176" i="4"/>
  <c r="D176" i="4"/>
  <c r="K176" i="4"/>
  <c r="I177" i="4"/>
  <c r="J177" i="4"/>
  <c r="I176" i="4"/>
  <c r="J176" i="4"/>
  <c r="O178" i="2"/>
  <c r="O177" i="2"/>
  <c r="E178" i="2"/>
  <c r="F178" i="2"/>
  <c r="E177" i="2"/>
  <c r="F177" i="2"/>
  <c r="AT178" i="2"/>
  <c r="AT177" i="2"/>
  <c r="B175" i="4"/>
  <c r="D175" i="4"/>
  <c r="K175" i="4"/>
  <c r="B174" i="4"/>
  <c r="D174" i="4"/>
  <c r="K174" i="4"/>
  <c r="I175" i="4"/>
  <c r="J175" i="4"/>
  <c r="I174" i="4"/>
  <c r="J174" i="4"/>
  <c r="O176" i="2"/>
  <c r="O175" i="2"/>
  <c r="E176" i="2"/>
  <c r="F176" i="2"/>
  <c r="E175" i="2"/>
  <c r="F175" i="2"/>
  <c r="AT176" i="2"/>
  <c r="AT175" i="2"/>
  <c r="B173" i="4"/>
  <c r="D173" i="4"/>
  <c r="K173" i="4"/>
  <c r="I173" i="4"/>
  <c r="J173" i="4"/>
  <c r="O174" i="2"/>
  <c r="E174" i="2"/>
  <c r="F174" i="2"/>
  <c r="AT174" i="2"/>
  <c r="E173" i="2"/>
  <c r="F173" i="2"/>
  <c r="O172" i="2"/>
  <c r="O173" i="2"/>
  <c r="E172" i="2"/>
  <c r="F172" i="2"/>
  <c r="AT173" i="2"/>
  <c r="AT172" i="2"/>
  <c r="B172" i="4"/>
  <c r="D172" i="4"/>
  <c r="K172" i="4"/>
  <c r="B171" i="4"/>
  <c r="D171" i="4"/>
  <c r="K171" i="4"/>
  <c r="I172" i="4"/>
  <c r="J172" i="4"/>
  <c r="I171" i="4"/>
  <c r="J171" i="4"/>
  <c r="B170" i="4"/>
  <c r="D170" i="4"/>
  <c r="K170" i="4"/>
  <c r="I170" i="4"/>
  <c r="J170" i="4"/>
  <c r="O171" i="2"/>
  <c r="E171" i="2"/>
  <c r="F171" i="2"/>
  <c r="AT171" i="2"/>
  <c r="B169" i="4"/>
  <c r="D169" i="4"/>
  <c r="K169" i="4"/>
  <c r="I169" i="4"/>
  <c r="J169" i="4"/>
  <c r="O170" i="2"/>
  <c r="E170" i="2"/>
  <c r="F170" i="2"/>
  <c r="AT170" i="2"/>
  <c r="B168" i="4"/>
  <c r="D168" i="4"/>
  <c r="K168" i="4"/>
  <c r="I168" i="4"/>
  <c r="J168" i="4"/>
  <c r="O169" i="2"/>
  <c r="E169" i="2"/>
  <c r="F169" i="2"/>
  <c r="AT169" i="2"/>
  <c r="B167" i="4"/>
  <c r="D167" i="4"/>
  <c r="K167" i="4"/>
  <c r="I167" i="4"/>
  <c r="J167" i="4"/>
  <c r="B166" i="4"/>
  <c r="D166" i="4"/>
  <c r="K166" i="4"/>
  <c r="I166" i="4"/>
  <c r="J166" i="4"/>
  <c r="E168" i="2"/>
  <c r="F168" i="2"/>
  <c r="O167" i="2"/>
  <c r="O168" i="2"/>
  <c r="AT168" i="2"/>
  <c r="E167" i="2"/>
  <c r="F167" i="2"/>
  <c r="AT167" i="2"/>
  <c r="B165" i="4"/>
  <c r="D165" i="4"/>
  <c r="K165" i="4"/>
  <c r="B164" i="4"/>
  <c r="D164" i="4"/>
  <c r="K164" i="4"/>
  <c r="B163" i="4"/>
  <c r="D163" i="4"/>
  <c r="K163" i="4"/>
  <c r="I165" i="4"/>
  <c r="J165" i="4"/>
  <c r="I164" i="4"/>
  <c r="J164" i="4"/>
  <c r="I163" i="4"/>
  <c r="J163" i="4"/>
  <c r="O164" i="2"/>
  <c r="O165" i="2"/>
  <c r="O166" i="2"/>
  <c r="E165" i="2"/>
  <c r="F165" i="2"/>
  <c r="E166" i="2"/>
  <c r="F166" i="2"/>
  <c r="E164" i="2"/>
  <c r="F164" i="2"/>
  <c r="AT166" i="2"/>
  <c r="AT165" i="2"/>
  <c r="AT164" i="2"/>
  <c r="B162" i="4"/>
  <c r="D162" i="4"/>
  <c r="K162" i="4"/>
  <c r="B161" i="4"/>
  <c r="D161" i="4"/>
  <c r="K161" i="4"/>
  <c r="I162" i="4"/>
  <c r="J162" i="4"/>
  <c r="I161" i="4"/>
  <c r="J161" i="4"/>
  <c r="O163" i="2"/>
  <c r="O162" i="2"/>
  <c r="E163" i="2"/>
  <c r="F163" i="2"/>
  <c r="E162" i="2"/>
  <c r="F162" i="2"/>
  <c r="AT163" i="2"/>
  <c r="AT162" i="2"/>
  <c r="B160" i="4"/>
  <c r="D160" i="4"/>
  <c r="K160" i="4"/>
  <c r="B159" i="4"/>
  <c r="D159" i="4"/>
  <c r="K159" i="4"/>
  <c r="I160" i="4"/>
  <c r="J160" i="4"/>
  <c r="I159" i="4"/>
  <c r="J159" i="4"/>
  <c r="O160" i="2"/>
  <c r="O161" i="2"/>
  <c r="E161" i="2"/>
  <c r="F161" i="2"/>
  <c r="E160" i="2"/>
  <c r="F160" i="2"/>
  <c r="AT161" i="2"/>
  <c r="AT160" i="2"/>
  <c r="B158" i="4"/>
  <c r="D158" i="4"/>
  <c r="K158" i="4"/>
  <c r="I158" i="4"/>
  <c r="J158" i="4"/>
  <c r="O159" i="2"/>
  <c r="E159" i="2"/>
  <c r="F159" i="2"/>
  <c r="AT159" i="2"/>
  <c r="E158" i="2"/>
  <c r="F158" i="2"/>
  <c r="O158" i="2"/>
  <c r="O157" i="2"/>
  <c r="O156" i="2"/>
  <c r="E157" i="2"/>
  <c r="F157" i="2"/>
  <c r="E156" i="2"/>
  <c r="F156" i="2"/>
  <c r="AT158" i="2"/>
  <c r="AT157" i="2"/>
  <c r="AT156" i="2"/>
  <c r="B157" i="4"/>
  <c r="D157" i="4"/>
  <c r="K157" i="4"/>
  <c r="B156" i="4"/>
  <c r="D156" i="4"/>
  <c r="K156" i="4"/>
  <c r="B155" i="4"/>
  <c r="D155" i="4"/>
  <c r="K155" i="4"/>
  <c r="I157" i="4"/>
  <c r="J157" i="4"/>
  <c r="I156" i="4"/>
  <c r="J156" i="4"/>
  <c r="I155" i="4"/>
  <c r="J155" i="4"/>
  <c r="O155" i="2"/>
  <c r="E155" i="2"/>
  <c r="F155" i="2"/>
  <c r="B154" i="4"/>
  <c r="D154" i="4"/>
  <c r="K154" i="4"/>
  <c r="I154" i="4"/>
  <c r="J154" i="4"/>
  <c r="AT155" i="2"/>
  <c r="B153" i="4"/>
  <c r="D153" i="4"/>
  <c r="K153" i="4"/>
  <c r="I153" i="4"/>
  <c r="J153" i="4"/>
  <c r="O154" i="2"/>
  <c r="E154" i="2"/>
  <c r="F154" i="2"/>
  <c r="AT154" i="2"/>
  <c r="B152" i="4"/>
  <c r="D152" i="4"/>
  <c r="K152" i="4"/>
  <c r="I152" i="4"/>
  <c r="J152" i="4"/>
  <c r="O153" i="2"/>
  <c r="E153" i="2"/>
  <c r="F153" i="2"/>
  <c r="AT153" i="2"/>
  <c r="B151" i="4"/>
  <c r="D151" i="4"/>
  <c r="K151" i="4"/>
  <c r="B150" i="4"/>
  <c r="D150" i="4"/>
  <c r="K150" i="4"/>
  <c r="I151" i="4"/>
  <c r="J151" i="4"/>
  <c r="I150" i="4"/>
  <c r="J150" i="4"/>
  <c r="O152" i="2"/>
  <c r="O151" i="2"/>
  <c r="E152" i="2"/>
  <c r="F152" i="2"/>
  <c r="E151" i="2"/>
  <c r="F151" i="2"/>
  <c r="AT152" i="2"/>
  <c r="AT151" i="2"/>
  <c r="I149" i="4"/>
  <c r="J149" i="4"/>
  <c r="B149" i="4"/>
  <c r="D149" i="4"/>
  <c r="K149" i="4"/>
  <c r="O150" i="2"/>
  <c r="E150" i="2"/>
  <c r="F150" i="2"/>
  <c r="AT150" i="2"/>
  <c r="B148" i="4"/>
  <c r="D148" i="4"/>
  <c r="K148" i="4"/>
  <c r="I148" i="4"/>
  <c r="J148" i="4"/>
  <c r="E149" i="2"/>
  <c r="F149" i="2"/>
  <c r="O148" i="2"/>
  <c r="O149" i="2"/>
  <c r="AT149" i="2"/>
  <c r="E148" i="2"/>
  <c r="F148" i="2"/>
  <c r="AT148" i="2"/>
  <c r="B147" i="4"/>
  <c r="D147" i="4"/>
  <c r="K147" i="4"/>
  <c r="I147" i="4"/>
  <c r="J147" i="4"/>
  <c r="B146" i="4"/>
  <c r="D146" i="4"/>
  <c r="K146" i="4"/>
  <c r="I146" i="4"/>
  <c r="J146" i="4"/>
  <c r="E147" i="2"/>
  <c r="F147" i="2"/>
  <c r="O146" i="2"/>
  <c r="O147" i="2"/>
  <c r="AT147" i="2"/>
  <c r="B145" i="4"/>
  <c r="D145" i="4"/>
  <c r="K145" i="4"/>
  <c r="B144" i="4"/>
  <c r="D144" i="4"/>
  <c r="K144" i="4"/>
  <c r="I145" i="4"/>
  <c r="J145" i="4"/>
  <c r="I144" i="4"/>
  <c r="J144" i="4"/>
  <c r="O145" i="2"/>
  <c r="E146" i="2"/>
  <c r="F146" i="2"/>
  <c r="E145" i="2"/>
  <c r="F145" i="2"/>
  <c r="AT146" i="2"/>
  <c r="AT145" i="2"/>
  <c r="B143" i="4"/>
  <c r="D143" i="4"/>
  <c r="K143" i="4"/>
  <c r="B142" i="4"/>
  <c r="D142" i="4"/>
  <c r="K142" i="4"/>
  <c r="I143" i="4"/>
  <c r="J143" i="4"/>
  <c r="I142" i="4"/>
  <c r="J142" i="4"/>
  <c r="O144" i="2"/>
  <c r="O143" i="2"/>
  <c r="E144" i="2"/>
  <c r="F144" i="2"/>
  <c r="E143" i="2"/>
  <c r="F143" i="2"/>
  <c r="AT144" i="2"/>
  <c r="AT143" i="2"/>
  <c r="B141" i="4"/>
  <c r="D141" i="4"/>
  <c r="K141" i="4"/>
  <c r="I141" i="4"/>
  <c r="J141" i="4"/>
  <c r="O142" i="2"/>
  <c r="E142" i="2"/>
  <c r="F142" i="2"/>
  <c r="AT142" i="2"/>
  <c r="B140" i="4"/>
  <c r="D140" i="4"/>
  <c r="K140" i="4"/>
  <c r="I140" i="4"/>
  <c r="J140" i="4"/>
  <c r="O141" i="2"/>
  <c r="E141" i="2"/>
  <c r="F141" i="2"/>
  <c r="AT141" i="2"/>
  <c r="B139" i="4"/>
  <c r="D139" i="4"/>
  <c r="K139" i="4"/>
  <c r="I139" i="4"/>
  <c r="J139" i="4"/>
  <c r="O140" i="2"/>
  <c r="E140" i="2"/>
  <c r="F140" i="2"/>
  <c r="AT140" i="2"/>
  <c r="B138" i="4"/>
  <c r="D138" i="4"/>
  <c r="K138" i="4"/>
  <c r="I138" i="4"/>
  <c r="J138" i="4"/>
  <c r="O139" i="2"/>
  <c r="E139" i="2"/>
  <c r="F139" i="2"/>
  <c r="AT139" i="2"/>
  <c r="O138" i="2"/>
  <c r="E138" i="2"/>
  <c r="F138" i="2"/>
  <c r="B137" i="4"/>
  <c r="D137" i="4"/>
  <c r="K137" i="4"/>
  <c r="I137" i="4"/>
  <c r="J137" i="4"/>
  <c r="AT138" i="2"/>
  <c r="B136" i="4"/>
  <c r="D136" i="4"/>
  <c r="K136" i="4"/>
  <c r="B135" i="4"/>
  <c r="D135" i="4"/>
  <c r="K135" i="4"/>
  <c r="I136" i="4"/>
  <c r="J136" i="4"/>
  <c r="I135" i="4"/>
  <c r="J135" i="4"/>
  <c r="O136" i="2"/>
  <c r="O137" i="2"/>
  <c r="E137" i="2"/>
  <c r="F137" i="2"/>
  <c r="E136" i="2"/>
  <c r="F136" i="2"/>
  <c r="AT137" i="2"/>
  <c r="AT136" i="2"/>
  <c r="B134" i="4"/>
  <c r="D134" i="4"/>
  <c r="K134" i="4"/>
  <c r="I134" i="4"/>
  <c r="J134" i="4"/>
  <c r="I135" i="2"/>
  <c r="R135" i="2"/>
  <c r="P135" i="2"/>
  <c r="Q135" i="2"/>
  <c r="S135" i="2"/>
  <c r="N135" i="2"/>
  <c r="O135" i="2"/>
  <c r="H135" i="2"/>
  <c r="J135" i="2"/>
  <c r="B135" i="2"/>
  <c r="AU135" i="2"/>
  <c r="AT135" i="2"/>
  <c r="AV135" i="2"/>
  <c r="E135" i="2"/>
  <c r="F135" i="2"/>
  <c r="B133" i="4"/>
  <c r="D133" i="4"/>
  <c r="K133" i="4"/>
  <c r="I133" i="4"/>
  <c r="J133" i="4"/>
  <c r="I134" i="2"/>
  <c r="R134" i="2"/>
  <c r="P134" i="2"/>
  <c r="Q134" i="2"/>
  <c r="S134" i="2"/>
  <c r="N134" i="2"/>
  <c r="O134" i="2"/>
  <c r="H134" i="2"/>
  <c r="J134" i="2"/>
  <c r="B134" i="2"/>
  <c r="AU134" i="2"/>
  <c r="AT134" i="2"/>
  <c r="AV134" i="2"/>
  <c r="E134" i="2"/>
  <c r="F134" i="2"/>
  <c r="B132" i="4"/>
  <c r="D132" i="4"/>
  <c r="K132" i="4"/>
  <c r="I132" i="4"/>
  <c r="J132" i="4"/>
  <c r="I133" i="2"/>
  <c r="R133" i="2"/>
  <c r="P133" i="2"/>
  <c r="Q133" i="2"/>
  <c r="S133" i="2"/>
  <c r="N133" i="2"/>
  <c r="O133" i="2"/>
  <c r="H133" i="2"/>
  <c r="J133" i="2"/>
  <c r="B133" i="2"/>
  <c r="AU133" i="2"/>
  <c r="AT133" i="2"/>
  <c r="AV133" i="2"/>
  <c r="E133" i="2"/>
  <c r="F133" i="2"/>
  <c r="H92" i="2"/>
  <c r="I92" i="2"/>
  <c r="J92" i="2"/>
  <c r="B92" i="2"/>
  <c r="P92" i="2"/>
  <c r="Q92" i="2"/>
  <c r="R92" i="2"/>
  <c r="S92" i="2"/>
  <c r="N92" i="2"/>
  <c r="AU92" i="2"/>
  <c r="AT92" i="2"/>
  <c r="AV92" i="2"/>
  <c r="H93" i="2"/>
  <c r="I93" i="2"/>
  <c r="J93" i="2"/>
  <c r="B93" i="2"/>
  <c r="P93" i="2"/>
  <c r="Q93" i="2"/>
  <c r="R93" i="2"/>
  <c r="S93" i="2"/>
  <c r="N93" i="2"/>
  <c r="AU93" i="2"/>
  <c r="AT93" i="2"/>
  <c r="AV93" i="2"/>
  <c r="H94" i="2"/>
  <c r="I94" i="2"/>
  <c r="J94" i="2"/>
  <c r="B94" i="2"/>
  <c r="P94" i="2"/>
  <c r="Q94" i="2"/>
  <c r="R94" i="2"/>
  <c r="S94" i="2"/>
  <c r="N94" i="2"/>
  <c r="AU94" i="2"/>
  <c r="AT94" i="2"/>
  <c r="AV94" i="2"/>
  <c r="H95" i="2"/>
  <c r="I95" i="2"/>
  <c r="J95" i="2"/>
  <c r="B95" i="2"/>
  <c r="P95" i="2"/>
  <c r="Q95" i="2"/>
  <c r="R95" i="2"/>
  <c r="S95" i="2"/>
  <c r="N95" i="2"/>
  <c r="AU95" i="2"/>
  <c r="AT95" i="2"/>
  <c r="AV95" i="2"/>
  <c r="H96" i="2"/>
  <c r="I96" i="2"/>
  <c r="J96" i="2"/>
  <c r="B96" i="2"/>
  <c r="P96" i="2"/>
  <c r="Q96" i="2"/>
  <c r="R96" i="2"/>
  <c r="S96" i="2"/>
  <c r="N96" i="2"/>
  <c r="AU96" i="2"/>
  <c r="AT96" i="2"/>
  <c r="AV96" i="2"/>
  <c r="H97" i="2"/>
  <c r="I97" i="2"/>
  <c r="J97" i="2"/>
  <c r="B97" i="2"/>
  <c r="P97" i="2"/>
  <c r="Q97" i="2"/>
  <c r="R97" i="2"/>
  <c r="S97" i="2"/>
  <c r="N97" i="2"/>
  <c r="AU97" i="2"/>
  <c r="AT97" i="2"/>
  <c r="AV97" i="2"/>
  <c r="H98" i="2"/>
  <c r="I98" i="2"/>
  <c r="J98" i="2"/>
  <c r="B98" i="2"/>
  <c r="P98" i="2"/>
  <c r="Q98" i="2"/>
  <c r="R98" i="2"/>
  <c r="S98" i="2"/>
  <c r="N98" i="2"/>
  <c r="AU98" i="2"/>
  <c r="AT98" i="2"/>
  <c r="AV98" i="2"/>
  <c r="H99" i="2"/>
  <c r="I99" i="2"/>
  <c r="J99" i="2"/>
  <c r="B99" i="2"/>
  <c r="P99" i="2"/>
  <c r="Q99" i="2"/>
  <c r="R99" i="2"/>
  <c r="S99" i="2"/>
  <c r="N99" i="2"/>
  <c r="AU99" i="2"/>
  <c r="AT99" i="2"/>
  <c r="AV99" i="2"/>
  <c r="H100" i="2"/>
  <c r="I100" i="2"/>
  <c r="J100" i="2"/>
  <c r="B100" i="2"/>
  <c r="P100" i="2"/>
  <c r="Q100" i="2"/>
  <c r="R100" i="2"/>
  <c r="S100" i="2"/>
  <c r="N100" i="2"/>
  <c r="AU100" i="2"/>
  <c r="AT100" i="2"/>
  <c r="AV100" i="2"/>
  <c r="H101" i="2"/>
  <c r="I101" i="2"/>
  <c r="J101" i="2"/>
  <c r="B101" i="2"/>
  <c r="P101" i="2"/>
  <c r="Q101" i="2"/>
  <c r="R101" i="2"/>
  <c r="S101" i="2"/>
  <c r="N101" i="2"/>
  <c r="AU101" i="2"/>
  <c r="AT101" i="2"/>
  <c r="AV101" i="2"/>
  <c r="H102" i="2"/>
  <c r="I102" i="2"/>
  <c r="J102" i="2"/>
  <c r="B102" i="2"/>
  <c r="P102" i="2"/>
  <c r="Q102" i="2"/>
  <c r="R102" i="2"/>
  <c r="S102" i="2"/>
  <c r="N102" i="2"/>
  <c r="AU102" i="2"/>
  <c r="AT102" i="2"/>
  <c r="AV102" i="2"/>
  <c r="H103" i="2"/>
  <c r="I103" i="2"/>
  <c r="J103" i="2"/>
  <c r="B103" i="2"/>
  <c r="P103" i="2"/>
  <c r="Q103" i="2"/>
  <c r="R103" i="2"/>
  <c r="S103" i="2"/>
  <c r="N103" i="2"/>
  <c r="AU103" i="2"/>
  <c r="AT103" i="2"/>
  <c r="AV103" i="2"/>
  <c r="H104" i="2"/>
  <c r="I104" i="2"/>
  <c r="J104" i="2"/>
  <c r="B104" i="2"/>
  <c r="P104" i="2"/>
  <c r="Q104" i="2"/>
  <c r="R104" i="2"/>
  <c r="S104" i="2"/>
  <c r="N104" i="2"/>
  <c r="AU104" i="2"/>
  <c r="AT104" i="2"/>
  <c r="AV104" i="2"/>
  <c r="H105" i="2"/>
  <c r="I105" i="2"/>
  <c r="J105" i="2"/>
  <c r="B105" i="2"/>
  <c r="P105" i="2"/>
  <c r="Q105" i="2"/>
  <c r="R105" i="2"/>
  <c r="S105" i="2"/>
  <c r="N105" i="2"/>
  <c r="AU105" i="2"/>
  <c r="AT105" i="2"/>
  <c r="AV105" i="2"/>
  <c r="H106" i="2"/>
  <c r="I106" i="2"/>
  <c r="J106" i="2"/>
  <c r="B106" i="2"/>
  <c r="P106" i="2"/>
  <c r="Q106" i="2"/>
  <c r="R106" i="2"/>
  <c r="S106" i="2"/>
  <c r="N106" i="2"/>
  <c r="AU106" i="2"/>
  <c r="AT106" i="2"/>
  <c r="AV106" i="2"/>
  <c r="H107" i="2"/>
  <c r="I107" i="2"/>
  <c r="J107" i="2"/>
  <c r="B107" i="2"/>
  <c r="P107" i="2"/>
  <c r="Q107" i="2"/>
  <c r="R107" i="2"/>
  <c r="S107" i="2"/>
  <c r="N107" i="2"/>
  <c r="AU107" i="2"/>
  <c r="AT107" i="2"/>
  <c r="AV107" i="2"/>
  <c r="H108" i="2"/>
  <c r="I108" i="2"/>
  <c r="J108" i="2"/>
  <c r="B108" i="2"/>
  <c r="P108" i="2"/>
  <c r="Q108" i="2"/>
  <c r="R108" i="2"/>
  <c r="S108" i="2"/>
  <c r="N108" i="2"/>
  <c r="AU108" i="2"/>
  <c r="AT108" i="2"/>
  <c r="AV108" i="2"/>
  <c r="H109" i="2"/>
  <c r="I109" i="2"/>
  <c r="J109" i="2"/>
  <c r="B109" i="2"/>
  <c r="P109" i="2"/>
  <c r="Q109" i="2"/>
  <c r="R109" i="2"/>
  <c r="S109" i="2"/>
  <c r="N109" i="2"/>
  <c r="AU109" i="2"/>
  <c r="AT109" i="2"/>
  <c r="AV109" i="2"/>
  <c r="H110" i="2"/>
  <c r="I110" i="2"/>
  <c r="J110" i="2"/>
  <c r="B110" i="2"/>
  <c r="P110" i="2"/>
  <c r="Q110" i="2"/>
  <c r="R110" i="2"/>
  <c r="S110" i="2"/>
  <c r="N110" i="2"/>
  <c r="AU110" i="2"/>
  <c r="AT110" i="2"/>
  <c r="AV110" i="2"/>
  <c r="H111" i="2"/>
  <c r="I111" i="2"/>
  <c r="J111" i="2"/>
  <c r="B111" i="2"/>
  <c r="P111" i="2"/>
  <c r="Q111" i="2"/>
  <c r="R111" i="2"/>
  <c r="S111" i="2"/>
  <c r="N111" i="2"/>
  <c r="AU111" i="2"/>
  <c r="AT111" i="2"/>
  <c r="AV111" i="2"/>
  <c r="H112" i="2"/>
  <c r="I112" i="2"/>
  <c r="J112" i="2"/>
  <c r="B112" i="2"/>
  <c r="P112" i="2"/>
  <c r="Q112" i="2"/>
  <c r="R112" i="2"/>
  <c r="S112" i="2"/>
  <c r="N112" i="2"/>
  <c r="AU112" i="2"/>
  <c r="AT112" i="2"/>
  <c r="AV112" i="2"/>
  <c r="H113" i="2"/>
  <c r="I113" i="2"/>
  <c r="J113" i="2"/>
  <c r="B113" i="2"/>
  <c r="P113" i="2"/>
  <c r="Q113" i="2"/>
  <c r="R113" i="2"/>
  <c r="S113" i="2"/>
  <c r="N113" i="2"/>
  <c r="AU113" i="2"/>
  <c r="AT113" i="2"/>
  <c r="AV113" i="2"/>
  <c r="H114" i="2"/>
  <c r="I114" i="2"/>
  <c r="J114" i="2"/>
  <c r="B114" i="2"/>
  <c r="P114" i="2"/>
  <c r="Q114" i="2"/>
  <c r="R114" i="2"/>
  <c r="S114" i="2"/>
  <c r="N114" i="2"/>
  <c r="AU114" i="2"/>
  <c r="AT114" i="2"/>
  <c r="AV114" i="2"/>
  <c r="H115" i="2"/>
  <c r="I115" i="2"/>
  <c r="J115" i="2"/>
  <c r="B115" i="2"/>
  <c r="P115" i="2"/>
  <c r="Q115" i="2"/>
  <c r="R115" i="2"/>
  <c r="S115" i="2"/>
  <c r="N115" i="2"/>
  <c r="AU115" i="2"/>
  <c r="AT115" i="2"/>
  <c r="AV115" i="2"/>
  <c r="H116" i="2"/>
  <c r="I116" i="2"/>
  <c r="J116" i="2"/>
  <c r="B116" i="2"/>
  <c r="P116" i="2"/>
  <c r="Q116" i="2"/>
  <c r="R116" i="2"/>
  <c r="S116" i="2"/>
  <c r="N116" i="2"/>
  <c r="AU116" i="2"/>
  <c r="AT116" i="2"/>
  <c r="AV116" i="2"/>
  <c r="H117" i="2"/>
  <c r="I117" i="2"/>
  <c r="J117" i="2"/>
  <c r="B117" i="2"/>
  <c r="P117" i="2"/>
  <c r="Q117" i="2"/>
  <c r="R117" i="2"/>
  <c r="S117" i="2"/>
  <c r="N117" i="2"/>
  <c r="AU117" i="2"/>
  <c r="AT117" i="2"/>
  <c r="AV117" i="2"/>
  <c r="H118" i="2"/>
  <c r="I118" i="2"/>
  <c r="J118" i="2"/>
  <c r="B118" i="2"/>
  <c r="P118" i="2"/>
  <c r="Q118" i="2"/>
  <c r="R118" i="2"/>
  <c r="S118" i="2"/>
  <c r="N118" i="2"/>
  <c r="AU118" i="2"/>
  <c r="AT118" i="2"/>
  <c r="AV118" i="2"/>
  <c r="H119" i="2"/>
  <c r="I119" i="2"/>
  <c r="J119" i="2"/>
  <c r="B119" i="2"/>
  <c r="P119" i="2"/>
  <c r="Q119" i="2"/>
  <c r="R119" i="2"/>
  <c r="S119" i="2"/>
  <c r="N119" i="2"/>
  <c r="AU119" i="2"/>
  <c r="AT119" i="2"/>
  <c r="AV119" i="2"/>
  <c r="H120" i="2"/>
  <c r="I120" i="2"/>
  <c r="J120" i="2"/>
  <c r="B120" i="2"/>
  <c r="P120" i="2"/>
  <c r="Q120" i="2"/>
  <c r="R120" i="2"/>
  <c r="S120" i="2"/>
  <c r="N120" i="2"/>
  <c r="AU120" i="2"/>
  <c r="AT120" i="2"/>
  <c r="AV120" i="2"/>
  <c r="H121" i="2"/>
  <c r="I121" i="2"/>
  <c r="J121" i="2"/>
  <c r="B121" i="2"/>
  <c r="P121" i="2"/>
  <c r="Q121" i="2"/>
  <c r="R121" i="2"/>
  <c r="S121" i="2"/>
  <c r="N121" i="2"/>
  <c r="AU121" i="2"/>
  <c r="AT121" i="2"/>
  <c r="AV121" i="2"/>
  <c r="H122" i="2"/>
  <c r="I122" i="2"/>
  <c r="J122" i="2"/>
  <c r="B122" i="2"/>
  <c r="P122" i="2"/>
  <c r="Q122" i="2"/>
  <c r="R122" i="2"/>
  <c r="S122" i="2"/>
  <c r="N122" i="2"/>
  <c r="AU122" i="2"/>
  <c r="AT122" i="2"/>
  <c r="AV122" i="2"/>
  <c r="H123" i="2"/>
  <c r="I123" i="2"/>
  <c r="J123" i="2"/>
  <c r="B123" i="2"/>
  <c r="P123" i="2"/>
  <c r="Q123" i="2"/>
  <c r="R123" i="2"/>
  <c r="S123" i="2"/>
  <c r="N123" i="2"/>
  <c r="AU123" i="2"/>
  <c r="AT123" i="2"/>
  <c r="AV123" i="2"/>
  <c r="H124" i="2"/>
  <c r="I124" i="2"/>
  <c r="J124" i="2"/>
  <c r="B124" i="2"/>
  <c r="P124" i="2"/>
  <c r="Q124" i="2"/>
  <c r="R124" i="2"/>
  <c r="S124" i="2"/>
  <c r="N124" i="2"/>
  <c r="AU124" i="2"/>
  <c r="AT124" i="2"/>
  <c r="AV124" i="2"/>
  <c r="H125" i="2"/>
  <c r="I125" i="2"/>
  <c r="J125" i="2"/>
  <c r="B125" i="2"/>
  <c r="P125" i="2"/>
  <c r="Q125" i="2"/>
  <c r="R125" i="2"/>
  <c r="S125" i="2"/>
  <c r="N125" i="2"/>
  <c r="AU125" i="2"/>
  <c r="AT125" i="2"/>
  <c r="AV125" i="2"/>
  <c r="H126" i="2"/>
  <c r="I126" i="2"/>
  <c r="J126" i="2"/>
  <c r="B126" i="2"/>
  <c r="P126" i="2"/>
  <c r="Q126" i="2"/>
  <c r="R126" i="2"/>
  <c r="S126" i="2"/>
  <c r="N126" i="2"/>
  <c r="AU126" i="2"/>
  <c r="AT126" i="2"/>
  <c r="AV126" i="2"/>
  <c r="H127" i="2"/>
  <c r="I127" i="2"/>
  <c r="J127" i="2"/>
  <c r="B127" i="2"/>
  <c r="P127" i="2"/>
  <c r="Q127" i="2"/>
  <c r="R127" i="2"/>
  <c r="S127" i="2"/>
  <c r="N127" i="2"/>
  <c r="AU127" i="2"/>
  <c r="AT127" i="2"/>
  <c r="AV127" i="2"/>
  <c r="H128" i="2"/>
  <c r="I128" i="2"/>
  <c r="J128" i="2"/>
  <c r="B128" i="2"/>
  <c r="P128" i="2"/>
  <c r="Q128" i="2"/>
  <c r="R128" i="2"/>
  <c r="S128" i="2"/>
  <c r="N128" i="2"/>
  <c r="AU128" i="2"/>
  <c r="AT128" i="2"/>
  <c r="AV128" i="2"/>
  <c r="H129" i="2"/>
  <c r="I129" i="2"/>
  <c r="J129" i="2"/>
  <c r="B129" i="2"/>
  <c r="P129" i="2"/>
  <c r="Q129" i="2"/>
  <c r="R129" i="2"/>
  <c r="S129" i="2"/>
  <c r="N129" i="2"/>
  <c r="AU129" i="2"/>
  <c r="AT129" i="2"/>
  <c r="AV129" i="2"/>
  <c r="H130" i="2"/>
  <c r="I130" i="2"/>
  <c r="J130" i="2"/>
  <c r="B130" i="2"/>
  <c r="P130" i="2"/>
  <c r="Q130" i="2"/>
  <c r="R130" i="2"/>
  <c r="S130" i="2"/>
  <c r="N130" i="2"/>
  <c r="AU130" i="2"/>
  <c r="AT130" i="2"/>
  <c r="AV130" i="2"/>
  <c r="H131" i="2"/>
  <c r="I131" i="2"/>
  <c r="J131" i="2"/>
  <c r="B131" i="2"/>
  <c r="P131" i="2"/>
  <c r="Q131" i="2"/>
  <c r="R131" i="2"/>
  <c r="S131" i="2"/>
  <c r="N131" i="2"/>
  <c r="AU131" i="2"/>
  <c r="AT131" i="2"/>
  <c r="AV131" i="2"/>
  <c r="I132" i="2"/>
  <c r="H132" i="2"/>
  <c r="J132" i="2"/>
  <c r="B132" i="2"/>
  <c r="R132" i="2"/>
  <c r="P132" i="2"/>
  <c r="Q132" i="2"/>
  <c r="S132" i="2"/>
  <c r="N132" i="2"/>
  <c r="AU132" i="2"/>
  <c r="AT132" i="2"/>
  <c r="AV132" i="2"/>
  <c r="O132" i="2"/>
  <c r="E132" i="2"/>
  <c r="F132" i="2"/>
  <c r="O131" i="2"/>
  <c r="E131" i="2"/>
  <c r="F131" i="2"/>
  <c r="B131" i="4"/>
  <c r="D131" i="4"/>
  <c r="K131" i="4"/>
  <c r="I131" i="4"/>
  <c r="J131" i="4"/>
  <c r="B130" i="4"/>
  <c r="D130" i="4"/>
  <c r="K130" i="4"/>
  <c r="I130" i="4"/>
  <c r="J130" i="4"/>
  <c r="B129" i="4"/>
  <c r="D129" i="4"/>
  <c r="K129" i="4"/>
  <c r="B128" i="4"/>
  <c r="D128" i="4"/>
  <c r="K128" i="4"/>
  <c r="I129" i="4"/>
  <c r="J129" i="4"/>
  <c r="I128" i="4"/>
  <c r="J128" i="4"/>
  <c r="O130" i="2"/>
  <c r="O129" i="2"/>
  <c r="E130" i="2"/>
  <c r="F130" i="2"/>
  <c r="E129" i="2"/>
  <c r="F129" i="2"/>
  <c r="B127" i="4"/>
  <c r="D127" i="4"/>
  <c r="K127" i="4"/>
  <c r="I127" i="4"/>
  <c r="J127" i="4"/>
  <c r="O128" i="2"/>
  <c r="E128" i="2"/>
  <c r="F128" i="2"/>
  <c r="B126" i="4"/>
  <c r="D126" i="4"/>
  <c r="K126" i="4"/>
  <c r="I126" i="4"/>
  <c r="J126" i="4"/>
  <c r="O127" i="2"/>
  <c r="E127" i="2"/>
  <c r="F127" i="2"/>
  <c r="B125" i="4"/>
  <c r="D125" i="4"/>
  <c r="K125" i="4"/>
  <c r="I125" i="4"/>
  <c r="J125" i="4"/>
  <c r="O126" i="2"/>
  <c r="E126" i="2"/>
  <c r="F126" i="2"/>
  <c r="B124" i="4"/>
  <c r="D124" i="4"/>
  <c r="K124" i="4"/>
  <c r="I124" i="4"/>
  <c r="J124" i="4"/>
  <c r="O125" i="2"/>
  <c r="E125" i="2"/>
  <c r="F125" i="2"/>
  <c r="B123" i="4"/>
  <c r="D123" i="4"/>
  <c r="K123" i="4"/>
  <c r="B122" i="4"/>
  <c r="D122" i="4"/>
  <c r="K122" i="4"/>
  <c r="B121" i="4"/>
  <c r="D121" i="4"/>
  <c r="K121" i="4"/>
  <c r="I123" i="4"/>
  <c r="J123" i="4"/>
  <c r="I122" i="4"/>
  <c r="J122" i="4"/>
  <c r="I121" i="4"/>
  <c r="J121" i="4"/>
  <c r="O122" i="2"/>
  <c r="O123" i="2"/>
  <c r="O124" i="2"/>
  <c r="E124" i="2"/>
  <c r="F124" i="2"/>
  <c r="E123" i="2"/>
  <c r="F123" i="2"/>
  <c r="E122" i="2"/>
  <c r="F122" i="2"/>
  <c r="B120" i="4"/>
  <c r="D120" i="4"/>
  <c r="K120" i="4"/>
  <c r="I120" i="4"/>
  <c r="J120" i="4"/>
  <c r="O121" i="2"/>
  <c r="E121" i="2"/>
  <c r="F121" i="2"/>
  <c r="B119" i="4"/>
  <c r="D119" i="4"/>
  <c r="K119" i="4"/>
  <c r="I119" i="4"/>
  <c r="J119" i="4"/>
  <c r="O120" i="2"/>
  <c r="E120" i="2"/>
  <c r="F120" i="2"/>
  <c r="B118" i="4"/>
  <c r="D118" i="4"/>
  <c r="K118" i="4"/>
  <c r="I118" i="4"/>
  <c r="J118" i="4"/>
  <c r="E119" i="2"/>
  <c r="F119" i="2"/>
  <c r="O118" i="2"/>
  <c r="O119" i="2"/>
  <c r="B117" i="4"/>
  <c r="D117" i="4"/>
  <c r="K117" i="4"/>
  <c r="I117" i="4"/>
  <c r="J117" i="4"/>
  <c r="E118" i="2"/>
  <c r="F118" i="2"/>
  <c r="B116" i="4"/>
  <c r="D116" i="4"/>
  <c r="K116" i="4"/>
  <c r="I116" i="4"/>
  <c r="J116" i="4"/>
  <c r="O117" i="2"/>
  <c r="E117" i="2"/>
  <c r="F117" i="2"/>
  <c r="B115" i="4"/>
  <c r="D115" i="4"/>
  <c r="K115" i="4"/>
  <c r="B114" i="4"/>
  <c r="D114" i="4"/>
  <c r="K114" i="4"/>
  <c r="I115" i="4"/>
  <c r="J115" i="4"/>
  <c r="I114" i="4"/>
  <c r="J114" i="4"/>
  <c r="O115" i="2"/>
  <c r="O116" i="2"/>
  <c r="E116" i="2"/>
  <c r="F116" i="2"/>
  <c r="E115" i="2"/>
  <c r="F115" i="2"/>
  <c r="B113" i="4"/>
  <c r="D113" i="4"/>
  <c r="K113" i="4"/>
  <c r="I113" i="4"/>
  <c r="J113" i="4"/>
  <c r="O114" i="2"/>
  <c r="E114" i="2"/>
  <c r="F114" i="2"/>
  <c r="B112" i="4"/>
  <c r="D112" i="4"/>
  <c r="K112" i="4"/>
  <c r="I112" i="4"/>
  <c r="J112" i="4"/>
  <c r="O113" i="2"/>
  <c r="E113" i="2"/>
  <c r="F113" i="2"/>
  <c r="B111" i="4"/>
  <c r="D111" i="4"/>
  <c r="K111" i="4"/>
  <c r="I111" i="4"/>
  <c r="J111" i="4"/>
  <c r="O112" i="2"/>
  <c r="E112" i="2"/>
  <c r="F112" i="2"/>
  <c r="B110" i="4"/>
  <c r="D110" i="4"/>
  <c r="K110" i="4"/>
  <c r="I110" i="4"/>
  <c r="J110" i="4"/>
  <c r="O111" i="2"/>
  <c r="E111" i="2"/>
  <c r="F111" i="2"/>
  <c r="B109" i="4"/>
  <c r="D109" i="4"/>
  <c r="K109" i="4"/>
  <c r="B108" i="4"/>
  <c r="D108" i="4"/>
  <c r="K108" i="4"/>
  <c r="B107" i="4"/>
  <c r="D107" i="4"/>
  <c r="K107" i="4"/>
  <c r="I109" i="4"/>
  <c r="J109" i="4"/>
  <c r="I108" i="4"/>
  <c r="J108" i="4"/>
  <c r="I107" i="4"/>
  <c r="J107" i="4"/>
  <c r="O108" i="2"/>
  <c r="O109" i="2"/>
  <c r="O110" i="2"/>
  <c r="E110" i="2"/>
  <c r="F110" i="2"/>
  <c r="E109" i="2"/>
  <c r="F109" i="2"/>
  <c r="E108" i="2"/>
  <c r="F108" i="2"/>
  <c r="B106" i="4"/>
  <c r="D106" i="4"/>
  <c r="K106" i="4"/>
  <c r="I106" i="4"/>
  <c r="J106" i="4"/>
  <c r="O107" i="2"/>
  <c r="E107" i="2"/>
  <c r="F107" i="2"/>
  <c r="B105" i="4"/>
  <c r="D105" i="4"/>
  <c r="K105" i="4"/>
  <c r="I105" i="4"/>
  <c r="J105" i="4"/>
  <c r="O106" i="2"/>
  <c r="E106" i="2"/>
  <c r="F106" i="2"/>
  <c r="B104" i="4"/>
  <c r="D104" i="4"/>
  <c r="K104" i="4"/>
  <c r="I104" i="4"/>
  <c r="J104" i="4"/>
  <c r="O105" i="2"/>
  <c r="E105" i="2"/>
  <c r="F105" i="2"/>
  <c r="B103" i="4"/>
  <c r="D103" i="4"/>
  <c r="K103" i="4"/>
  <c r="I103" i="4"/>
  <c r="J103" i="4"/>
  <c r="O104" i="2"/>
  <c r="E104" i="2"/>
  <c r="F104" i="2"/>
  <c r="B102" i="4"/>
  <c r="D102" i="4"/>
  <c r="K102" i="4"/>
  <c r="B101" i="4"/>
  <c r="D101" i="4"/>
  <c r="K101" i="4"/>
  <c r="I102" i="4"/>
  <c r="J102" i="4"/>
  <c r="I101" i="4"/>
  <c r="J101" i="4"/>
  <c r="O103" i="2"/>
  <c r="O102" i="2"/>
  <c r="E103" i="2"/>
  <c r="F103" i="2"/>
  <c r="E102" i="2"/>
  <c r="F102" i="2"/>
  <c r="B100" i="4"/>
  <c r="D100" i="4"/>
  <c r="K100" i="4"/>
  <c r="I100" i="4"/>
  <c r="J100" i="4"/>
  <c r="O101" i="2"/>
  <c r="E101" i="2"/>
  <c r="F101" i="2"/>
  <c r="B99" i="4"/>
  <c r="D99" i="4"/>
  <c r="K99" i="4"/>
  <c r="I99" i="4"/>
  <c r="J99" i="4"/>
  <c r="O100" i="2"/>
  <c r="E100" i="2"/>
  <c r="F100" i="2"/>
  <c r="B98" i="4"/>
  <c r="D98" i="4"/>
  <c r="K98" i="4"/>
  <c r="B97" i="4"/>
  <c r="D97" i="4"/>
  <c r="K97" i="4"/>
  <c r="I98" i="4"/>
  <c r="J98" i="4"/>
  <c r="I97" i="4"/>
  <c r="J97" i="4"/>
  <c r="O99" i="2"/>
  <c r="O98" i="2"/>
  <c r="E99" i="2"/>
  <c r="F99" i="2"/>
  <c r="E98" i="2"/>
  <c r="F98" i="2"/>
  <c r="B96" i="4"/>
  <c r="D96" i="4"/>
  <c r="K96" i="4"/>
  <c r="I96" i="4"/>
  <c r="J96" i="4"/>
  <c r="O97" i="2"/>
  <c r="E97" i="2"/>
  <c r="F97" i="2"/>
  <c r="B95" i="4"/>
  <c r="D95" i="4"/>
  <c r="K95" i="4"/>
  <c r="B94" i="4"/>
  <c r="D94" i="4"/>
  <c r="K94" i="4"/>
  <c r="I95" i="4"/>
  <c r="J95" i="4"/>
  <c r="I94" i="4"/>
  <c r="J94" i="4"/>
  <c r="O96" i="2"/>
  <c r="O95" i="2"/>
  <c r="E96" i="2"/>
  <c r="F96" i="2"/>
  <c r="E95" i="2"/>
  <c r="F95" i="2"/>
  <c r="O94" i="2"/>
  <c r="E94" i="2"/>
  <c r="F94" i="2"/>
  <c r="B93" i="4"/>
  <c r="D93" i="4"/>
  <c r="K93" i="4"/>
  <c r="I93" i="4"/>
  <c r="J93" i="4"/>
  <c r="B92" i="4"/>
  <c r="D92" i="4"/>
  <c r="K92" i="4"/>
  <c r="I92" i="4"/>
  <c r="J92" i="4"/>
  <c r="O93" i="2"/>
  <c r="E93" i="2"/>
  <c r="F93" i="2"/>
  <c r="B91" i="4"/>
  <c r="D91" i="4"/>
  <c r="K91" i="4"/>
  <c r="I91" i="4"/>
  <c r="J91" i="4"/>
  <c r="O92" i="2"/>
  <c r="E92" i="2"/>
  <c r="F92" i="2"/>
  <c r="B90" i="4"/>
  <c r="D90" i="4"/>
  <c r="K90" i="4"/>
  <c r="I90" i="4"/>
  <c r="J90" i="4"/>
  <c r="H88" i="2"/>
  <c r="I88" i="2"/>
  <c r="J88" i="2"/>
  <c r="B88" i="2"/>
  <c r="P88" i="2"/>
  <c r="Q88" i="2"/>
  <c r="R88" i="2"/>
  <c r="S88" i="2"/>
  <c r="N88" i="2"/>
  <c r="AU88" i="2"/>
  <c r="H89" i="2"/>
  <c r="I89" i="2"/>
  <c r="J89" i="2"/>
  <c r="B89" i="2"/>
  <c r="P89" i="2"/>
  <c r="Q89" i="2"/>
  <c r="R89" i="2"/>
  <c r="S89" i="2"/>
  <c r="N89" i="2"/>
  <c r="AU89" i="2"/>
  <c r="H90" i="2"/>
  <c r="I90" i="2"/>
  <c r="J90" i="2"/>
  <c r="B90" i="2"/>
  <c r="P90" i="2"/>
  <c r="Q90" i="2"/>
  <c r="R90" i="2"/>
  <c r="S90" i="2"/>
  <c r="N90" i="2"/>
  <c r="AU90" i="2"/>
  <c r="I91" i="2"/>
  <c r="H91" i="2"/>
  <c r="J91" i="2"/>
  <c r="B91" i="2"/>
  <c r="R91" i="2"/>
  <c r="P91" i="2"/>
  <c r="Q91" i="2"/>
  <c r="S91" i="2"/>
  <c r="N91" i="2"/>
  <c r="AU91" i="2"/>
  <c r="O91" i="2"/>
  <c r="E91" i="2"/>
  <c r="F91" i="2"/>
  <c r="AT91" i="2"/>
  <c r="B89" i="4"/>
  <c r="D89" i="4"/>
  <c r="K89" i="4"/>
  <c r="I89" i="4"/>
  <c r="J89" i="4"/>
  <c r="O90" i="2"/>
  <c r="E90" i="2"/>
  <c r="F90" i="2"/>
  <c r="AT90" i="2"/>
  <c r="B88" i="4"/>
  <c r="D88" i="4"/>
  <c r="K88" i="4"/>
  <c r="I88" i="4"/>
  <c r="J88" i="4"/>
  <c r="O89" i="2"/>
  <c r="E89" i="2"/>
  <c r="F89" i="2"/>
  <c r="AT89" i="2"/>
  <c r="B87" i="4"/>
  <c r="D87" i="4"/>
  <c r="K87" i="4"/>
  <c r="B86" i="4"/>
  <c r="D86" i="4"/>
  <c r="K86" i="4"/>
  <c r="I87" i="4"/>
  <c r="J87" i="4"/>
  <c r="I86" i="4"/>
  <c r="J86" i="4"/>
  <c r="O88" i="2"/>
  <c r="I87" i="2"/>
  <c r="R87" i="2"/>
  <c r="P87" i="2"/>
  <c r="Q87" i="2"/>
  <c r="S87" i="2"/>
  <c r="N87" i="2"/>
  <c r="O87" i="2"/>
  <c r="H87" i="2"/>
  <c r="J87" i="2"/>
  <c r="B87" i="2"/>
  <c r="AU87" i="2"/>
  <c r="E88" i="2"/>
  <c r="F88" i="2"/>
  <c r="E87" i="2"/>
  <c r="F87" i="2"/>
  <c r="AT88" i="2"/>
  <c r="AT87" i="2"/>
  <c r="B85" i="4"/>
  <c r="D85" i="4"/>
  <c r="K85" i="4"/>
  <c r="I85" i="4"/>
  <c r="J85" i="4"/>
  <c r="I86" i="2"/>
  <c r="R86" i="2"/>
  <c r="P86" i="2"/>
  <c r="Q86" i="2"/>
  <c r="S86" i="2"/>
  <c r="N86" i="2"/>
  <c r="O86" i="2"/>
  <c r="H86" i="2"/>
  <c r="J86" i="2"/>
  <c r="B86" i="2"/>
  <c r="AU86" i="2"/>
  <c r="E86" i="2"/>
  <c r="F86" i="2"/>
  <c r="AT86" i="2"/>
  <c r="I85" i="2"/>
  <c r="R85" i="2"/>
  <c r="P85" i="2"/>
  <c r="Q85" i="2"/>
  <c r="S85" i="2"/>
  <c r="N85" i="2"/>
  <c r="O85" i="2"/>
  <c r="H85" i="2"/>
  <c r="J85" i="2"/>
  <c r="B85" i="2"/>
  <c r="AU85" i="2"/>
  <c r="E85" i="2"/>
  <c r="F85" i="2"/>
  <c r="AT85" i="2"/>
  <c r="B84" i="4"/>
  <c r="D84" i="4"/>
  <c r="K84" i="4"/>
  <c r="I84" i="4"/>
  <c r="J84" i="4"/>
  <c r="B83" i="4"/>
  <c r="D83" i="4"/>
  <c r="K83" i="4"/>
  <c r="I83" i="4"/>
  <c r="J83" i="4"/>
  <c r="I84" i="2"/>
  <c r="R84" i="2"/>
  <c r="P84" i="2"/>
  <c r="Q84" i="2"/>
  <c r="S84" i="2"/>
  <c r="N84" i="2"/>
  <c r="O84" i="2"/>
  <c r="H84" i="2"/>
  <c r="J84" i="2"/>
  <c r="B84" i="2"/>
  <c r="AU84" i="2"/>
  <c r="E84" i="2"/>
  <c r="F84" i="2"/>
  <c r="AT84" i="2"/>
  <c r="I83" i="2"/>
  <c r="R83" i="2"/>
  <c r="P83" i="2"/>
  <c r="Q83" i="2"/>
  <c r="S83" i="2"/>
  <c r="N83" i="2"/>
  <c r="O83" i="2"/>
  <c r="H83" i="2"/>
  <c r="J83" i="2"/>
  <c r="B83" i="2"/>
  <c r="AU83" i="2"/>
  <c r="E83" i="2"/>
  <c r="F83" i="2"/>
  <c r="B82" i="4"/>
  <c r="D82" i="4"/>
  <c r="K82" i="4"/>
  <c r="I82" i="4"/>
  <c r="J82" i="4"/>
  <c r="AT83" i="2"/>
  <c r="B81" i="4"/>
  <c r="D81" i="4"/>
  <c r="K81" i="4"/>
  <c r="I81" i="4"/>
  <c r="J81" i="4"/>
  <c r="I82" i="2"/>
  <c r="R82" i="2"/>
  <c r="P82" i="2"/>
  <c r="Q82" i="2"/>
  <c r="S82" i="2"/>
  <c r="N82" i="2"/>
  <c r="O82" i="2"/>
  <c r="H82" i="2"/>
  <c r="J82" i="2"/>
  <c r="B82" i="2"/>
  <c r="AU82" i="2"/>
  <c r="E82" i="2"/>
  <c r="F82" i="2"/>
  <c r="AT82" i="2"/>
  <c r="I81" i="2"/>
  <c r="R81" i="2"/>
  <c r="P81" i="2"/>
  <c r="Q81" i="2"/>
  <c r="S81" i="2"/>
  <c r="N81" i="2"/>
  <c r="O81" i="2"/>
  <c r="H81" i="2"/>
  <c r="J81" i="2"/>
  <c r="B81" i="2"/>
  <c r="AU81" i="2"/>
  <c r="I80" i="2"/>
  <c r="R80" i="2"/>
  <c r="P80" i="2"/>
  <c r="Q80" i="2"/>
  <c r="S80" i="2"/>
  <c r="N80" i="2"/>
  <c r="O80" i="2"/>
  <c r="H80" i="2"/>
  <c r="J80" i="2"/>
  <c r="B80" i="2"/>
  <c r="AU80" i="2"/>
  <c r="E81" i="2"/>
  <c r="F81" i="2"/>
  <c r="E80" i="2"/>
  <c r="F80" i="2"/>
  <c r="AT81" i="2"/>
  <c r="AT80" i="2"/>
  <c r="B80" i="4"/>
  <c r="D80" i="4"/>
  <c r="K80" i="4"/>
  <c r="B79" i="4"/>
  <c r="D79" i="4"/>
  <c r="K79" i="4"/>
  <c r="I80" i="4"/>
  <c r="J80" i="4"/>
  <c r="I79" i="4"/>
  <c r="J79" i="4"/>
  <c r="B78" i="4"/>
  <c r="D78" i="4"/>
  <c r="K78" i="4"/>
  <c r="I78" i="4"/>
  <c r="J78" i="4"/>
  <c r="I79" i="2"/>
  <c r="R79" i="2"/>
  <c r="P79" i="2"/>
  <c r="Q79" i="2"/>
  <c r="S79" i="2"/>
  <c r="N79" i="2"/>
  <c r="O79" i="2"/>
  <c r="H79" i="2"/>
  <c r="J79" i="2"/>
  <c r="B79" i="2"/>
  <c r="AU79" i="2"/>
  <c r="E79" i="2"/>
  <c r="F79" i="2"/>
  <c r="AT79" i="2"/>
  <c r="B77" i="4"/>
  <c r="D77" i="4"/>
  <c r="K77" i="4"/>
  <c r="I77" i="4"/>
  <c r="J77" i="4"/>
  <c r="P78" i="2"/>
  <c r="Q78" i="2"/>
  <c r="R78" i="2"/>
  <c r="S78" i="2"/>
  <c r="N78" i="2"/>
  <c r="O78" i="2"/>
  <c r="I78" i="2"/>
  <c r="H78" i="2"/>
  <c r="J78" i="2"/>
  <c r="B78" i="2"/>
  <c r="AU78" i="2"/>
  <c r="E78" i="2"/>
  <c r="F78" i="2"/>
  <c r="AT78" i="2"/>
  <c r="B76" i="4"/>
  <c r="D76" i="4"/>
  <c r="K76" i="4"/>
  <c r="I76" i="4"/>
  <c r="J76" i="4"/>
  <c r="P77" i="2"/>
  <c r="Q77" i="2"/>
  <c r="R77" i="2"/>
  <c r="S77" i="2"/>
  <c r="N77" i="2"/>
  <c r="O77" i="2"/>
  <c r="I77" i="2"/>
  <c r="H77" i="2"/>
  <c r="J77" i="2"/>
  <c r="B77" i="2"/>
  <c r="AU77" i="2"/>
  <c r="E77" i="2"/>
  <c r="F77" i="2"/>
  <c r="AT77" i="2"/>
  <c r="B75" i="4"/>
  <c r="D75" i="4"/>
  <c r="K75" i="4"/>
  <c r="I75" i="4"/>
  <c r="J75" i="4"/>
  <c r="H75" i="2"/>
  <c r="I75" i="2"/>
  <c r="J75" i="2"/>
  <c r="B75" i="2"/>
  <c r="P75" i="2"/>
  <c r="Q75" i="2"/>
  <c r="R75" i="2"/>
  <c r="S75" i="2"/>
  <c r="N75" i="2"/>
  <c r="AU75" i="2"/>
  <c r="I76" i="2"/>
  <c r="H76" i="2"/>
  <c r="J76" i="2"/>
  <c r="B76" i="2"/>
  <c r="R76" i="2"/>
  <c r="P76" i="2"/>
  <c r="Q76" i="2"/>
  <c r="S76" i="2"/>
  <c r="N76" i="2"/>
  <c r="AU76" i="2"/>
  <c r="O76" i="2"/>
  <c r="E76" i="2"/>
  <c r="F76" i="2"/>
  <c r="AT76" i="2"/>
  <c r="E75" i="2"/>
  <c r="F75" i="2"/>
  <c r="O75" i="2"/>
  <c r="I74" i="2"/>
  <c r="R74" i="2"/>
  <c r="P74" i="2"/>
  <c r="Q74" i="2"/>
  <c r="S74" i="2"/>
  <c r="N74" i="2"/>
  <c r="O74" i="2"/>
  <c r="H74" i="2"/>
  <c r="J74" i="2"/>
  <c r="B74" i="2"/>
  <c r="AU74" i="2"/>
  <c r="E74" i="2"/>
  <c r="F74" i="2"/>
  <c r="AT75" i="2"/>
  <c r="AT74" i="2"/>
  <c r="B74" i="4"/>
  <c r="D74" i="4"/>
  <c r="K74" i="4"/>
  <c r="B73" i="4"/>
  <c r="D73" i="4"/>
  <c r="K73" i="4"/>
  <c r="I74" i="4"/>
  <c r="J74" i="4"/>
  <c r="I73" i="4"/>
  <c r="J73" i="4"/>
  <c r="B72" i="4"/>
  <c r="D72" i="4"/>
  <c r="K72" i="4"/>
  <c r="I72" i="4"/>
  <c r="J72" i="4"/>
  <c r="I73" i="2"/>
  <c r="R73" i="2"/>
  <c r="P73" i="2"/>
  <c r="Q73" i="2"/>
  <c r="S73" i="2"/>
  <c r="N73" i="2"/>
  <c r="O73" i="2"/>
  <c r="H73" i="2"/>
  <c r="J73" i="2"/>
  <c r="B73" i="2"/>
  <c r="AU73" i="2"/>
  <c r="E73" i="2"/>
  <c r="F73" i="2"/>
  <c r="AT73" i="2"/>
  <c r="B71" i="4"/>
  <c r="D71" i="4"/>
  <c r="K71" i="4"/>
  <c r="I71" i="4"/>
  <c r="J71" i="4"/>
  <c r="I72" i="2"/>
  <c r="R72" i="2"/>
  <c r="P72" i="2"/>
  <c r="Q72" i="2"/>
  <c r="S72" i="2"/>
  <c r="N72" i="2"/>
  <c r="O72" i="2"/>
  <c r="H72" i="2"/>
  <c r="J72" i="2"/>
  <c r="B72" i="2"/>
  <c r="AU72" i="2"/>
  <c r="E72" i="2"/>
  <c r="F72" i="2"/>
  <c r="AT72" i="2"/>
  <c r="B70" i="4"/>
  <c r="D70" i="4"/>
  <c r="K70" i="4"/>
  <c r="I70" i="4"/>
  <c r="J70" i="4"/>
  <c r="R71" i="2"/>
  <c r="P71" i="2"/>
  <c r="Q71" i="2"/>
  <c r="S71" i="2"/>
  <c r="N71" i="2"/>
  <c r="O71" i="2"/>
  <c r="I71" i="2"/>
  <c r="H71" i="2"/>
  <c r="J71" i="2"/>
  <c r="B71" i="2"/>
  <c r="AU71" i="2"/>
  <c r="E71" i="2"/>
  <c r="F71" i="2"/>
  <c r="AT71" i="2"/>
  <c r="I70" i="2"/>
  <c r="R70" i="2"/>
  <c r="P70" i="2"/>
  <c r="Q70" i="2"/>
  <c r="S70" i="2"/>
  <c r="N70" i="2"/>
  <c r="O70" i="2"/>
  <c r="H70" i="2"/>
  <c r="J70" i="2"/>
  <c r="B70" i="2"/>
  <c r="AU70" i="2"/>
  <c r="I69" i="2"/>
  <c r="R69" i="2"/>
  <c r="P69" i="2"/>
  <c r="Q69" i="2"/>
  <c r="S69" i="2"/>
  <c r="N69" i="2"/>
  <c r="O69" i="2"/>
  <c r="H69" i="2"/>
  <c r="J69" i="2"/>
  <c r="B69" i="2"/>
  <c r="AU69" i="2"/>
  <c r="E70" i="2"/>
  <c r="F70" i="2"/>
  <c r="E69" i="2"/>
  <c r="F69" i="2"/>
  <c r="AT70" i="2"/>
  <c r="AT69" i="2"/>
  <c r="B69" i="4"/>
  <c r="D69" i="4"/>
  <c r="K69" i="4"/>
  <c r="I69" i="4"/>
  <c r="J69" i="4"/>
  <c r="B68" i="4"/>
  <c r="D68" i="4"/>
  <c r="K68" i="4"/>
  <c r="I68" i="4"/>
  <c r="J68" i="4"/>
  <c r="B67" i="4"/>
  <c r="D67" i="4"/>
  <c r="K67" i="4"/>
  <c r="I67" i="4"/>
  <c r="J67" i="4"/>
  <c r="I66" i="4"/>
  <c r="J66" i="4"/>
  <c r="B66" i="4"/>
  <c r="D66" i="4"/>
  <c r="K66" i="4"/>
  <c r="B65" i="4"/>
  <c r="D65" i="4"/>
  <c r="H65" i="2"/>
  <c r="I65" i="2"/>
  <c r="J65" i="2"/>
  <c r="B65" i="2"/>
  <c r="Q65" i="2"/>
  <c r="R65" i="2"/>
  <c r="S65" i="2"/>
  <c r="P65" i="2"/>
  <c r="N65" i="2"/>
  <c r="AU65" i="2"/>
  <c r="I66" i="2"/>
  <c r="H66" i="2"/>
  <c r="J66" i="2"/>
  <c r="B66" i="2"/>
  <c r="R66" i="2"/>
  <c r="P66" i="2"/>
  <c r="Q66" i="2"/>
  <c r="S66" i="2"/>
  <c r="N66" i="2"/>
  <c r="AU66" i="2"/>
  <c r="I67" i="2"/>
  <c r="H67" i="2"/>
  <c r="J67" i="2"/>
  <c r="B67" i="2"/>
  <c r="R67" i="2"/>
  <c r="P67" i="2"/>
  <c r="Q67" i="2"/>
  <c r="S67" i="2"/>
  <c r="N67" i="2"/>
  <c r="AU67" i="2"/>
  <c r="I68" i="2"/>
  <c r="H68" i="2"/>
  <c r="J68" i="2"/>
  <c r="B68" i="2"/>
  <c r="R68" i="2"/>
  <c r="P68" i="2"/>
  <c r="Q68" i="2"/>
  <c r="S68" i="2"/>
  <c r="N68" i="2"/>
  <c r="AU68" i="2"/>
  <c r="AT68" i="2"/>
  <c r="O65" i="2"/>
  <c r="O66" i="2"/>
  <c r="O67" i="2"/>
  <c r="O68" i="2"/>
  <c r="E68" i="2"/>
  <c r="F68" i="2"/>
  <c r="E67" i="2"/>
  <c r="F67" i="2"/>
  <c r="AT67" i="2"/>
  <c r="AT66" i="2"/>
  <c r="AT65" i="2"/>
  <c r="J65" i="4"/>
  <c r="K65" i="4"/>
  <c r="E66" i="2"/>
  <c r="F66" i="2"/>
  <c r="E65" i="2"/>
  <c r="F65" i="2"/>
  <c r="B64" i="4"/>
  <c r="D64" i="4"/>
  <c r="K64" i="4"/>
  <c r="I65" i="4"/>
  <c r="I64" i="4"/>
  <c r="J64" i="4"/>
  <c r="B63" i="4"/>
  <c r="D63" i="4"/>
  <c r="K63" i="4"/>
  <c r="I63" i="4"/>
  <c r="J63" i="4"/>
  <c r="I64" i="2"/>
  <c r="R64" i="2"/>
  <c r="P64" i="2"/>
  <c r="Q64" i="2"/>
  <c r="S64" i="2"/>
  <c r="N64" i="2"/>
  <c r="O64" i="2"/>
  <c r="H64" i="2"/>
  <c r="J64" i="2"/>
  <c r="B64" i="2"/>
  <c r="AU64" i="2"/>
  <c r="E64" i="2"/>
  <c r="F64" i="2"/>
  <c r="AT64" i="2"/>
  <c r="B62" i="4"/>
  <c r="D62" i="4"/>
  <c r="K62" i="4"/>
  <c r="I62" i="4"/>
  <c r="J62" i="4"/>
  <c r="I63" i="2"/>
  <c r="R63" i="2"/>
  <c r="P63" i="2"/>
  <c r="Q63" i="2"/>
  <c r="S63" i="2"/>
  <c r="N63" i="2"/>
  <c r="O63" i="2"/>
  <c r="H63" i="2"/>
  <c r="J63" i="2"/>
  <c r="B63" i="2"/>
  <c r="AU63" i="2"/>
  <c r="E63" i="2"/>
  <c r="F63" i="2"/>
  <c r="AT63" i="2"/>
  <c r="B61" i="4"/>
  <c r="D61" i="4"/>
  <c r="K61" i="4"/>
  <c r="I61" i="4"/>
  <c r="J61" i="4"/>
  <c r="I62" i="2"/>
  <c r="R62" i="2"/>
  <c r="P62" i="2"/>
  <c r="Q62" i="2"/>
  <c r="S62" i="2"/>
  <c r="N62" i="2"/>
  <c r="O62" i="2"/>
  <c r="H62" i="2"/>
  <c r="J62" i="2"/>
  <c r="B62" i="2"/>
  <c r="AU62" i="2"/>
  <c r="E62" i="2"/>
  <c r="F62" i="2"/>
  <c r="AT62" i="2"/>
  <c r="B60" i="4"/>
  <c r="D60" i="4"/>
  <c r="K60" i="4"/>
  <c r="I60" i="4"/>
  <c r="J60" i="4"/>
  <c r="I61" i="2"/>
  <c r="R61" i="2"/>
  <c r="P61" i="2"/>
  <c r="Q61" i="2"/>
  <c r="S61" i="2"/>
  <c r="N61" i="2"/>
  <c r="O61" i="2"/>
  <c r="H61" i="2"/>
  <c r="J61" i="2"/>
  <c r="B61" i="2"/>
  <c r="AU61" i="2"/>
  <c r="E61" i="2"/>
  <c r="F61" i="2"/>
  <c r="AT61" i="2"/>
  <c r="I60" i="2"/>
  <c r="R60" i="2"/>
  <c r="P60" i="2"/>
  <c r="Q60" i="2"/>
  <c r="S60" i="2"/>
  <c r="N60" i="2"/>
  <c r="O60" i="2"/>
  <c r="H60" i="2"/>
  <c r="J60" i="2"/>
  <c r="B60" i="2"/>
  <c r="AU60" i="2"/>
  <c r="I59" i="2"/>
  <c r="R59" i="2"/>
  <c r="P59" i="2"/>
  <c r="Q59" i="2"/>
  <c r="S59" i="2"/>
  <c r="N59" i="2"/>
  <c r="O59" i="2"/>
  <c r="H59" i="2"/>
  <c r="J59" i="2"/>
  <c r="B59" i="2"/>
  <c r="AU59" i="2"/>
  <c r="E60" i="2"/>
  <c r="F60" i="2"/>
  <c r="E59" i="2"/>
  <c r="F59" i="2"/>
  <c r="B59" i="4"/>
  <c r="D59" i="4"/>
  <c r="K59" i="4"/>
  <c r="B58" i="4"/>
  <c r="D58" i="4"/>
  <c r="K58" i="4"/>
  <c r="I59" i="4"/>
  <c r="J59" i="4"/>
  <c r="I58" i="4"/>
  <c r="J58" i="4"/>
  <c r="AT60" i="2"/>
  <c r="AT59" i="2"/>
  <c r="B57" i="4"/>
  <c r="D57" i="4"/>
  <c r="K57" i="4"/>
  <c r="I57" i="4"/>
  <c r="J57" i="4"/>
  <c r="I58" i="2"/>
  <c r="R58" i="2"/>
  <c r="P58" i="2"/>
  <c r="Q58" i="2"/>
  <c r="S58" i="2"/>
  <c r="N58" i="2"/>
  <c r="O58" i="2"/>
  <c r="H58" i="2"/>
  <c r="J58" i="2"/>
  <c r="B58" i="2"/>
  <c r="AU58" i="2"/>
  <c r="E58" i="2"/>
  <c r="F58" i="2"/>
  <c r="AT58" i="2"/>
  <c r="B56" i="4"/>
  <c r="D56" i="4"/>
  <c r="K56" i="4"/>
  <c r="I56" i="4"/>
  <c r="J56" i="4"/>
  <c r="I57" i="2"/>
  <c r="R57" i="2"/>
  <c r="P57" i="2"/>
  <c r="Q57" i="2"/>
  <c r="S57" i="2"/>
  <c r="N57" i="2"/>
  <c r="O57" i="2"/>
  <c r="H57" i="2"/>
  <c r="J57" i="2"/>
  <c r="B57" i="2"/>
  <c r="AU57" i="2"/>
  <c r="E57" i="2"/>
  <c r="F57" i="2"/>
  <c r="AT57" i="2"/>
  <c r="B55" i="4"/>
  <c r="D55" i="4"/>
  <c r="K55" i="4"/>
  <c r="I55" i="4"/>
  <c r="J55" i="4"/>
  <c r="I56" i="2"/>
  <c r="R56" i="2"/>
  <c r="P56" i="2"/>
  <c r="Q56" i="2"/>
  <c r="S56" i="2"/>
  <c r="N56" i="2"/>
  <c r="O56" i="2"/>
  <c r="H56" i="2"/>
  <c r="J56" i="2"/>
  <c r="B56" i="2"/>
  <c r="AU56" i="2"/>
  <c r="E56" i="2"/>
  <c r="F56" i="2"/>
  <c r="AT56" i="2"/>
  <c r="I55" i="2"/>
  <c r="R55" i="2"/>
  <c r="P55" i="2"/>
  <c r="Q55" i="2"/>
  <c r="S55" i="2"/>
  <c r="N55" i="2"/>
  <c r="O55" i="2"/>
  <c r="H55" i="2"/>
  <c r="J55" i="2"/>
  <c r="B55" i="2"/>
  <c r="AU55" i="2"/>
  <c r="E55" i="2"/>
  <c r="F55" i="2"/>
  <c r="B54" i="4"/>
  <c r="D54" i="4"/>
  <c r="K54" i="4"/>
  <c r="I54" i="4"/>
  <c r="J54" i="4"/>
  <c r="AT55" i="2"/>
  <c r="B53" i="4"/>
  <c r="D53" i="4"/>
  <c r="K53" i="4"/>
  <c r="I53" i="4"/>
  <c r="J53" i="4"/>
  <c r="I54" i="2"/>
  <c r="R54" i="2"/>
  <c r="P54" i="2"/>
  <c r="Q54" i="2"/>
  <c r="S54" i="2"/>
  <c r="N54" i="2"/>
  <c r="O54" i="2"/>
  <c r="H54" i="2"/>
  <c r="J54" i="2"/>
  <c r="B54" i="2"/>
  <c r="AU54" i="2"/>
  <c r="E54" i="2"/>
  <c r="F54" i="2"/>
  <c r="AT54" i="2"/>
  <c r="B51" i="4"/>
  <c r="D51" i="4"/>
  <c r="B52" i="4"/>
  <c r="D52" i="4"/>
  <c r="K51" i="4"/>
  <c r="K52" i="4"/>
  <c r="I52" i="4"/>
  <c r="J52" i="4"/>
  <c r="I51" i="4"/>
  <c r="J51" i="4"/>
  <c r="I53" i="2"/>
  <c r="I52" i="2"/>
  <c r="J53" i="2"/>
  <c r="J52" i="2"/>
  <c r="S53" i="2"/>
  <c r="R53" i="2"/>
  <c r="P53" i="2"/>
  <c r="Q53" i="2"/>
  <c r="N53" i="2"/>
  <c r="O53" i="2"/>
  <c r="H53" i="2"/>
  <c r="B53" i="2"/>
  <c r="AU53" i="2"/>
  <c r="S52" i="2"/>
  <c r="P52" i="2"/>
  <c r="Q52" i="2"/>
  <c r="R52" i="2"/>
  <c r="N52" i="2"/>
  <c r="O52" i="2"/>
  <c r="H52" i="2"/>
  <c r="B52" i="2"/>
  <c r="AU52" i="2"/>
  <c r="AT53" i="2"/>
  <c r="AT52" i="2"/>
  <c r="E53" i="2"/>
  <c r="F53" i="2"/>
  <c r="E52" i="2"/>
  <c r="F52" i="2"/>
  <c r="B50" i="4"/>
  <c r="D50" i="4"/>
  <c r="K50" i="4"/>
  <c r="I50" i="4"/>
  <c r="J50" i="4"/>
  <c r="I51" i="2"/>
  <c r="R51" i="2"/>
  <c r="P51" i="2"/>
  <c r="Q51" i="2"/>
  <c r="S51" i="2"/>
  <c r="N51" i="2"/>
  <c r="O51" i="2"/>
  <c r="H51" i="2"/>
  <c r="J51" i="2"/>
  <c r="B51" i="2"/>
  <c r="AU51" i="2"/>
  <c r="E51" i="2"/>
  <c r="F51" i="2"/>
  <c r="AT51" i="2"/>
  <c r="B49" i="4"/>
  <c r="D49" i="4"/>
  <c r="K49" i="4"/>
  <c r="I49" i="4"/>
  <c r="J49" i="4"/>
  <c r="I50" i="2"/>
  <c r="R50" i="2"/>
  <c r="P50" i="2"/>
  <c r="Q50" i="2"/>
  <c r="S50" i="2"/>
  <c r="N50" i="2"/>
  <c r="O50" i="2"/>
  <c r="H50" i="2"/>
  <c r="J50" i="2"/>
  <c r="B50" i="2"/>
  <c r="AU50" i="2"/>
  <c r="E50" i="2"/>
  <c r="F50" i="2"/>
  <c r="AT50" i="2"/>
  <c r="B48" i="4"/>
  <c r="D48" i="4"/>
  <c r="K48" i="4"/>
  <c r="I48" i="4"/>
  <c r="J48" i="4"/>
  <c r="I49" i="2"/>
  <c r="R49" i="2"/>
  <c r="P49" i="2"/>
  <c r="Q49" i="2"/>
  <c r="S49" i="2"/>
  <c r="N49" i="2"/>
  <c r="O49" i="2"/>
  <c r="H49" i="2"/>
  <c r="J49" i="2"/>
  <c r="B49" i="2"/>
  <c r="AU49" i="2"/>
  <c r="E49" i="2"/>
  <c r="F49" i="2"/>
  <c r="AT49" i="2"/>
  <c r="B47" i="4"/>
  <c r="D47" i="4"/>
  <c r="K47" i="4"/>
  <c r="I47" i="4"/>
  <c r="J47" i="4"/>
  <c r="I48" i="2"/>
  <c r="R48" i="2"/>
  <c r="P48" i="2"/>
  <c r="Q48" i="2"/>
  <c r="S48" i="2"/>
  <c r="N48" i="2"/>
  <c r="O48" i="2"/>
  <c r="H48" i="2"/>
  <c r="J48" i="2"/>
  <c r="B48" i="2"/>
  <c r="AU48" i="2"/>
  <c r="E48" i="2"/>
  <c r="F48" i="2"/>
  <c r="AT48" i="2"/>
  <c r="B46" i="4"/>
  <c r="D46" i="4"/>
  <c r="K46" i="4"/>
  <c r="I46" i="4"/>
  <c r="J46" i="4"/>
  <c r="I47" i="2"/>
  <c r="R47" i="2"/>
  <c r="P47" i="2"/>
  <c r="Q47" i="2"/>
  <c r="S47" i="2"/>
  <c r="N47" i="2"/>
  <c r="O47" i="2"/>
  <c r="H47" i="2"/>
  <c r="J47" i="2"/>
  <c r="B47" i="2"/>
  <c r="AU47" i="2"/>
  <c r="E47" i="2"/>
  <c r="F47" i="2"/>
  <c r="AT47" i="2"/>
  <c r="B45" i="4"/>
  <c r="D45" i="4"/>
  <c r="K45" i="4"/>
  <c r="I45" i="4"/>
  <c r="J45" i="4"/>
  <c r="I46" i="2"/>
  <c r="R46" i="2"/>
  <c r="P46" i="2"/>
  <c r="Q46" i="2"/>
  <c r="S46" i="2"/>
  <c r="N46" i="2"/>
  <c r="O46" i="2"/>
  <c r="H46" i="2"/>
  <c r="J46" i="2"/>
  <c r="B46" i="2"/>
  <c r="AU46" i="2"/>
  <c r="E46" i="2"/>
  <c r="F46" i="2"/>
  <c r="AT46" i="2"/>
  <c r="B44" i="4"/>
  <c r="D44" i="4"/>
  <c r="K44" i="4"/>
  <c r="I44" i="4"/>
  <c r="J44" i="4"/>
  <c r="I45" i="2"/>
  <c r="R45" i="2"/>
  <c r="P45" i="2"/>
  <c r="Q45" i="2"/>
  <c r="S45" i="2"/>
  <c r="N45" i="2"/>
  <c r="O45" i="2"/>
  <c r="H45" i="2"/>
  <c r="J45" i="2"/>
  <c r="B45" i="2"/>
  <c r="AU45" i="2"/>
  <c r="E45" i="2"/>
  <c r="F45" i="2"/>
  <c r="AT45" i="2"/>
  <c r="B43" i="4"/>
  <c r="D43" i="4"/>
  <c r="K43" i="4"/>
  <c r="I43" i="4"/>
  <c r="J43" i="4"/>
  <c r="I44" i="2"/>
  <c r="R44" i="2"/>
  <c r="P44" i="2"/>
  <c r="Q44" i="2"/>
  <c r="S44" i="2"/>
  <c r="N44" i="2"/>
  <c r="O44" i="2"/>
  <c r="H44" i="2"/>
  <c r="J44" i="2"/>
  <c r="B44" i="2"/>
  <c r="AU44" i="2"/>
  <c r="E44" i="2"/>
  <c r="F44" i="2"/>
  <c r="AT44" i="2"/>
  <c r="B42" i="4"/>
  <c r="D42" i="4"/>
  <c r="K42" i="4"/>
  <c r="I42" i="4"/>
  <c r="J42" i="4"/>
  <c r="I43" i="2"/>
  <c r="R43" i="2"/>
  <c r="P43" i="2"/>
  <c r="Q43" i="2"/>
  <c r="S43" i="2"/>
  <c r="N43" i="2"/>
  <c r="O43" i="2"/>
  <c r="H43" i="2"/>
  <c r="J43" i="2"/>
  <c r="B43" i="2"/>
  <c r="AU43" i="2"/>
  <c r="E43" i="2"/>
  <c r="F43" i="2"/>
  <c r="AT43" i="2"/>
  <c r="B41" i="4"/>
  <c r="D41" i="4"/>
  <c r="K41" i="4"/>
  <c r="I41" i="4"/>
  <c r="J41" i="4"/>
  <c r="I42" i="2"/>
  <c r="R42" i="2"/>
  <c r="P42" i="2"/>
  <c r="Q42" i="2"/>
  <c r="S42" i="2"/>
  <c r="N42" i="2"/>
  <c r="O42" i="2"/>
  <c r="H42" i="2"/>
  <c r="J42" i="2"/>
  <c r="B42" i="2"/>
  <c r="AU42" i="2"/>
  <c r="E42" i="2"/>
  <c r="F42" i="2"/>
  <c r="AT42" i="2"/>
  <c r="B40" i="4"/>
  <c r="D40" i="4"/>
  <c r="K40" i="4"/>
  <c r="I40" i="4"/>
  <c r="J40" i="4"/>
  <c r="I41" i="2"/>
  <c r="R41" i="2"/>
  <c r="P41" i="2"/>
  <c r="Q41" i="2"/>
  <c r="S41" i="2"/>
  <c r="N41" i="2"/>
  <c r="O41" i="2"/>
  <c r="H41" i="2"/>
  <c r="J41" i="2"/>
  <c r="B41" i="2"/>
  <c r="AU41" i="2"/>
  <c r="E41" i="2"/>
  <c r="F41" i="2"/>
  <c r="AT41" i="2"/>
  <c r="B39" i="4"/>
  <c r="D39" i="4"/>
  <c r="K39" i="4"/>
  <c r="I39" i="4"/>
  <c r="J39" i="4"/>
  <c r="I40" i="2"/>
  <c r="R40" i="2"/>
  <c r="P40" i="2"/>
  <c r="Q40" i="2"/>
  <c r="S40" i="2"/>
  <c r="N40" i="2"/>
  <c r="O40" i="2"/>
  <c r="H40" i="2"/>
  <c r="J40" i="2"/>
  <c r="B40" i="2"/>
  <c r="AU40" i="2"/>
  <c r="E40" i="2"/>
  <c r="F40" i="2"/>
  <c r="AT40" i="2"/>
  <c r="B38" i="4"/>
  <c r="D38" i="4"/>
  <c r="K38" i="4"/>
  <c r="I38" i="4"/>
  <c r="J38" i="4"/>
  <c r="I39" i="2"/>
  <c r="R39" i="2"/>
  <c r="P39" i="2"/>
  <c r="Q39" i="2"/>
  <c r="S39" i="2"/>
  <c r="N39" i="2"/>
  <c r="O39" i="2"/>
  <c r="H39" i="2"/>
  <c r="J39" i="2"/>
  <c r="B39" i="2"/>
  <c r="AU39" i="2"/>
  <c r="E39" i="2"/>
  <c r="F39" i="2"/>
  <c r="AT39" i="2"/>
  <c r="B37" i="4"/>
  <c r="D37" i="4"/>
  <c r="K37" i="4"/>
  <c r="I37" i="4"/>
  <c r="J37" i="4"/>
  <c r="I38" i="2"/>
  <c r="R38" i="2"/>
  <c r="P38" i="2"/>
  <c r="Q38" i="2"/>
  <c r="S38" i="2"/>
  <c r="N38" i="2"/>
  <c r="O38" i="2"/>
  <c r="H38" i="2"/>
  <c r="J38" i="2"/>
  <c r="B38" i="2"/>
  <c r="AU38" i="2"/>
  <c r="E38" i="2"/>
  <c r="F38" i="2"/>
  <c r="AT38" i="2"/>
  <c r="B36" i="4"/>
  <c r="D36" i="4"/>
  <c r="K36" i="4"/>
  <c r="I36" i="4"/>
  <c r="J36" i="4"/>
  <c r="I37" i="2"/>
  <c r="J37" i="2"/>
  <c r="S37" i="2"/>
  <c r="R37" i="2"/>
  <c r="P37" i="2"/>
  <c r="Q37" i="2"/>
  <c r="N37" i="2"/>
  <c r="O37" i="2"/>
  <c r="H37" i="2"/>
  <c r="B37" i="2"/>
  <c r="AU37" i="2"/>
  <c r="AT37" i="2"/>
  <c r="E37" i="2"/>
  <c r="F37" i="2"/>
  <c r="H33" i="2"/>
  <c r="I33" i="2"/>
  <c r="J33" i="2"/>
  <c r="B33" i="2"/>
  <c r="P33" i="2"/>
  <c r="Q33" i="2"/>
  <c r="R33" i="2"/>
  <c r="S33" i="2"/>
  <c r="N33" i="2"/>
  <c r="AU33" i="2"/>
  <c r="H34" i="2"/>
  <c r="I34" i="2"/>
  <c r="J34" i="2"/>
  <c r="B34" i="2"/>
  <c r="P34" i="2"/>
  <c r="Q34" i="2"/>
  <c r="R34" i="2"/>
  <c r="S34" i="2"/>
  <c r="N34" i="2"/>
  <c r="AU34" i="2"/>
  <c r="H35" i="2"/>
  <c r="I35" i="2"/>
  <c r="J35" i="2"/>
  <c r="B35" i="2"/>
  <c r="P35" i="2"/>
  <c r="Q35" i="2"/>
  <c r="R35" i="2"/>
  <c r="S35" i="2"/>
  <c r="N35" i="2"/>
  <c r="AU35" i="2"/>
  <c r="H36" i="2"/>
  <c r="I36" i="2"/>
  <c r="J36" i="2"/>
  <c r="B36" i="2"/>
  <c r="P36" i="2"/>
  <c r="Q36" i="2"/>
  <c r="R36" i="2"/>
  <c r="S36" i="2"/>
  <c r="N36" i="2"/>
  <c r="AU36" i="2"/>
  <c r="B35" i="4"/>
  <c r="D35" i="4"/>
  <c r="K35" i="4"/>
  <c r="I35" i="4"/>
  <c r="J35" i="4"/>
  <c r="O36" i="2"/>
  <c r="AT36" i="2"/>
  <c r="E36" i="2"/>
  <c r="F36" i="2"/>
  <c r="B34" i="4"/>
  <c r="D34" i="4"/>
  <c r="K34" i="4"/>
  <c r="B33" i="4"/>
  <c r="D33" i="4"/>
  <c r="K33" i="4"/>
  <c r="I34" i="4"/>
  <c r="J34" i="4"/>
  <c r="I33" i="4"/>
  <c r="J33" i="4"/>
  <c r="O35" i="2"/>
  <c r="O34" i="2"/>
  <c r="AT35" i="2"/>
  <c r="AT34" i="2"/>
  <c r="E35" i="2"/>
  <c r="F35" i="2"/>
  <c r="E34" i="2"/>
  <c r="F34" i="2"/>
  <c r="B32" i="4"/>
  <c r="D32" i="4"/>
  <c r="K32" i="4"/>
  <c r="B31" i="4"/>
  <c r="D31" i="4"/>
  <c r="K31" i="4"/>
  <c r="I32" i="4"/>
  <c r="J32" i="4"/>
  <c r="I31" i="4"/>
  <c r="J31" i="4"/>
  <c r="O33" i="2"/>
  <c r="J32" i="2"/>
  <c r="S32" i="2"/>
  <c r="P32" i="2"/>
  <c r="Q32" i="2"/>
  <c r="R32" i="2"/>
  <c r="N32" i="2"/>
  <c r="O32" i="2"/>
  <c r="I32" i="2"/>
  <c r="H32" i="2"/>
  <c r="B32" i="2"/>
  <c r="AU32" i="2"/>
  <c r="AT33" i="2"/>
  <c r="AT32" i="2"/>
  <c r="E33" i="2"/>
  <c r="F33" i="2"/>
  <c r="E32" i="2"/>
  <c r="F32" i="2"/>
  <c r="B30" i="4"/>
  <c r="D30" i="4"/>
  <c r="K30" i="4"/>
  <c r="I30" i="4"/>
  <c r="J30" i="4"/>
  <c r="I31" i="2"/>
  <c r="J31" i="2"/>
  <c r="S31" i="2"/>
  <c r="P31" i="2"/>
  <c r="Q31" i="2"/>
  <c r="R31" i="2"/>
  <c r="N31" i="2"/>
  <c r="O31" i="2"/>
  <c r="H31" i="2"/>
  <c r="B31" i="2"/>
  <c r="AU31" i="2"/>
  <c r="AT31" i="2"/>
  <c r="E31" i="2"/>
  <c r="F31" i="2"/>
  <c r="B29" i="4"/>
  <c r="D29" i="4"/>
  <c r="K29" i="4"/>
  <c r="I29" i="4"/>
  <c r="J29" i="4"/>
  <c r="I30" i="2"/>
  <c r="R30" i="2"/>
  <c r="P30" i="2"/>
  <c r="Q30" i="2"/>
  <c r="S30" i="2"/>
  <c r="N30" i="2"/>
  <c r="O30" i="2"/>
  <c r="H30" i="2"/>
  <c r="J30" i="2"/>
  <c r="B30" i="2"/>
  <c r="AU30" i="2"/>
  <c r="AT30" i="2"/>
  <c r="E30" i="2"/>
  <c r="F30" i="2"/>
  <c r="B28" i="4"/>
  <c r="D28" i="4"/>
  <c r="K28" i="4"/>
  <c r="I28" i="4"/>
  <c r="J28" i="4"/>
  <c r="I29" i="2"/>
  <c r="J29" i="2"/>
  <c r="S29" i="2"/>
  <c r="R29" i="2"/>
  <c r="P29" i="2"/>
  <c r="Q29" i="2"/>
  <c r="N29" i="2"/>
  <c r="O29" i="2"/>
  <c r="H29" i="2"/>
  <c r="B29" i="2"/>
  <c r="AU29" i="2"/>
  <c r="AT29" i="2"/>
  <c r="E29" i="2"/>
  <c r="F29" i="2"/>
  <c r="I28" i="2"/>
  <c r="H28" i="2"/>
  <c r="J28" i="2"/>
  <c r="B28" i="2"/>
  <c r="E28" i="2"/>
  <c r="F28" i="2"/>
  <c r="R28" i="2"/>
  <c r="P28" i="2"/>
  <c r="Q28" i="2"/>
  <c r="S28" i="2"/>
  <c r="N28" i="2"/>
  <c r="O28" i="2"/>
  <c r="AU28" i="2"/>
  <c r="AT28" i="2"/>
  <c r="I27" i="4"/>
  <c r="J27" i="4"/>
  <c r="B27" i="4"/>
  <c r="D27" i="4"/>
  <c r="K27" i="4"/>
  <c r="B26" i="4"/>
  <c r="D26" i="4"/>
  <c r="K26" i="4"/>
  <c r="I26" i="4"/>
  <c r="J26" i="4"/>
  <c r="I27" i="2"/>
  <c r="J27" i="2"/>
  <c r="S27" i="2"/>
  <c r="R27" i="2"/>
  <c r="P27" i="2"/>
  <c r="Q27" i="2"/>
  <c r="N27" i="2"/>
  <c r="O27" i="2"/>
  <c r="H27" i="2"/>
  <c r="B27" i="2"/>
  <c r="AU27" i="2"/>
  <c r="AT27" i="2"/>
  <c r="E27" i="2"/>
  <c r="F27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H3" i="2"/>
  <c r="I3" i="2"/>
  <c r="J3" i="2"/>
  <c r="B3" i="2"/>
  <c r="P3" i="2"/>
  <c r="Q3" i="2"/>
  <c r="R3" i="2"/>
  <c r="S3" i="2"/>
  <c r="N3" i="2"/>
  <c r="AU3" i="2"/>
  <c r="H4" i="2"/>
  <c r="I4" i="2"/>
  <c r="J4" i="2"/>
  <c r="B4" i="2"/>
  <c r="P4" i="2"/>
  <c r="Q4" i="2"/>
  <c r="R4" i="2"/>
  <c r="S4" i="2"/>
  <c r="N4" i="2"/>
  <c r="AU4" i="2"/>
  <c r="H5" i="2"/>
  <c r="I5" i="2"/>
  <c r="J5" i="2"/>
  <c r="B5" i="2"/>
  <c r="P5" i="2"/>
  <c r="Q5" i="2"/>
  <c r="R5" i="2"/>
  <c r="S5" i="2"/>
  <c r="N5" i="2"/>
  <c r="AU5" i="2"/>
  <c r="H6" i="2"/>
  <c r="I6" i="2"/>
  <c r="J6" i="2"/>
  <c r="B6" i="2"/>
  <c r="P6" i="2"/>
  <c r="Q6" i="2"/>
  <c r="R6" i="2"/>
  <c r="S6" i="2"/>
  <c r="N6" i="2"/>
  <c r="AU6" i="2"/>
  <c r="H7" i="2"/>
  <c r="I7" i="2"/>
  <c r="J7" i="2"/>
  <c r="B7" i="2"/>
  <c r="P7" i="2"/>
  <c r="Q7" i="2"/>
  <c r="R7" i="2"/>
  <c r="S7" i="2"/>
  <c r="N7" i="2"/>
  <c r="AU7" i="2"/>
  <c r="H8" i="2"/>
  <c r="I8" i="2"/>
  <c r="J8" i="2"/>
  <c r="B8" i="2"/>
  <c r="P8" i="2"/>
  <c r="Q8" i="2"/>
  <c r="R8" i="2"/>
  <c r="S8" i="2"/>
  <c r="N8" i="2"/>
  <c r="AU8" i="2"/>
  <c r="H9" i="2"/>
  <c r="I9" i="2"/>
  <c r="J9" i="2"/>
  <c r="B9" i="2"/>
  <c r="P9" i="2"/>
  <c r="Q9" i="2"/>
  <c r="R9" i="2"/>
  <c r="S9" i="2"/>
  <c r="N9" i="2"/>
  <c r="AU9" i="2"/>
  <c r="H10" i="2"/>
  <c r="I10" i="2"/>
  <c r="J10" i="2"/>
  <c r="B10" i="2"/>
  <c r="P10" i="2"/>
  <c r="Q10" i="2"/>
  <c r="R10" i="2"/>
  <c r="S10" i="2"/>
  <c r="N10" i="2"/>
  <c r="AU10" i="2"/>
  <c r="H11" i="2"/>
  <c r="I11" i="2"/>
  <c r="J11" i="2"/>
  <c r="B11" i="2"/>
  <c r="P11" i="2"/>
  <c r="Q11" i="2"/>
  <c r="R11" i="2"/>
  <c r="S11" i="2"/>
  <c r="N11" i="2"/>
  <c r="AU11" i="2"/>
  <c r="H12" i="2"/>
  <c r="I12" i="2"/>
  <c r="J12" i="2"/>
  <c r="B12" i="2"/>
  <c r="P12" i="2"/>
  <c r="Q12" i="2"/>
  <c r="R12" i="2"/>
  <c r="S12" i="2"/>
  <c r="N12" i="2"/>
  <c r="AU12" i="2"/>
  <c r="H13" i="2"/>
  <c r="I13" i="2"/>
  <c r="J13" i="2"/>
  <c r="B13" i="2"/>
  <c r="P13" i="2"/>
  <c r="Q13" i="2"/>
  <c r="R13" i="2"/>
  <c r="S13" i="2"/>
  <c r="N13" i="2"/>
  <c r="AU13" i="2"/>
  <c r="H14" i="2"/>
  <c r="I14" i="2"/>
  <c r="J14" i="2"/>
  <c r="B14" i="2"/>
  <c r="P14" i="2"/>
  <c r="Q14" i="2"/>
  <c r="R14" i="2"/>
  <c r="S14" i="2"/>
  <c r="N14" i="2"/>
  <c r="AU14" i="2"/>
  <c r="H15" i="2"/>
  <c r="I15" i="2"/>
  <c r="J15" i="2"/>
  <c r="B15" i="2"/>
  <c r="P15" i="2"/>
  <c r="Q15" i="2"/>
  <c r="R15" i="2"/>
  <c r="S15" i="2"/>
  <c r="N15" i="2"/>
  <c r="AU15" i="2"/>
  <c r="H16" i="2"/>
  <c r="I16" i="2"/>
  <c r="J16" i="2"/>
  <c r="B16" i="2"/>
  <c r="P16" i="2"/>
  <c r="Q16" i="2"/>
  <c r="R16" i="2"/>
  <c r="S16" i="2"/>
  <c r="N16" i="2"/>
  <c r="AU16" i="2"/>
  <c r="H17" i="2"/>
  <c r="I17" i="2"/>
  <c r="J17" i="2"/>
  <c r="B17" i="2"/>
  <c r="P17" i="2"/>
  <c r="Q17" i="2"/>
  <c r="R17" i="2"/>
  <c r="S17" i="2"/>
  <c r="N17" i="2"/>
  <c r="AU17" i="2"/>
  <c r="H18" i="2"/>
  <c r="I18" i="2"/>
  <c r="J18" i="2"/>
  <c r="B18" i="2"/>
  <c r="P18" i="2"/>
  <c r="Q18" i="2"/>
  <c r="R18" i="2"/>
  <c r="S18" i="2"/>
  <c r="N18" i="2"/>
  <c r="AU18" i="2"/>
  <c r="H19" i="2"/>
  <c r="I19" i="2"/>
  <c r="J19" i="2"/>
  <c r="B19" i="2"/>
  <c r="P19" i="2"/>
  <c r="Q19" i="2"/>
  <c r="R19" i="2"/>
  <c r="S19" i="2"/>
  <c r="N19" i="2"/>
  <c r="AU19" i="2"/>
  <c r="H20" i="2"/>
  <c r="I20" i="2"/>
  <c r="J20" i="2"/>
  <c r="B20" i="2"/>
  <c r="P20" i="2"/>
  <c r="Q20" i="2"/>
  <c r="R20" i="2"/>
  <c r="S20" i="2"/>
  <c r="N20" i="2"/>
  <c r="AU20" i="2"/>
  <c r="H21" i="2"/>
  <c r="I21" i="2"/>
  <c r="J21" i="2"/>
  <c r="B21" i="2"/>
  <c r="P21" i="2"/>
  <c r="Q21" i="2"/>
  <c r="R21" i="2"/>
  <c r="S21" i="2"/>
  <c r="N21" i="2"/>
  <c r="AU21" i="2"/>
  <c r="H22" i="2"/>
  <c r="I22" i="2"/>
  <c r="J22" i="2"/>
  <c r="B22" i="2"/>
  <c r="P22" i="2"/>
  <c r="Q22" i="2"/>
  <c r="R22" i="2"/>
  <c r="S22" i="2"/>
  <c r="N22" i="2"/>
  <c r="AU22" i="2"/>
  <c r="H23" i="2"/>
  <c r="I23" i="2"/>
  <c r="J23" i="2"/>
  <c r="B23" i="2"/>
  <c r="P23" i="2"/>
  <c r="Q23" i="2"/>
  <c r="R23" i="2"/>
  <c r="S23" i="2"/>
  <c r="N23" i="2"/>
  <c r="AU23" i="2"/>
  <c r="H24" i="2"/>
  <c r="I24" i="2"/>
  <c r="J24" i="2"/>
  <c r="B24" i="2"/>
  <c r="P24" i="2"/>
  <c r="Q24" i="2"/>
  <c r="R24" i="2"/>
  <c r="S24" i="2"/>
  <c r="N24" i="2"/>
  <c r="AU24" i="2"/>
  <c r="H25" i="2"/>
  <c r="I25" i="2"/>
  <c r="J25" i="2"/>
  <c r="B25" i="2"/>
  <c r="P25" i="2"/>
  <c r="Q25" i="2"/>
  <c r="R25" i="2"/>
  <c r="S25" i="2"/>
  <c r="N25" i="2"/>
  <c r="AU25" i="2"/>
  <c r="I26" i="2"/>
  <c r="H26" i="2"/>
  <c r="J26" i="2"/>
  <c r="B26" i="2"/>
  <c r="R26" i="2"/>
  <c r="P26" i="2"/>
  <c r="Q26" i="2"/>
  <c r="S26" i="2"/>
  <c r="N26" i="2"/>
  <c r="AU26" i="2"/>
  <c r="B25" i="4"/>
  <c r="D25" i="4"/>
  <c r="K25" i="4"/>
  <c r="I25" i="4"/>
  <c r="J25" i="4"/>
  <c r="O26" i="2"/>
  <c r="E26" i="2"/>
  <c r="F26" i="2"/>
  <c r="B24" i="4"/>
  <c r="D24" i="4"/>
  <c r="K24" i="4"/>
  <c r="I24" i="4"/>
  <c r="J24" i="4"/>
  <c r="O25" i="2"/>
  <c r="E25" i="2"/>
  <c r="F25" i="2"/>
  <c r="B23" i="4"/>
  <c r="D23" i="4"/>
  <c r="K23" i="4"/>
  <c r="I23" i="4"/>
  <c r="J23" i="4"/>
  <c r="O24" i="2"/>
  <c r="E24" i="2"/>
  <c r="F24" i="2"/>
  <c r="B22" i="4"/>
  <c r="D22" i="4"/>
  <c r="K22" i="4"/>
  <c r="I22" i="4"/>
  <c r="J22" i="4"/>
  <c r="B21" i="4"/>
  <c r="D21" i="4"/>
  <c r="K21" i="4"/>
  <c r="I21" i="4"/>
  <c r="J21" i="4"/>
  <c r="O23" i="2"/>
  <c r="E23" i="2"/>
  <c r="F23" i="2"/>
  <c r="O22" i="2"/>
  <c r="E22" i="2"/>
  <c r="F22" i="2"/>
  <c r="B20" i="4"/>
  <c r="D20" i="4"/>
  <c r="K20" i="4"/>
  <c r="I20" i="4"/>
  <c r="J20" i="4"/>
  <c r="O21" i="2"/>
  <c r="E21" i="2"/>
  <c r="F21" i="2"/>
  <c r="B19" i="4"/>
  <c r="D19" i="4"/>
  <c r="K19" i="4"/>
  <c r="I19" i="4"/>
  <c r="J19" i="4"/>
  <c r="O20" i="2"/>
  <c r="E20" i="2"/>
  <c r="F20" i="2"/>
  <c r="B18" i="4"/>
  <c r="D18" i="4"/>
  <c r="K18" i="4"/>
  <c r="I18" i="4"/>
  <c r="J18" i="4"/>
  <c r="O19" i="2"/>
  <c r="E19" i="2"/>
  <c r="F19" i="2"/>
  <c r="O18" i="2"/>
  <c r="B17" i="4"/>
  <c r="D17" i="4"/>
  <c r="K17" i="4"/>
  <c r="B16" i="4"/>
  <c r="D16" i="4"/>
  <c r="K16" i="4"/>
  <c r="I17" i="4"/>
  <c r="J17" i="4"/>
  <c r="I16" i="4"/>
  <c r="J16" i="4"/>
  <c r="O17" i="2"/>
  <c r="E18" i="2"/>
  <c r="F18" i="2"/>
  <c r="E17" i="2"/>
  <c r="F17" i="2"/>
  <c r="I15" i="4"/>
  <c r="J15" i="4"/>
  <c r="B2" i="4"/>
  <c r="D2" i="4"/>
  <c r="K2" i="4"/>
  <c r="B3" i="4"/>
  <c r="D3" i="4"/>
  <c r="K3" i="4"/>
  <c r="B4" i="4"/>
  <c r="D4" i="4"/>
  <c r="K4" i="4"/>
  <c r="B5" i="4"/>
  <c r="D5" i="4"/>
  <c r="K5" i="4"/>
  <c r="B8" i="4"/>
  <c r="D8" i="4"/>
  <c r="K8" i="4"/>
  <c r="B9" i="4"/>
  <c r="D9" i="4"/>
  <c r="K9" i="4"/>
  <c r="B10" i="4"/>
  <c r="D10" i="4"/>
  <c r="K10" i="4"/>
  <c r="B11" i="4"/>
  <c r="D11" i="4"/>
  <c r="K11" i="4"/>
  <c r="B12" i="4"/>
  <c r="D12" i="4"/>
  <c r="K12" i="4"/>
  <c r="B13" i="4"/>
  <c r="D13" i="4"/>
  <c r="K13" i="4"/>
  <c r="B14" i="4"/>
  <c r="D14" i="4"/>
  <c r="K14" i="4"/>
  <c r="B15" i="4"/>
  <c r="D15" i="4"/>
  <c r="K15" i="4"/>
  <c r="B6" i="4"/>
  <c r="D6" i="4"/>
  <c r="B7" i="4"/>
  <c r="D7" i="4"/>
  <c r="D331" i="4"/>
  <c r="D332" i="4"/>
  <c r="D336" i="4"/>
  <c r="D335" i="4"/>
  <c r="D333" i="4"/>
  <c r="D330" i="4"/>
  <c r="O16" i="2"/>
  <c r="E16" i="2"/>
  <c r="F16" i="2"/>
  <c r="I14" i="4"/>
  <c r="J14" i="4"/>
  <c r="O15" i="2"/>
  <c r="E15" i="2"/>
  <c r="F15" i="2"/>
  <c r="I13" i="4"/>
  <c r="J13" i="4"/>
  <c r="E14" i="2"/>
  <c r="F14" i="2"/>
  <c r="O14" i="2"/>
  <c r="I12" i="4"/>
  <c r="I11" i="4"/>
  <c r="I10" i="4"/>
  <c r="I9" i="4"/>
  <c r="J12" i="4"/>
  <c r="J11" i="4"/>
  <c r="J10" i="4"/>
  <c r="J9" i="4"/>
  <c r="O10" i="2"/>
  <c r="O11" i="2"/>
  <c r="O12" i="2"/>
  <c r="O13" i="2"/>
  <c r="E13" i="2"/>
  <c r="F13" i="2"/>
  <c r="E12" i="2"/>
  <c r="F12" i="2"/>
  <c r="E11" i="2"/>
  <c r="F11" i="2"/>
  <c r="E10" i="2"/>
  <c r="F10" i="2"/>
  <c r="O9" i="2"/>
  <c r="I8" i="4"/>
  <c r="E9" i="2"/>
  <c r="F9" i="2"/>
  <c r="J8" i="4"/>
  <c r="I7" i="4"/>
  <c r="I6" i="4"/>
  <c r="J7" i="4"/>
  <c r="J6" i="4"/>
  <c r="O7" i="2"/>
  <c r="O8" i="2"/>
  <c r="E8" i="2"/>
  <c r="F8" i="2"/>
  <c r="E7" i="2"/>
  <c r="F7" i="2"/>
  <c r="I5" i="4"/>
  <c r="J5" i="4"/>
  <c r="E6" i="2"/>
  <c r="F6" i="2"/>
  <c r="O5" i="2"/>
  <c r="I4" i="4"/>
  <c r="J4" i="4"/>
  <c r="E5" i="2"/>
  <c r="F5" i="2"/>
  <c r="I3" i="4"/>
  <c r="I2" i="4"/>
  <c r="J3" i="4"/>
  <c r="J2" i="4"/>
  <c r="O3" i="2"/>
  <c r="O4" i="2"/>
  <c r="E4" i="2"/>
  <c r="F4" i="2"/>
  <c r="E3" i="2"/>
  <c r="F3" i="2"/>
  <c r="K332" i="4"/>
  <c r="J332" i="4"/>
  <c r="I332" i="4"/>
  <c r="C332" i="4"/>
  <c r="G332" i="4"/>
  <c r="F332" i="4"/>
  <c r="E332" i="4"/>
  <c r="K331" i="4"/>
  <c r="J331" i="4"/>
  <c r="I331" i="4"/>
  <c r="C331" i="4"/>
  <c r="G331" i="4"/>
  <c r="F331" i="4"/>
  <c r="E331" i="4"/>
  <c r="K330" i="4"/>
  <c r="J330" i="4"/>
  <c r="I330" i="4"/>
  <c r="C330" i="4"/>
  <c r="G330" i="4"/>
  <c r="F330" i="4"/>
  <c r="E330" i="4"/>
  <c r="J333" i="4"/>
  <c r="K333" i="4"/>
  <c r="F333" i="4"/>
  <c r="E333" i="4"/>
  <c r="G333" i="4"/>
  <c r="C333" i="4"/>
  <c r="I333" i="4"/>
  <c r="G335" i="4"/>
  <c r="C335" i="4"/>
  <c r="I335" i="4"/>
  <c r="J335" i="4"/>
  <c r="K335" i="4"/>
  <c r="G336" i="4"/>
  <c r="C336" i="4"/>
  <c r="I336" i="4"/>
  <c r="J336" i="4"/>
  <c r="K336" i="4"/>
  <c r="F335" i="4"/>
  <c r="F336" i="4"/>
  <c r="E336" i="4"/>
  <c r="E335" i="4"/>
</calcChain>
</file>

<file path=xl/comments1.xml><?xml version="1.0" encoding="utf-8"?>
<comments xmlns="http://schemas.openxmlformats.org/spreadsheetml/2006/main">
  <authors>
    <author>j d</author>
  </authors>
  <commentList>
    <comment ref="L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page). Ad request</t>
        </r>
      </text>
    </comment>
    <comment ref="M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 Ghana only</t>
        </r>
      </text>
    </comment>
  </commentList>
</comments>
</file>

<file path=xl/sharedStrings.xml><?xml version="1.0" encoding="utf-8"?>
<sst xmlns="http://schemas.openxmlformats.org/spreadsheetml/2006/main" count="80" uniqueCount="66">
  <si>
    <t>Total</t>
  </si>
  <si>
    <t>Adsense</t>
  </si>
  <si>
    <t>OpenX</t>
  </si>
  <si>
    <t>Date</t>
  </si>
  <si>
    <t>Total Revenue</t>
  </si>
  <si>
    <t>GH¢ / €</t>
  </si>
  <si>
    <t>$ / €</t>
  </si>
  <si>
    <t>AdSns mobile</t>
  </si>
  <si>
    <t>AdSns radio</t>
  </si>
  <si>
    <t>Mobile</t>
  </si>
  <si>
    <t>AdSns Desktop</t>
  </si>
  <si>
    <t xml:space="preserve"> Pageviews (Adsense)</t>
  </si>
  <si>
    <t>Pageviews (Alexa)</t>
  </si>
  <si>
    <t>Total Mobile</t>
  </si>
  <si>
    <t>Total Revenue and eCPM</t>
  </si>
  <si>
    <t>Adsense per site</t>
  </si>
  <si>
    <t xml:space="preserve"> Incomes per source (EURO)</t>
  </si>
  <si>
    <t>Mobile page per source (EURO)</t>
  </si>
  <si>
    <t>SwitchAds in $</t>
  </si>
  <si>
    <t>Mob. eCPM</t>
  </si>
  <si>
    <t>GhanaM</t>
  </si>
  <si>
    <t>Taboola in $</t>
  </si>
  <si>
    <t>Mobile site</t>
  </si>
  <si>
    <t>Tribal Fusion $</t>
  </si>
  <si>
    <t>Page/visit</t>
  </si>
  <si>
    <t xml:space="preserve"> page eCPM</t>
  </si>
  <si>
    <t>Alexa</t>
  </si>
  <si>
    <t>comm/art</t>
  </si>
  <si>
    <t>Other AdNetw</t>
  </si>
  <si>
    <t>comments</t>
  </si>
  <si>
    <t>Conversant $</t>
  </si>
  <si>
    <t>average</t>
  </si>
  <si>
    <t>st.dev.</t>
  </si>
  <si>
    <t>%variation</t>
  </si>
  <si>
    <t>max</t>
  </si>
  <si>
    <t>min</t>
  </si>
  <si>
    <t>com/kUV</t>
  </si>
  <si>
    <t>visits per UV</t>
  </si>
  <si>
    <t>mean</t>
  </si>
  <si>
    <t>Time/visit</t>
  </si>
  <si>
    <t>ADX</t>
  </si>
  <si>
    <t xml:space="preserve"> Cedi Total</t>
  </si>
  <si>
    <t>ADXm</t>
  </si>
  <si>
    <t>$ BC</t>
  </si>
  <si>
    <t xml:space="preserve">€ Total </t>
  </si>
  <si>
    <t>$Total</t>
  </si>
  <si>
    <t>Other Ad</t>
  </si>
  <si>
    <t>Outbrain in €</t>
  </si>
  <si>
    <t xml:space="preserve">Mobile </t>
  </si>
  <si>
    <t>$ Mobile</t>
  </si>
  <si>
    <t xml:space="preserve">Desktop </t>
  </si>
  <si>
    <t>Outbr (Tab)</t>
  </si>
  <si>
    <t xml:space="preserve">Various </t>
  </si>
  <si>
    <t>Various</t>
  </si>
  <si>
    <t>$ Desktop</t>
  </si>
  <si>
    <t>Outbr</t>
  </si>
  <si>
    <t>Exch rates</t>
  </si>
  <si>
    <t>$eCPM</t>
  </si>
  <si>
    <t xml:space="preserve">Uniqes 1000x </t>
  </si>
  <si>
    <t>Desktop only</t>
  </si>
  <si>
    <t>Desktop PV</t>
  </si>
  <si>
    <t>Pageviews</t>
  </si>
  <si>
    <t>SwitchAds</t>
  </si>
  <si>
    <t>SOVRN</t>
  </si>
  <si>
    <t>pagesUnique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</si>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</sst>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&quot;GH₵&quot;* #,##0.00_);_(&quot;GH₵&quot;* \(#,##0.00\);_(&quot;GH₵&quot;* &quot;-&quot;??_);_(@_)"/>
    <numFmt numFmtId="165" formatCode="_-[$€-1809]* #,##0.00_-;\-[$€-1809]* #,##0.00_-;_-[$€-1809]* &quot;-&quot;??_-;_-@_-"/>
    <numFmt numFmtId="166" formatCode="_([$€-2]\ * #,##0.00_);_([$€-2]\ * \(#,##0.00\);_([$€-2]\ * &quot;-&quot;??_);_(@_)"/>
    <numFmt numFmtId="167" formatCode="0.0000"/>
    <numFmt numFmtId="168" formatCode="_([$$-409]* #,##0.00_);_([$$-409]* \(#,##0.00\);_([$$-409]* &quot;-&quot;??_);_(@_)"/>
    <numFmt numFmtId="169" formatCode="ddd\ \ \ \ dd/mmm/yy"/>
    <numFmt numFmtId="170" formatCode="_([$€-2]\ * #,##0.00_);_([$€-2]\ * \(#,##0.00\);_([$€-2]\ * &quot;-&quot;????_);_(@_)"/>
    <numFmt numFmtId="171" formatCode="_(* #,##0_);_(* \(#,##0\);_(* &quot;-&quot;??_);_(@_)"/>
    <numFmt numFmtId="172" formatCode="0.0"/>
    <numFmt numFmtId="173" formatCode="#,##0.0"/>
    <numFmt numFmtId="174" formatCode="_-[$€-2]\ * #,##0.00_-;\-[$€-2]\ * #,##0.00_-;_-[$€-2]\ * &quot;-&quot;??_-;_-@_-"/>
    <numFmt numFmtId="175" formatCode="_-[$$-409]* #,##0.00_ ;_-[$$-409]* \-#,##0.00\ ;_-[$$-409]* &quot;-&quot;??_ ;_-@_ "/>
    <numFmt numFmtId="176" formatCode="_([$$-409]* #,##0_);_([$$-409]* \(#,##0\);_([$$-409]* &quot;-&quot;_);_(@_)"/>
  </numFmts>
  <fonts count="12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8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8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  <xf numFmtId="0" fontId="7" fillId="6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166" fontId="0" fillId="12" borderId="0" xfId="0" applyNumberFormat="1" applyFill="1"/>
    <xf numFmtId="171" fontId="0" fillId="12" borderId="0" xfId="161" applyNumberFormat="1" applyFont="1" applyFill="1"/>
    <xf numFmtId="171" fontId="8" fillId="12" borderId="0" xfId="0" applyNumberFormat="1" applyFont="1" applyFill="1"/>
    <xf numFmtId="166" fontId="0" fillId="12" borderId="0" xfId="0" applyNumberFormat="1" applyFill="1" applyAlignment="1">
      <alignment horizontal="right"/>
    </xf>
    <xf numFmtId="164" fontId="0" fillId="12" borderId="0" xfId="0" applyNumberFormat="1" applyFill="1"/>
    <xf numFmtId="168" fontId="0" fillId="12" borderId="0" xfId="0" applyNumberFormat="1" applyFont="1" applyFill="1"/>
    <xf numFmtId="168" fontId="0" fillId="12" borderId="0" xfId="0" applyNumberFormat="1" applyFill="1"/>
    <xf numFmtId="168" fontId="8" fillId="12" borderId="0" xfId="0" applyNumberFormat="1" applyFont="1" applyFill="1" applyAlignment="1">
      <alignment horizontal="right" vertical="center"/>
    </xf>
    <xf numFmtId="167" fontId="0" fillId="12" borderId="0" xfId="0" applyNumberFormat="1" applyFill="1"/>
    <xf numFmtId="37" fontId="0" fillId="12" borderId="0" xfId="0" applyNumberFormat="1" applyFill="1"/>
    <xf numFmtId="0" fontId="4" fillId="2" borderId="0" xfId="0" applyFont="1" applyFill="1" applyAlignment="1">
      <alignment horizontal="left"/>
    </xf>
    <xf numFmtId="0" fontId="4" fillId="13" borderId="0" xfId="0" applyFont="1" applyFill="1" applyAlignment="1">
      <alignment horizontal="center"/>
    </xf>
    <xf numFmtId="171" fontId="0" fillId="0" borderId="0" xfId="0" applyNumberFormat="1"/>
    <xf numFmtId="2" fontId="5" fillId="3" borderId="0" xfId="0" applyNumberFormat="1" applyFont="1" applyFill="1" applyAlignment="1">
      <alignment horizontal="center"/>
    </xf>
    <xf numFmtId="174" fontId="0" fillId="12" borderId="0" xfId="0" applyNumberFormat="1" applyFill="1"/>
    <xf numFmtId="0" fontId="4" fillId="14" borderId="0" xfId="0" applyFont="1" applyFill="1" applyAlignment="1">
      <alignment horizontal="center"/>
    </xf>
    <xf numFmtId="174" fontId="8" fillId="12" borderId="0" xfId="0" applyNumberFormat="1" applyFont="1" applyFill="1" applyAlignment="1">
      <alignment horizontal="right" vertical="center"/>
    </xf>
    <xf numFmtId="175" fontId="0" fillId="12" borderId="0" xfId="0" applyNumberFormat="1" applyFill="1"/>
    <xf numFmtId="0" fontId="5" fillId="4" borderId="0" xfId="0" applyFont="1" applyFill="1" applyAlignment="1"/>
    <xf numFmtId="0" fontId="6" fillId="6" borderId="0" xfId="0" applyFont="1" applyFill="1" applyAlignment="1">
      <alignment horizontal="center"/>
    </xf>
    <xf numFmtId="0" fontId="5" fillId="7" borderId="0" xfId="0" applyFont="1" applyFill="1" applyAlignment="1"/>
    <xf numFmtId="175" fontId="5" fillId="4" borderId="0" xfId="0" applyNumberFormat="1" applyFont="1" applyFill="1" applyAlignment="1"/>
    <xf numFmtId="175" fontId="5" fillId="4" borderId="0" xfId="0" applyNumberFormat="1" applyFont="1" applyFill="1" applyAlignment="1">
      <alignment horizontal="center"/>
    </xf>
    <xf numFmtId="175" fontId="0" fillId="0" borderId="0" xfId="0" applyNumberFormat="1" applyAlignment="1">
      <alignment horizontal="center"/>
    </xf>
    <xf numFmtId="174" fontId="4" fillId="14" borderId="0" xfId="0" applyNumberFormat="1" applyFont="1" applyFill="1" applyAlignment="1">
      <alignment horizontal="center"/>
    </xf>
    <xf numFmtId="174" fontId="0" fillId="0" borderId="0" xfId="0" applyNumberFormat="1"/>
    <xf numFmtId="168" fontId="5" fillId="6" borderId="0" xfId="0" applyNumberFormat="1" applyFont="1" applyFill="1" applyAlignment="1">
      <alignment horizontal="center"/>
    </xf>
    <xf numFmtId="168" fontId="0" fillId="0" borderId="0" xfId="0" applyNumberFormat="1"/>
    <xf numFmtId="0" fontId="5" fillId="15" borderId="0" xfId="0" applyFont="1" applyFill="1" applyAlignment="1">
      <alignment horizontal="center"/>
    </xf>
    <xf numFmtId="3" fontId="5" fillId="15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3" fontId="0" fillId="15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center"/>
    </xf>
    <xf numFmtId="176" fontId="0" fillId="0" borderId="0" xfId="0" applyNumberFormat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/>
    <xf numFmtId="0" fontId="4" fillId="1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168" fontId="6" fillId="6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</cellXfs>
  <cellStyles count="888">
    <cellStyle name="Comma" xfId="16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Income (EURO)</a:t>
            </a:r>
          </a:p>
        </c:rich>
      </c:tx>
      <c:layout>
        <c:manualLayout>
          <c:xMode val="edge"/>
          <c:yMode val="edge"/>
          <c:x val="0.21798676727909"/>
          <c:y val="0.0138888888888889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517607174103"/>
          <c:y val="0.02"/>
          <c:w val="0.703572834645669"/>
          <c:h val="0.83722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income'!$B$2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income'!$B$3:$B$300</c:f>
              <c:numCache>
                <c:formatCode>_-[$€-1809]* #,##0.00_-;\-[$€-1809]* #,##0.00_-;_-[$€-1809]* "-"??_-;_-@_-</c:formatCode>
                <c:ptCount val="298"/>
                <c:pt idx="0">
                  <c:v>3071.9693392147</c:v>
                </c:pt>
                <c:pt idx="1">
                  <c:v>2993.9752060417</c:v>
                </c:pt>
                <c:pt idx="2">
                  <c:v>2658.1788362237</c:v>
                </c:pt>
                <c:pt idx="3">
                  <c:v>2978.4360717091</c:v>
                </c:pt>
                <c:pt idx="4">
                  <c:v>3225.422359088</c:v>
                </c:pt>
                <c:pt idx="5">
                  <c:v>3152.9634791043</c:v>
                </c:pt>
                <c:pt idx="6">
                  <c:v>3367.4237167135</c:v>
                </c:pt>
                <c:pt idx="7">
                  <c:v>3270.619081232</c:v>
                </c:pt>
                <c:pt idx="8">
                  <c:v>2989.9412687546</c:v>
                </c:pt>
                <c:pt idx="9">
                  <c:v>2809.0496317578</c:v>
                </c:pt>
                <c:pt idx="10">
                  <c:v>3458.3175576489</c:v>
                </c:pt>
                <c:pt idx="11">
                  <c:v>3161.5887411829</c:v>
                </c:pt>
                <c:pt idx="12">
                  <c:v>2788.0861416058</c:v>
                </c:pt>
                <c:pt idx="13">
                  <c:v>2902.2196818043</c:v>
                </c:pt>
                <c:pt idx="14">
                  <c:v>3103.417379467</c:v>
                </c:pt>
                <c:pt idx="15">
                  <c:v>2725.4059763943</c:v>
                </c:pt>
                <c:pt idx="16">
                  <c:v>2701.415077671</c:v>
                </c:pt>
                <c:pt idx="17">
                  <c:v>3162.1112174013</c:v>
                </c:pt>
                <c:pt idx="18">
                  <c:v>3021.4181323635</c:v>
                </c:pt>
                <c:pt idx="19">
                  <c:v>3370.7143647577</c:v>
                </c:pt>
                <c:pt idx="20">
                  <c:v>3225.9766901033</c:v>
                </c:pt>
                <c:pt idx="21">
                  <c:v>3089.8824500897</c:v>
                </c:pt>
                <c:pt idx="22">
                  <c:v>2895.3652865978</c:v>
                </c:pt>
                <c:pt idx="23">
                  <c:v>2582.2316348857</c:v>
                </c:pt>
                <c:pt idx="24">
                  <c:v>2973.4318066107</c:v>
                </c:pt>
                <c:pt idx="25">
                  <c:v>3049.2148053122</c:v>
                </c:pt>
                <c:pt idx="26">
                  <c:v>3112.7075051235</c:v>
                </c:pt>
                <c:pt idx="27">
                  <c:v>3130.0588160301</c:v>
                </c:pt>
                <c:pt idx="28">
                  <c:v>3063.3082508383</c:v>
                </c:pt>
                <c:pt idx="29">
                  <c:v>2602.7003043345</c:v>
                </c:pt>
                <c:pt idx="30">
                  <c:v>2618.09139</c:v>
                </c:pt>
                <c:pt idx="31">
                  <c:v>3055.5026025</c:v>
                </c:pt>
                <c:pt idx="32">
                  <c:v>2885.28539</c:v>
                </c:pt>
                <c:pt idx="33">
                  <c:v>3038.6084437</c:v>
                </c:pt>
                <c:pt idx="34">
                  <c:v>3322.2160394</c:v>
                </c:pt>
                <c:pt idx="35">
                  <c:v>3219.4627</c:v>
                </c:pt>
                <c:pt idx="36">
                  <c:v>3087.7592162</c:v>
                </c:pt>
                <c:pt idx="37">
                  <c:v>2654.390231</c:v>
                </c:pt>
                <c:pt idx="38">
                  <c:v>3148.0279387</c:v>
                </c:pt>
                <c:pt idx="39">
                  <c:v>3845.0168699</c:v>
                </c:pt>
                <c:pt idx="40">
                  <c:v>3723.6305312</c:v>
                </c:pt>
                <c:pt idx="41">
                  <c:v>3910.9913932</c:v>
                </c:pt>
                <c:pt idx="42">
                  <c:v>3788.0826832</c:v>
                </c:pt>
                <c:pt idx="43">
                  <c:v>3085.3253692</c:v>
                </c:pt>
                <c:pt idx="44">
                  <c:v>2652.6884362</c:v>
                </c:pt>
                <c:pt idx="45">
                  <c:v>3474.6526371</c:v>
                </c:pt>
                <c:pt idx="46">
                  <c:v>3401.1162512</c:v>
                </c:pt>
                <c:pt idx="47">
                  <c:v>3275.980213</c:v>
                </c:pt>
                <c:pt idx="48">
                  <c:v>3558.3962328</c:v>
                </c:pt>
                <c:pt idx="49">
                  <c:v>3352.0308151</c:v>
                </c:pt>
                <c:pt idx="50">
                  <c:v>2774.6131231</c:v>
                </c:pt>
                <c:pt idx="51">
                  <c:v>2594.0356638</c:v>
                </c:pt>
                <c:pt idx="52">
                  <c:v>3343.5916669</c:v>
                </c:pt>
                <c:pt idx="53">
                  <c:v>3404.2127017</c:v>
                </c:pt>
                <c:pt idx="54">
                  <c:v>3333.4434102</c:v>
                </c:pt>
                <c:pt idx="55">
                  <c:v>3381.2063144</c:v>
                </c:pt>
                <c:pt idx="56">
                  <c:v>3159.053976</c:v>
                </c:pt>
                <c:pt idx="57">
                  <c:v>2939.3740104</c:v>
                </c:pt>
                <c:pt idx="58">
                  <c:v>2827.421199</c:v>
                </c:pt>
                <c:pt idx="59">
                  <c:v>3586.786201</c:v>
                </c:pt>
                <c:pt idx="60">
                  <c:v>3334.8284577</c:v>
                </c:pt>
                <c:pt idx="61">
                  <c:v>3192.6067328</c:v>
                </c:pt>
                <c:pt idx="62">
                  <c:v>3335.3443824</c:v>
                </c:pt>
                <c:pt idx="63">
                  <c:v>3250.2404727</c:v>
                </c:pt>
                <c:pt idx="64">
                  <c:v>2860.0371163</c:v>
                </c:pt>
                <c:pt idx="65">
                  <c:v>3262.4634493545</c:v>
                </c:pt>
                <c:pt idx="66">
                  <c:v>3400.9726150219</c:v>
                </c:pt>
                <c:pt idx="67">
                  <c:v>3567.4729982451</c:v>
                </c:pt>
                <c:pt idx="68">
                  <c:v>3565.0969392787</c:v>
                </c:pt>
                <c:pt idx="69">
                  <c:v>3513.1981244409</c:v>
                </c:pt>
                <c:pt idx="70">
                  <c:v>3761.5491675968</c:v>
                </c:pt>
                <c:pt idx="71">
                  <c:v>3141.3917743945</c:v>
                </c:pt>
                <c:pt idx="72">
                  <c:v>3012.9816469</c:v>
                </c:pt>
                <c:pt idx="73">
                  <c:v>3889.582372968</c:v>
                </c:pt>
                <c:pt idx="74">
                  <c:v>3637.136079202</c:v>
                </c:pt>
                <c:pt idx="75">
                  <c:v>3611.4285915276</c:v>
                </c:pt>
                <c:pt idx="76">
                  <c:v>3708.1632023958</c:v>
                </c:pt>
                <c:pt idx="77">
                  <c:v>3521.743622275801</c:v>
                </c:pt>
                <c:pt idx="78">
                  <c:v>3015.0795482384</c:v>
                </c:pt>
                <c:pt idx="79">
                  <c:v>3403.8864404</c:v>
                </c:pt>
                <c:pt idx="80">
                  <c:v>3820.8681824</c:v>
                </c:pt>
                <c:pt idx="81">
                  <c:v>3631.3852796</c:v>
                </c:pt>
                <c:pt idx="82">
                  <c:v>3723.5241602</c:v>
                </c:pt>
                <c:pt idx="83">
                  <c:v>4167.2819844</c:v>
                </c:pt>
                <c:pt idx="84">
                  <c:v>3578.93807</c:v>
                </c:pt>
                <c:pt idx="85">
                  <c:v>3061.2451046</c:v>
                </c:pt>
                <c:pt idx="86">
                  <c:v>3037.145069</c:v>
                </c:pt>
                <c:pt idx="87">
                  <c:v>3508.9055753</c:v>
                </c:pt>
                <c:pt idx="88">
                  <c:v>3422.3297262</c:v>
                </c:pt>
                <c:pt idx="89">
                  <c:v>3884.9351416</c:v>
                </c:pt>
                <c:pt idx="90">
                  <c:v>3760.005327600001</c:v>
                </c:pt>
                <c:pt idx="91">
                  <c:v>3244.705058</c:v>
                </c:pt>
                <c:pt idx="92">
                  <c:v>2620.4350768</c:v>
                </c:pt>
                <c:pt idx="93">
                  <c:v>2659.8046245</c:v>
                </c:pt>
                <c:pt idx="94">
                  <c:v>3139.9543475</c:v>
                </c:pt>
                <c:pt idx="95">
                  <c:v>3097.3578043</c:v>
                </c:pt>
                <c:pt idx="96">
                  <c:v>3075.480806</c:v>
                </c:pt>
                <c:pt idx="97">
                  <c:v>3219.9374459</c:v>
                </c:pt>
                <c:pt idx="98">
                  <c:v>2898.8460758</c:v>
                </c:pt>
                <c:pt idx="99">
                  <c:v>2514.926614</c:v>
                </c:pt>
                <c:pt idx="100">
                  <c:v>2281.3108037</c:v>
                </c:pt>
                <c:pt idx="101">
                  <c:v>2951.2317228</c:v>
                </c:pt>
                <c:pt idx="102">
                  <c:v>3387.0840437</c:v>
                </c:pt>
                <c:pt idx="103">
                  <c:v>3304.8096732</c:v>
                </c:pt>
                <c:pt idx="104">
                  <c:v>3202.5570378</c:v>
                </c:pt>
                <c:pt idx="105">
                  <c:v>3393.9359663</c:v>
                </c:pt>
                <c:pt idx="106">
                  <c:v>2734.0394808</c:v>
                </c:pt>
                <c:pt idx="107">
                  <c:v>2585.4530234</c:v>
                </c:pt>
                <c:pt idx="108">
                  <c:v>3331.846776</c:v>
                </c:pt>
                <c:pt idx="109">
                  <c:v>3168.5995536</c:v>
                </c:pt>
                <c:pt idx="110">
                  <c:v>3497.955667</c:v>
                </c:pt>
                <c:pt idx="111">
                  <c:v>3462.2470575</c:v>
                </c:pt>
                <c:pt idx="112">
                  <c:v>3375.564346</c:v>
                </c:pt>
                <c:pt idx="113">
                  <c:v>2778.3882992</c:v>
                </c:pt>
                <c:pt idx="114">
                  <c:v>2773.0450501</c:v>
                </c:pt>
                <c:pt idx="115">
                  <c:v>3422.013516</c:v>
                </c:pt>
                <c:pt idx="116">
                  <c:v>3586.1459703</c:v>
                </c:pt>
                <c:pt idx="117">
                  <c:v>3428.101615</c:v>
                </c:pt>
                <c:pt idx="118">
                  <c:v>3547.2947365</c:v>
                </c:pt>
                <c:pt idx="119">
                  <c:v>3277.2116071</c:v>
                </c:pt>
                <c:pt idx="120">
                  <c:v>2701.1758182</c:v>
                </c:pt>
                <c:pt idx="121">
                  <c:v>2529.82591</c:v>
                </c:pt>
                <c:pt idx="122">
                  <c:v>3069.9980325</c:v>
                </c:pt>
                <c:pt idx="123">
                  <c:v>3218.816</c:v>
                </c:pt>
                <c:pt idx="124">
                  <c:v>3318.798272</c:v>
                </c:pt>
                <c:pt idx="125">
                  <c:v>3275.5983064</c:v>
                </c:pt>
                <c:pt idx="126">
                  <c:v>3341.8381621</c:v>
                </c:pt>
                <c:pt idx="127">
                  <c:v>2833.8422345</c:v>
                </c:pt>
                <c:pt idx="128">
                  <c:v>2653.008008</c:v>
                </c:pt>
                <c:pt idx="129">
                  <c:v>3144.3653574</c:v>
                </c:pt>
                <c:pt idx="130">
                  <c:v>3269.1841475</c:v>
                </c:pt>
                <c:pt idx="131">
                  <c:v>3172.864922</c:v>
                </c:pt>
                <c:pt idx="132">
                  <c:v>3218.2946982</c:v>
                </c:pt>
                <c:pt idx="133">
                  <c:v>3096.779992</c:v>
                </c:pt>
                <c:pt idx="134">
                  <c:v>2243.9461172</c:v>
                </c:pt>
                <c:pt idx="135">
                  <c:v>2529.1440524</c:v>
                </c:pt>
                <c:pt idx="136">
                  <c:v>3015.5577404</c:v>
                </c:pt>
                <c:pt idx="137">
                  <c:v>3264.1552302</c:v>
                </c:pt>
                <c:pt idx="138">
                  <c:v>3315.6195268</c:v>
                </c:pt>
                <c:pt idx="139">
                  <c:v>3390.703748800001</c:v>
                </c:pt>
                <c:pt idx="140">
                  <c:v>3488.1180611</c:v>
                </c:pt>
                <c:pt idx="141">
                  <c:v>2887.8051498</c:v>
                </c:pt>
                <c:pt idx="142">
                  <c:v>3005.2092146</c:v>
                </c:pt>
                <c:pt idx="143">
                  <c:v>3536.8934454</c:v>
                </c:pt>
                <c:pt idx="144">
                  <c:v>3508.212032</c:v>
                </c:pt>
                <c:pt idx="145">
                  <c:v>3344.9293064</c:v>
                </c:pt>
                <c:pt idx="146">
                  <c:v>3629.8472837</c:v>
                </c:pt>
                <c:pt idx="147">
                  <c:v>3394.253681799999</c:v>
                </c:pt>
                <c:pt idx="148">
                  <c:v>2988.6365</c:v>
                </c:pt>
                <c:pt idx="149">
                  <c:v>3123.882203</c:v>
                </c:pt>
                <c:pt idx="150">
                  <c:v>3525.7266785</c:v>
                </c:pt>
                <c:pt idx="151">
                  <c:v>3432.3927994</c:v>
                </c:pt>
                <c:pt idx="152">
                  <c:v>3311.704371</c:v>
                </c:pt>
                <c:pt idx="153">
                  <c:v>3255.432832</c:v>
                </c:pt>
                <c:pt idx="154">
                  <c:v>3046.2965114</c:v>
                </c:pt>
                <c:pt idx="155">
                  <c:v>2855.6127746</c:v>
                </c:pt>
                <c:pt idx="156">
                  <c:v>3030.5096207</c:v>
                </c:pt>
                <c:pt idx="157">
                  <c:v>3338.5053718</c:v>
                </c:pt>
                <c:pt idx="158">
                  <c:v>3227.6103805</c:v>
                </c:pt>
                <c:pt idx="159">
                  <c:v>3360.9808</c:v>
                </c:pt>
                <c:pt idx="160">
                  <c:v>3652.0392</c:v>
                </c:pt>
                <c:pt idx="161">
                  <c:v>3084.290978</c:v>
                </c:pt>
                <c:pt idx="162">
                  <c:v>2772.95183</c:v>
                </c:pt>
                <c:pt idx="163">
                  <c:v>2797.181444</c:v>
                </c:pt>
                <c:pt idx="164">
                  <c:v>3236.341592</c:v>
                </c:pt>
                <c:pt idx="165">
                  <c:v>3373.6964733</c:v>
                </c:pt>
                <c:pt idx="166">
                  <c:v>3587.2751326</c:v>
                </c:pt>
                <c:pt idx="167">
                  <c:v>3674.484994</c:v>
                </c:pt>
                <c:pt idx="168">
                  <c:v>3417.8393</c:v>
                </c:pt>
                <c:pt idx="169">
                  <c:v>2858.64376</c:v>
                </c:pt>
                <c:pt idx="170">
                  <c:v>2527.09296</c:v>
                </c:pt>
                <c:pt idx="171">
                  <c:v>3269.29058</c:v>
                </c:pt>
                <c:pt idx="172">
                  <c:v>3269.45558</c:v>
                </c:pt>
                <c:pt idx="173">
                  <c:v>3310.61725</c:v>
                </c:pt>
                <c:pt idx="174">
                  <c:v>3665.88188</c:v>
                </c:pt>
                <c:pt idx="175">
                  <c:v>3709.209914</c:v>
                </c:pt>
                <c:pt idx="176">
                  <c:v>3198.71945</c:v>
                </c:pt>
                <c:pt idx="177">
                  <c:v>2962.51298</c:v>
                </c:pt>
                <c:pt idx="178">
                  <c:v>3455.126999999999</c:v>
                </c:pt>
                <c:pt idx="179">
                  <c:v>3514.403</c:v>
                </c:pt>
                <c:pt idx="180">
                  <c:v>3768.726</c:v>
                </c:pt>
                <c:pt idx="181">
                  <c:v>3563.297</c:v>
                </c:pt>
                <c:pt idx="182">
                  <c:v>2924.757</c:v>
                </c:pt>
                <c:pt idx="183">
                  <c:v>2492.688</c:v>
                </c:pt>
                <c:pt idx="184">
                  <c:v>2474.022</c:v>
                </c:pt>
                <c:pt idx="185">
                  <c:v>3027.943</c:v>
                </c:pt>
                <c:pt idx="186">
                  <c:v>3095.28</c:v>
                </c:pt>
                <c:pt idx="187">
                  <c:v>2803.891</c:v>
                </c:pt>
                <c:pt idx="188">
                  <c:v>2964.302</c:v>
                </c:pt>
                <c:pt idx="189">
                  <c:v>2539.075</c:v>
                </c:pt>
                <c:pt idx="190">
                  <c:v>2402.524</c:v>
                </c:pt>
                <c:pt idx="191">
                  <c:v>2288.783</c:v>
                </c:pt>
                <c:pt idx="192">
                  <c:v>2788.20255</c:v>
                </c:pt>
                <c:pt idx="193">
                  <c:v>3026.68</c:v>
                </c:pt>
                <c:pt idx="194">
                  <c:v>2926.884</c:v>
                </c:pt>
                <c:pt idx="195">
                  <c:v>3060.761</c:v>
                </c:pt>
                <c:pt idx="196">
                  <c:v>2871.68</c:v>
                </c:pt>
                <c:pt idx="197">
                  <c:v>2673.358</c:v>
                </c:pt>
                <c:pt idx="198">
                  <c:v>2649.67534</c:v>
                </c:pt>
                <c:pt idx="199">
                  <c:v>3047.617999999999</c:v>
                </c:pt>
                <c:pt idx="200">
                  <c:v>3040.37</c:v>
                </c:pt>
                <c:pt idx="201">
                  <c:v>3077.86824</c:v>
                </c:pt>
                <c:pt idx="202">
                  <c:v>2932.15176</c:v>
                </c:pt>
                <c:pt idx="203">
                  <c:v>2757.438</c:v>
                </c:pt>
                <c:pt idx="204">
                  <c:v>2375.7682</c:v>
                </c:pt>
                <c:pt idx="205">
                  <c:v>2543.4326</c:v>
                </c:pt>
                <c:pt idx="206">
                  <c:v>2833.99776</c:v>
                </c:pt>
                <c:pt idx="207">
                  <c:v>2930.6536</c:v>
                </c:pt>
                <c:pt idx="208">
                  <c:v>2969.8319</c:v>
                </c:pt>
                <c:pt idx="209">
                  <c:v>3010.0643</c:v>
                </c:pt>
                <c:pt idx="210">
                  <c:v>3307.802000000001</c:v>
                </c:pt>
                <c:pt idx="211">
                  <c:v>2806.594</c:v>
                </c:pt>
                <c:pt idx="212">
                  <c:v>2599.78</c:v>
                </c:pt>
                <c:pt idx="213">
                  <c:v>3031.532</c:v>
                </c:pt>
                <c:pt idx="214">
                  <c:v>2920.157</c:v>
                </c:pt>
                <c:pt idx="215">
                  <c:v>2678.6587</c:v>
                </c:pt>
                <c:pt idx="216">
                  <c:v>2791.9139</c:v>
                </c:pt>
                <c:pt idx="217">
                  <c:v>2663.2068</c:v>
                </c:pt>
                <c:pt idx="218">
                  <c:v>2347.796</c:v>
                </c:pt>
                <c:pt idx="219">
                  <c:v>2365.886</c:v>
                </c:pt>
                <c:pt idx="220">
                  <c:v>2886.594</c:v>
                </c:pt>
                <c:pt idx="221">
                  <c:v>2976.778</c:v>
                </c:pt>
                <c:pt idx="222">
                  <c:v>1259.634</c:v>
                </c:pt>
                <c:pt idx="223">
                  <c:v>2778.75</c:v>
                </c:pt>
                <c:pt idx="224">
                  <c:v>2827.843</c:v>
                </c:pt>
                <c:pt idx="225">
                  <c:v>2541.977</c:v>
                </c:pt>
                <c:pt idx="226">
                  <c:v>2456.521</c:v>
                </c:pt>
                <c:pt idx="227">
                  <c:v>2779.737</c:v>
                </c:pt>
                <c:pt idx="228">
                  <c:v>2966.523</c:v>
                </c:pt>
                <c:pt idx="229">
                  <c:v>2854.905</c:v>
                </c:pt>
                <c:pt idx="230">
                  <c:v>2934.4836</c:v>
                </c:pt>
                <c:pt idx="231">
                  <c:v>2557.2872</c:v>
                </c:pt>
                <c:pt idx="232">
                  <c:v>2284.174</c:v>
                </c:pt>
                <c:pt idx="233">
                  <c:v>2314.6608</c:v>
                </c:pt>
                <c:pt idx="234">
                  <c:v>3083.0801</c:v>
                </c:pt>
                <c:pt idx="235">
                  <c:v>3080.4513</c:v>
                </c:pt>
                <c:pt idx="236">
                  <c:v>3255.2314</c:v>
                </c:pt>
                <c:pt idx="237">
                  <c:v>3547.7277</c:v>
                </c:pt>
                <c:pt idx="238">
                  <c:v>3150.3398</c:v>
                </c:pt>
                <c:pt idx="239">
                  <c:v>2757.8709</c:v>
                </c:pt>
                <c:pt idx="240">
                  <c:v>2900.8085</c:v>
                </c:pt>
                <c:pt idx="241">
                  <c:v>3218.3854</c:v>
                </c:pt>
                <c:pt idx="242">
                  <c:v>3447.5515</c:v>
                </c:pt>
                <c:pt idx="243">
                  <c:v>3515.898</c:v>
                </c:pt>
                <c:pt idx="244">
                  <c:v>3285.524</c:v>
                </c:pt>
                <c:pt idx="245">
                  <c:v>2990.3364</c:v>
                </c:pt>
                <c:pt idx="246">
                  <c:v>2799.7555</c:v>
                </c:pt>
                <c:pt idx="247">
                  <c:v>2649.0163</c:v>
                </c:pt>
                <c:pt idx="248">
                  <c:v>3211.224</c:v>
                </c:pt>
                <c:pt idx="249">
                  <c:v>3217.816</c:v>
                </c:pt>
                <c:pt idx="250">
                  <c:v>3083.956</c:v>
                </c:pt>
                <c:pt idx="251">
                  <c:v>3042.6179</c:v>
                </c:pt>
                <c:pt idx="252">
                  <c:v>2965.6974</c:v>
                </c:pt>
                <c:pt idx="253">
                  <c:v>2634.2775</c:v>
                </c:pt>
                <c:pt idx="254">
                  <c:v>2585.7054</c:v>
                </c:pt>
                <c:pt idx="255">
                  <c:v>3022.2905</c:v>
                </c:pt>
                <c:pt idx="256">
                  <c:v>3123.8659</c:v>
                </c:pt>
                <c:pt idx="257">
                  <c:v>3232.0654</c:v>
                </c:pt>
                <c:pt idx="258">
                  <c:v>3275.7109</c:v>
                </c:pt>
                <c:pt idx="259">
                  <c:v>2975.0136</c:v>
                </c:pt>
                <c:pt idx="260">
                  <c:v>2671.816</c:v>
                </c:pt>
                <c:pt idx="261">
                  <c:v>2369.069</c:v>
                </c:pt>
                <c:pt idx="262">
                  <c:v>3124.6705</c:v>
                </c:pt>
                <c:pt idx="263">
                  <c:v>3062.3723</c:v>
                </c:pt>
                <c:pt idx="264">
                  <c:v>2894.812</c:v>
                </c:pt>
                <c:pt idx="265">
                  <c:v>3353.3548</c:v>
                </c:pt>
                <c:pt idx="266">
                  <c:v>3017.9474</c:v>
                </c:pt>
                <c:pt idx="267">
                  <c:v>2490.221</c:v>
                </c:pt>
                <c:pt idx="268">
                  <c:v>2534.3946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income'!$G$2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income'!$G$3:$G$300</c:f>
              <c:numCache>
                <c:formatCode>_([$€-2]\ * #,##0.00_);_([$€-2]\ * \(#,##0.00\);_([$€-2]\ * "-"??_);_(@_)</c:formatCode>
                <c:ptCount val="298"/>
                <c:pt idx="0">
                  <c:v>905.37</c:v>
                </c:pt>
                <c:pt idx="1">
                  <c:v>890.57</c:v>
                </c:pt>
                <c:pt idx="2">
                  <c:v>777.96</c:v>
                </c:pt>
                <c:pt idx="3">
                  <c:v>902.54</c:v>
                </c:pt>
                <c:pt idx="4">
                  <c:v>892.53</c:v>
                </c:pt>
                <c:pt idx="5">
                  <c:v>949.37</c:v>
                </c:pt>
                <c:pt idx="6">
                  <c:v>1003.39</c:v>
                </c:pt>
                <c:pt idx="7">
                  <c:v>972.55</c:v>
                </c:pt>
                <c:pt idx="8">
                  <c:v>892.99</c:v>
                </c:pt>
                <c:pt idx="9">
                  <c:v>838.54</c:v>
                </c:pt>
                <c:pt idx="10">
                  <c:v>995.8099999999999</c:v>
                </c:pt>
                <c:pt idx="11">
                  <c:v>989.99</c:v>
                </c:pt>
                <c:pt idx="12">
                  <c:v>858.78</c:v>
                </c:pt>
                <c:pt idx="13">
                  <c:v>927.9</c:v>
                </c:pt>
                <c:pt idx="14">
                  <c:v>922.5599999999999</c:v>
                </c:pt>
                <c:pt idx="15">
                  <c:v>908.41</c:v>
                </c:pt>
                <c:pt idx="16">
                  <c:v>816.48</c:v>
                </c:pt>
                <c:pt idx="17">
                  <c:v>951.71</c:v>
                </c:pt>
                <c:pt idx="18">
                  <c:v>923.51</c:v>
                </c:pt>
                <c:pt idx="19">
                  <c:v>1014.23</c:v>
                </c:pt>
                <c:pt idx="20">
                  <c:v>997.62</c:v>
                </c:pt>
                <c:pt idx="21">
                  <c:v>890.75</c:v>
                </c:pt>
                <c:pt idx="22">
                  <c:v>876.9299999999999</c:v>
                </c:pt>
                <c:pt idx="23">
                  <c:v>771.82</c:v>
                </c:pt>
                <c:pt idx="24">
                  <c:v>849.36</c:v>
                </c:pt>
                <c:pt idx="25">
                  <c:v>849.04</c:v>
                </c:pt>
                <c:pt idx="26">
                  <c:v>906.66</c:v>
                </c:pt>
                <c:pt idx="27">
                  <c:v>930.41</c:v>
                </c:pt>
                <c:pt idx="28">
                  <c:v>905.14</c:v>
                </c:pt>
                <c:pt idx="29">
                  <c:v>824.64</c:v>
                </c:pt>
                <c:pt idx="30">
                  <c:v>781.16</c:v>
                </c:pt>
                <c:pt idx="31">
                  <c:v>888.0</c:v>
                </c:pt>
                <c:pt idx="32">
                  <c:v>877.0</c:v>
                </c:pt>
                <c:pt idx="33">
                  <c:v>927.29</c:v>
                </c:pt>
                <c:pt idx="34">
                  <c:v>976.64</c:v>
                </c:pt>
                <c:pt idx="35">
                  <c:v>906.14</c:v>
                </c:pt>
                <c:pt idx="36">
                  <c:v>886.0</c:v>
                </c:pt>
                <c:pt idx="37">
                  <c:v>829.0</c:v>
                </c:pt>
                <c:pt idx="38">
                  <c:v>963.75</c:v>
                </c:pt>
                <c:pt idx="39">
                  <c:v>1127.0</c:v>
                </c:pt>
                <c:pt idx="40">
                  <c:v>1107.0</c:v>
                </c:pt>
                <c:pt idx="41">
                  <c:v>1251.07</c:v>
                </c:pt>
                <c:pt idx="42">
                  <c:v>1154.05</c:v>
                </c:pt>
                <c:pt idx="43">
                  <c:v>1021.0</c:v>
                </c:pt>
                <c:pt idx="44">
                  <c:v>866.19</c:v>
                </c:pt>
                <c:pt idx="45">
                  <c:v>1061.02</c:v>
                </c:pt>
                <c:pt idx="46">
                  <c:v>978.58</c:v>
                </c:pt>
                <c:pt idx="47">
                  <c:v>1034.43</c:v>
                </c:pt>
                <c:pt idx="48">
                  <c:v>1051.0</c:v>
                </c:pt>
                <c:pt idx="49">
                  <c:v>1017.0</c:v>
                </c:pt>
                <c:pt idx="50">
                  <c:v>939.89</c:v>
                </c:pt>
                <c:pt idx="51">
                  <c:v>821.7</c:v>
                </c:pt>
                <c:pt idx="52">
                  <c:v>1012.42</c:v>
                </c:pt>
                <c:pt idx="53">
                  <c:v>1023.52</c:v>
                </c:pt>
                <c:pt idx="54">
                  <c:v>986.8099999999999</c:v>
                </c:pt>
                <c:pt idx="55">
                  <c:v>1031.43</c:v>
                </c:pt>
                <c:pt idx="56">
                  <c:v>967.23</c:v>
                </c:pt>
                <c:pt idx="57">
                  <c:v>920.88</c:v>
                </c:pt>
                <c:pt idx="58">
                  <c:v>931.05</c:v>
                </c:pt>
                <c:pt idx="59">
                  <c:v>1076.33</c:v>
                </c:pt>
                <c:pt idx="60">
                  <c:v>997.0599999999999</c:v>
                </c:pt>
                <c:pt idx="61">
                  <c:v>926.21</c:v>
                </c:pt>
                <c:pt idx="62">
                  <c:v>986.61</c:v>
                </c:pt>
                <c:pt idx="63">
                  <c:v>960.67</c:v>
                </c:pt>
                <c:pt idx="64">
                  <c:v>814.75</c:v>
                </c:pt>
                <c:pt idx="65">
                  <c:v>879.11</c:v>
                </c:pt>
                <c:pt idx="66">
                  <c:v>973.05</c:v>
                </c:pt>
                <c:pt idx="67">
                  <c:v>991.9</c:v>
                </c:pt>
                <c:pt idx="68">
                  <c:v>1021.25</c:v>
                </c:pt>
                <c:pt idx="69">
                  <c:v>1018.54</c:v>
                </c:pt>
                <c:pt idx="70">
                  <c:v>1046.05</c:v>
                </c:pt>
                <c:pt idx="71">
                  <c:v>896.65</c:v>
                </c:pt>
                <c:pt idx="72">
                  <c:v>865.82</c:v>
                </c:pt>
                <c:pt idx="73">
                  <c:v>1065.46</c:v>
                </c:pt>
                <c:pt idx="74">
                  <c:v>995.47</c:v>
                </c:pt>
                <c:pt idx="75">
                  <c:v>1019.06</c:v>
                </c:pt>
                <c:pt idx="76">
                  <c:v>1152.98</c:v>
                </c:pt>
                <c:pt idx="77">
                  <c:v>1078.92</c:v>
                </c:pt>
                <c:pt idx="78">
                  <c:v>966.0</c:v>
                </c:pt>
                <c:pt idx="79">
                  <c:v>1026.77</c:v>
                </c:pt>
                <c:pt idx="80">
                  <c:v>1146.59</c:v>
                </c:pt>
                <c:pt idx="81">
                  <c:v>1161.82</c:v>
                </c:pt>
                <c:pt idx="82">
                  <c:v>1192.81</c:v>
                </c:pt>
                <c:pt idx="83">
                  <c:v>1221.17</c:v>
                </c:pt>
                <c:pt idx="84">
                  <c:v>1062.83</c:v>
                </c:pt>
                <c:pt idx="85">
                  <c:v>901.3</c:v>
                </c:pt>
                <c:pt idx="86">
                  <c:v>903.74</c:v>
                </c:pt>
                <c:pt idx="87">
                  <c:v>977.46</c:v>
                </c:pt>
                <c:pt idx="88">
                  <c:v>1081.45</c:v>
                </c:pt>
                <c:pt idx="89">
                  <c:v>1124.24</c:v>
                </c:pt>
                <c:pt idx="90">
                  <c:v>1104.23</c:v>
                </c:pt>
                <c:pt idx="91">
                  <c:v>1001.26</c:v>
                </c:pt>
                <c:pt idx="92">
                  <c:v>809.09</c:v>
                </c:pt>
                <c:pt idx="93">
                  <c:v>801.0</c:v>
                </c:pt>
                <c:pt idx="94">
                  <c:v>882.7</c:v>
                </c:pt>
                <c:pt idx="95">
                  <c:v>943.03</c:v>
                </c:pt>
                <c:pt idx="96">
                  <c:v>902.21</c:v>
                </c:pt>
                <c:pt idx="97">
                  <c:v>1009.15</c:v>
                </c:pt>
                <c:pt idx="98">
                  <c:v>943.76</c:v>
                </c:pt>
                <c:pt idx="99">
                  <c:v>797.36</c:v>
                </c:pt>
                <c:pt idx="100">
                  <c:v>782.25</c:v>
                </c:pt>
                <c:pt idx="101">
                  <c:v>961.72</c:v>
                </c:pt>
                <c:pt idx="102">
                  <c:v>998.62</c:v>
                </c:pt>
                <c:pt idx="103">
                  <c:v>1011.59</c:v>
                </c:pt>
                <c:pt idx="104">
                  <c:v>977.99</c:v>
                </c:pt>
                <c:pt idx="105">
                  <c:v>964.82</c:v>
                </c:pt>
                <c:pt idx="106">
                  <c:v>842.4</c:v>
                </c:pt>
                <c:pt idx="107">
                  <c:v>808.23</c:v>
                </c:pt>
                <c:pt idx="108">
                  <c:v>994.82</c:v>
                </c:pt>
                <c:pt idx="109">
                  <c:v>957.05</c:v>
                </c:pt>
                <c:pt idx="110">
                  <c:v>968.37</c:v>
                </c:pt>
                <c:pt idx="111">
                  <c:v>920.76</c:v>
                </c:pt>
                <c:pt idx="112">
                  <c:v>890.18</c:v>
                </c:pt>
                <c:pt idx="113">
                  <c:v>778.29</c:v>
                </c:pt>
                <c:pt idx="114">
                  <c:v>716.9299999999999</c:v>
                </c:pt>
                <c:pt idx="115">
                  <c:v>900.11</c:v>
                </c:pt>
                <c:pt idx="116">
                  <c:v>915.88</c:v>
                </c:pt>
                <c:pt idx="117">
                  <c:v>965.83</c:v>
                </c:pt>
                <c:pt idx="118">
                  <c:v>926.54</c:v>
                </c:pt>
                <c:pt idx="119">
                  <c:v>903.65</c:v>
                </c:pt>
                <c:pt idx="120">
                  <c:v>797.55</c:v>
                </c:pt>
                <c:pt idx="121">
                  <c:v>719.0</c:v>
                </c:pt>
                <c:pt idx="122">
                  <c:v>868.0</c:v>
                </c:pt>
                <c:pt idx="123">
                  <c:v>912.5599999999999</c:v>
                </c:pt>
                <c:pt idx="124">
                  <c:v>890.0</c:v>
                </c:pt>
                <c:pt idx="125">
                  <c:v>913.37</c:v>
                </c:pt>
                <c:pt idx="126">
                  <c:v>922.0</c:v>
                </c:pt>
                <c:pt idx="127">
                  <c:v>812.0</c:v>
                </c:pt>
                <c:pt idx="128">
                  <c:v>790.0</c:v>
                </c:pt>
                <c:pt idx="129">
                  <c:v>994.83</c:v>
                </c:pt>
                <c:pt idx="130">
                  <c:v>923.34</c:v>
                </c:pt>
                <c:pt idx="131">
                  <c:v>904.1</c:v>
                </c:pt>
                <c:pt idx="132">
                  <c:v>963.17</c:v>
                </c:pt>
                <c:pt idx="133">
                  <c:v>872.0</c:v>
                </c:pt>
                <c:pt idx="134">
                  <c:v>772.0</c:v>
                </c:pt>
                <c:pt idx="135">
                  <c:v>773.0</c:v>
                </c:pt>
                <c:pt idx="136">
                  <c:v>894.82</c:v>
                </c:pt>
                <c:pt idx="137">
                  <c:v>966.84</c:v>
                </c:pt>
                <c:pt idx="138">
                  <c:v>962.8</c:v>
                </c:pt>
                <c:pt idx="139">
                  <c:v>1000.55</c:v>
                </c:pt>
                <c:pt idx="140">
                  <c:v>959.67</c:v>
                </c:pt>
                <c:pt idx="141">
                  <c:v>817.0</c:v>
                </c:pt>
                <c:pt idx="142">
                  <c:v>835.0</c:v>
                </c:pt>
                <c:pt idx="143">
                  <c:v>988.0</c:v>
                </c:pt>
                <c:pt idx="144">
                  <c:v>955.0</c:v>
                </c:pt>
                <c:pt idx="145">
                  <c:v>918.82</c:v>
                </c:pt>
                <c:pt idx="146">
                  <c:v>973.0</c:v>
                </c:pt>
                <c:pt idx="147">
                  <c:v>929.0</c:v>
                </c:pt>
                <c:pt idx="148">
                  <c:v>843.0</c:v>
                </c:pt>
                <c:pt idx="149">
                  <c:v>917.0</c:v>
                </c:pt>
                <c:pt idx="150">
                  <c:v>990.9299999999999</c:v>
                </c:pt>
                <c:pt idx="151">
                  <c:v>896.0</c:v>
                </c:pt>
                <c:pt idx="152">
                  <c:v>888.58</c:v>
                </c:pt>
                <c:pt idx="153">
                  <c:v>965.04</c:v>
                </c:pt>
                <c:pt idx="154">
                  <c:v>883.0</c:v>
                </c:pt>
                <c:pt idx="155">
                  <c:v>838.0</c:v>
                </c:pt>
                <c:pt idx="156">
                  <c:v>809.9</c:v>
                </c:pt>
                <c:pt idx="157">
                  <c:v>938.53</c:v>
                </c:pt>
                <c:pt idx="158">
                  <c:v>950.83</c:v>
                </c:pt>
                <c:pt idx="159">
                  <c:v>942.0</c:v>
                </c:pt>
                <c:pt idx="160">
                  <c:v>1033.0</c:v>
                </c:pt>
                <c:pt idx="161">
                  <c:v>924.0</c:v>
                </c:pt>
                <c:pt idx="162">
                  <c:v>807.0</c:v>
                </c:pt>
                <c:pt idx="163">
                  <c:v>806.0</c:v>
                </c:pt>
                <c:pt idx="164">
                  <c:v>924.0</c:v>
                </c:pt>
                <c:pt idx="165">
                  <c:v>971.65</c:v>
                </c:pt>
                <c:pt idx="166">
                  <c:v>1055.25</c:v>
                </c:pt>
                <c:pt idx="167">
                  <c:v>1092.62</c:v>
                </c:pt>
                <c:pt idx="168">
                  <c:v>994.4400000000001</c:v>
                </c:pt>
                <c:pt idx="169">
                  <c:v>864.0</c:v>
                </c:pt>
                <c:pt idx="170">
                  <c:v>769.0</c:v>
                </c:pt>
                <c:pt idx="171">
                  <c:v>965.0</c:v>
                </c:pt>
                <c:pt idx="172">
                  <c:v>995.0</c:v>
                </c:pt>
                <c:pt idx="173">
                  <c:v>1051.36</c:v>
                </c:pt>
                <c:pt idx="174">
                  <c:v>1131.26</c:v>
                </c:pt>
                <c:pt idx="175">
                  <c:v>1171.0</c:v>
                </c:pt>
                <c:pt idx="176">
                  <c:v>1206.0</c:v>
                </c:pt>
                <c:pt idx="177">
                  <c:v>974.21</c:v>
                </c:pt>
                <c:pt idx="178">
                  <c:v>1048.1</c:v>
                </c:pt>
                <c:pt idx="179">
                  <c:v>1118.54</c:v>
                </c:pt>
                <c:pt idx="180">
                  <c:v>1142.22</c:v>
                </c:pt>
                <c:pt idx="181">
                  <c:v>1068.31</c:v>
                </c:pt>
                <c:pt idx="182">
                  <c:v>876.0</c:v>
                </c:pt>
                <c:pt idx="183">
                  <c:v>819.0</c:v>
                </c:pt>
                <c:pt idx="184">
                  <c:v>809.0</c:v>
                </c:pt>
                <c:pt idx="185">
                  <c:v>982.0</c:v>
                </c:pt>
                <c:pt idx="186">
                  <c:v>1006.0</c:v>
                </c:pt>
                <c:pt idx="187">
                  <c:v>913.0</c:v>
                </c:pt>
                <c:pt idx="188">
                  <c:v>1013.68</c:v>
                </c:pt>
                <c:pt idx="189">
                  <c:v>834.0</c:v>
                </c:pt>
                <c:pt idx="190">
                  <c:v>804.0</c:v>
                </c:pt>
                <c:pt idx="191">
                  <c:v>734.0</c:v>
                </c:pt>
                <c:pt idx="192">
                  <c:v>921.0</c:v>
                </c:pt>
                <c:pt idx="193">
                  <c:v>1007.0</c:v>
                </c:pt>
                <c:pt idx="194">
                  <c:v>947.02</c:v>
                </c:pt>
                <c:pt idx="195">
                  <c:v>974.0</c:v>
                </c:pt>
                <c:pt idx="196">
                  <c:v>920.0</c:v>
                </c:pt>
                <c:pt idx="197">
                  <c:v>877.23</c:v>
                </c:pt>
                <c:pt idx="198">
                  <c:v>786.52</c:v>
                </c:pt>
                <c:pt idx="199">
                  <c:v>962.0</c:v>
                </c:pt>
                <c:pt idx="200">
                  <c:v>925.0</c:v>
                </c:pt>
                <c:pt idx="201">
                  <c:v>942.88</c:v>
                </c:pt>
                <c:pt idx="202">
                  <c:v>959.01</c:v>
                </c:pt>
                <c:pt idx="203">
                  <c:v>830.42</c:v>
                </c:pt>
                <c:pt idx="204">
                  <c:v>762.13</c:v>
                </c:pt>
                <c:pt idx="205">
                  <c:v>784.0</c:v>
                </c:pt>
                <c:pt idx="206">
                  <c:v>876.0</c:v>
                </c:pt>
                <c:pt idx="207">
                  <c:v>946.24</c:v>
                </c:pt>
                <c:pt idx="208">
                  <c:v>936.6</c:v>
                </c:pt>
                <c:pt idx="209">
                  <c:v>982.0</c:v>
                </c:pt>
                <c:pt idx="210">
                  <c:v>1058.0</c:v>
                </c:pt>
                <c:pt idx="211">
                  <c:v>945.0</c:v>
                </c:pt>
                <c:pt idx="212">
                  <c:v>867.0</c:v>
                </c:pt>
                <c:pt idx="213">
                  <c:v>1054.0</c:v>
                </c:pt>
                <c:pt idx="214">
                  <c:v>952.0</c:v>
                </c:pt>
                <c:pt idx="215">
                  <c:v>915.91</c:v>
                </c:pt>
                <c:pt idx="216">
                  <c:v>903.0</c:v>
                </c:pt>
                <c:pt idx="217">
                  <c:v>867.0</c:v>
                </c:pt>
                <c:pt idx="218">
                  <c:v>767.0</c:v>
                </c:pt>
                <c:pt idx="219">
                  <c:v>760.0</c:v>
                </c:pt>
                <c:pt idx="220">
                  <c:v>936.0</c:v>
                </c:pt>
                <c:pt idx="221">
                  <c:v>985.84</c:v>
                </c:pt>
                <c:pt idx="223">
                  <c:v>944.67</c:v>
                </c:pt>
                <c:pt idx="224">
                  <c:v>967.0</c:v>
                </c:pt>
                <c:pt idx="225">
                  <c:v>922.71</c:v>
                </c:pt>
                <c:pt idx="226">
                  <c:v>864.62</c:v>
                </c:pt>
                <c:pt idx="227">
                  <c:v>986.24</c:v>
                </c:pt>
                <c:pt idx="228">
                  <c:v>1014.0</c:v>
                </c:pt>
                <c:pt idx="229">
                  <c:v>964.54</c:v>
                </c:pt>
                <c:pt idx="230">
                  <c:v>1050.0</c:v>
                </c:pt>
                <c:pt idx="231">
                  <c:v>954.78</c:v>
                </c:pt>
                <c:pt idx="232">
                  <c:v>852.16</c:v>
                </c:pt>
                <c:pt idx="233">
                  <c:v>824.0</c:v>
                </c:pt>
                <c:pt idx="234">
                  <c:v>1037.71</c:v>
                </c:pt>
                <c:pt idx="235">
                  <c:v>1093.0</c:v>
                </c:pt>
                <c:pt idx="236">
                  <c:v>1139.0</c:v>
                </c:pt>
                <c:pt idx="237">
                  <c:v>1417.0</c:v>
                </c:pt>
                <c:pt idx="238">
                  <c:v>1097.0</c:v>
                </c:pt>
                <c:pt idx="239">
                  <c:v>929.0</c:v>
                </c:pt>
                <c:pt idx="240">
                  <c:v>1014.41</c:v>
                </c:pt>
                <c:pt idx="241">
                  <c:v>1123.5</c:v>
                </c:pt>
                <c:pt idx="242">
                  <c:v>1157.0</c:v>
                </c:pt>
                <c:pt idx="243">
                  <c:v>1217.0</c:v>
                </c:pt>
                <c:pt idx="244">
                  <c:v>1081.0</c:v>
                </c:pt>
                <c:pt idx="245">
                  <c:v>1086.0</c:v>
                </c:pt>
                <c:pt idx="246">
                  <c:v>1052.0</c:v>
                </c:pt>
                <c:pt idx="247">
                  <c:v>972.0</c:v>
                </c:pt>
                <c:pt idx="248">
                  <c:v>1179.0</c:v>
                </c:pt>
                <c:pt idx="249">
                  <c:v>1178.0</c:v>
                </c:pt>
                <c:pt idx="250">
                  <c:v>1097.5</c:v>
                </c:pt>
                <c:pt idx="251">
                  <c:v>1080.0</c:v>
                </c:pt>
                <c:pt idx="252">
                  <c:v>1066.0</c:v>
                </c:pt>
                <c:pt idx="253">
                  <c:v>990.0</c:v>
                </c:pt>
                <c:pt idx="254">
                  <c:v>969.0</c:v>
                </c:pt>
                <c:pt idx="255">
                  <c:v>1106.77</c:v>
                </c:pt>
                <c:pt idx="256">
                  <c:v>1113.0</c:v>
                </c:pt>
                <c:pt idx="257">
                  <c:v>1117.99</c:v>
                </c:pt>
                <c:pt idx="258">
                  <c:v>1127.87</c:v>
                </c:pt>
                <c:pt idx="259">
                  <c:v>1025.0</c:v>
                </c:pt>
                <c:pt idx="260">
                  <c:v>939.0599999999999</c:v>
                </c:pt>
                <c:pt idx="261">
                  <c:v>845.0</c:v>
                </c:pt>
                <c:pt idx="262">
                  <c:v>1112.0</c:v>
                </c:pt>
                <c:pt idx="263">
                  <c:v>994.0</c:v>
                </c:pt>
                <c:pt idx="264">
                  <c:v>957.0</c:v>
                </c:pt>
                <c:pt idx="265">
                  <c:v>1203.0</c:v>
                </c:pt>
                <c:pt idx="266">
                  <c:v>1022.1</c:v>
                </c:pt>
                <c:pt idx="267">
                  <c:v>849.0</c:v>
                </c:pt>
                <c:pt idx="268">
                  <c:v>818.0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'Daily income'!$J$2</c:f>
              <c:strCache>
                <c:ptCount val="1"/>
                <c:pt idx="0">
                  <c:v>Outbr</c:v>
                </c:pt>
              </c:strCache>
            </c:strRef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income'!$J$3:$J$300</c:f>
              <c:numCache>
                <c:formatCode>_([$€-2]\ * #,##0.00_);_([$€-2]\ * \(#,##0.00\);_([$€-2]\ * "-"??_);_(@_)</c:formatCode>
                <c:ptCount val="298"/>
                <c:pt idx="0">
                  <c:v>683.9</c:v>
                </c:pt>
                <c:pt idx="1">
                  <c:v>701.91</c:v>
                </c:pt>
                <c:pt idx="2">
                  <c:v>647.8099999999999</c:v>
                </c:pt>
                <c:pt idx="3">
                  <c:v>656.79</c:v>
                </c:pt>
                <c:pt idx="4">
                  <c:v>748.62</c:v>
                </c:pt>
                <c:pt idx="5">
                  <c:v>658.79</c:v>
                </c:pt>
                <c:pt idx="6">
                  <c:v>689.67</c:v>
                </c:pt>
                <c:pt idx="7">
                  <c:v>665.38</c:v>
                </c:pt>
                <c:pt idx="8">
                  <c:v>645.37</c:v>
                </c:pt>
                <c:pt idx="9">
                  <c:v>603.57</c:v>
                </c:pt>
                <c:pt idx="10">
                  <c:v>678.33</c:v>
                </c:pt>
                <c:pt idx="11">
                  <c:v>628.41</c:v>
                </c:pt>
                <c:pt idx="12">
                  <c:v>587.9299999999999</c:v>
                </c:pt>
                <c:pt idx="13">
                  <c:v>555.45</c:v>
                </c:pt>
                <c:pt idx="14">
                  <c:v>622.52</c:v>
                </c:pt>
                <c:pt idx="15">
                  <c:v>488.21</c:v>
                </c:pt>
                <c:pt idx="16">
                  <c:v>543.99</c:v>
                </c:pt>
                <c:pt idx="17">
                  <c:v>616.76</c:v>
                </c:pt>
                <c:pt idx="18">
                  <c:v>558.24</c:v>
                </c:pt>
                <c:pt idx="19">
                  <c:v>609.07</c:v>
                </c:pt>
                <c:pt idx="20">
                  <c:v>736.41</c:v>
                </c:pt>
                <c:pt idx="21">
                  <c:v>701.09</c:v>
                </c:pt>
                <c:pt idx="22">
                  <c:v>694.95</c:v>
                </c:pt>
                <c:pt idx="23">
                  <c:v>609.25</c:v>
                </c:pt>
                <c:pt idx="24">
                  <c:v>582.54</c:v>
                </c:pt>
                <c:pt idx="25">
                  <c:v>701.4299999999999</c:v>
                </c:pt>
                <c:pt idx="26">
                  <c:v>671.0599999999999</c:v>
                </c:pt>
                <c:pt idx="27">
                  <c:v>671.9</c:v>
                </c:pt>
                <c:pt idx="28">
                  <c:v>600.47</c:v>
                </c:pt>
                <c:pt idx="29">
                  <c:v>415.69</c:v>
                </c:pt>
                <c:pt idx="30">
                  <c:v>478.69</c:v>
                </c:pt>
                <c:pt idx="31">
                  <c:v>593.4299999999999</c:v>
                </c:pt>
                <c:pt idx="32">
                  <c:v>540.02</c:v>
                </c:pt>
                <c:pt idx="33">
                  <c:v>581.71</c:v>
                </c:pt>
                <c:pt idx="34">
                  <c:v>662.84</c:v>
                </c:pt>
                <c:pt idx="35">
                  <c:v>648.8099999999999</c:v>
                </c:pt>
                <c:pt idx="36">
                  <c:v>624.0</c:v>
                </c:pt>
                <c:pt idx="37">
                  <c:v>559.14</c:v>
                </c:pt>
                <c:pt idx="38">
                  <c:v>570.4</c:v>
                </c:pt>
                <c:pt idx="39">
                  <c:v>703.66</c:v>
                </c:pt>
                <c:pt idx="40">
                  <c:v>728.22</c:v>
                </c:pt>
                <c:pt idx="41">
                  <c:v>710.02</c:v>
                </c:pt>
                <c:pt idx="42">
                  <c:v>831.25</c:v>
                </c:pt>
                <c:pt idx="43">
                  <c:v>656.66</c:v>
                </c:pt>
                <c:pt idx="44">
                  <c:v>574.7</c:v>
                </c:pt>
                <c:pt idx="45">
                  <c:v>737.5</c:v>
                </c:pt>
                <c:pt idx="46">
                  <c:v>746.38</c:v>
                </c:pt>
                <c:pt idx="47">
                  <c:v>643.66</c:v>
                </c:pt>
                <c:pt idx="48">
                  <c:v>778.5</c:v>
                </c:pt>
                <c:pt idx="49">
                  <c:v>716.65</c:v>
                </c:pt>
                <c:pt idx="50">
                  <c:v>624.96</c:v>
                </c:pt>
                <c:pt idx="51">
                  <c:v>596.32</c:v>
                </c:pt>
                <c:pt idx="52">
                  <c:v>681.39</c:v>
                </c:pt>
                <c:pt idx="53">
                  <c:v>784.14</c:v>
                </c:pt>
                <c:pt idx="54">
                  <c:v>791.61</c:v>
                </c:pt>
                <c:pt idx="55">
                  <c:v>651.4400000000001</c:v>
                </c:pt>
                <c:pt idx="56">
                  <c:v>658.49</c:v>
                </c:pt>
                <c:pt idx="57">
                  <c:v>666.64</c:v>
                </c:pt>
                <c:pt idx="58">
                  <c:v>648.99</c:v>
                </c:pt>
                <c:pt idx="59">
                  <c:v>748.59</c:v>
                </c:pt>
                <c:pt idx="60">
                  <c:v>716.33</c:v>
                </c:pt>
                <c:pt idx="61">
                  <c:v>652.4400000000001</c:v>
                </c:pt>
                <c:pt idx="62">
                  <c:v>687.0</c:v>
                </c:pt>
                <c:pt idx="63">
                  <c:v>729.0</c:v>
                </c:pt>
                <c:pt idx="64">
                  <c:v>635.0</c:v>
                </c:pt>
                <c:pt idx="65">
                  <c:v>644.3099999999999</c:v>
                </c:pt>
                <c:pt idx="66">
                  <c:v>672.95</c:v>
                </c:pt>
                <c:pt idx="67">
                  <c:v>742.23</c:v>
                </c:pt>
                <c:pt idx="68">
                  <c:v>747.67</c:v>
                </c:pt>
                <c:pt idx="69">
                  <c:v>703.0</c:v>
                </c:pt>
                <c:pt idx="70">
                  <c:v>776.46</c:v>
                </c:pt>
                <c:pt idx="71">
                  <c:v>776.46</c:v>
                </c:pt>
                <c:pt idx="72">
                  <c:v>662.8099999999999</c:v>
                </c:pt>
                <c:pt idx="73">
                  <c:v>806.46</c:v>
                </c:pt>
                <c:pt idx="74">
                  <c:v>770.22</c:v>
                </c:pt>
                <c:pt idx="75">
                  <c:v>768.42</c:v>
                </c:pt>
                <c:pt idx="76">
                  <c:v>713.16</c:v>
                </c:pt>
                <c:pt idx="77">
                  <c:v>688.69</c:v>
                </c:pt>
                <c:pt idx="78">
                  <c:v>568.38</c:v>
                </c:pt>
                <c:pt idx="79">
                  <c:v>705.13</c:v>
                </c:pt>
                <c:pt idx="80">
                  <c:v>772.62</c:v>
                </c:pt>
                <c:pt idx="81">
                  <c:v>622.8</c:v>
                </c:pt>
                <c:pt idx="82">
                  <c:v>539.99</c:v>
                </c:pt>
                <c:pt idx="83">
                  <c:v>808.42</c:v>
                </c:pt>
                <c:pt idx="84">
                  <c:v>681.45</c:v>
                </c:pt>
                <c:pt idx="85">
                  <c:v>565.6</c:v>
                </c:pt>
                <c:pt idx="86">
                  <c:v>553.9299999999999</c:v>
                </c:pt>
                <c:pt idx="87">
                  <c:v>638.64</c:v>
                </c:pt>
                <c:pt idx="88">
                  <c:v>578.46</c:v>
                </c:pt>
                <c:pt idx="89">
                  <c:v>725.41</c:v>
                </c:pt>
                <c:pt idx="90">
                  <c:v>791.3099999999999</c:v>
                </c:pt>
                <c:pt idx="91">
                  <c:v>710.27</c:v>
                </c:pt>
                <c:pt idx="92">
                  <c:v>548.99</c:v>
                </c:pt>
                <c:pt idx="93">
                  <c:v>602.39</c:v>
                </c:pt>
                <c:pt idx="94">
                  <c:v>714.49</c:v>
                </c:pt>
                <c:pt idx="95">
                  <c:v>627.08</c:v>
                </c:pt>
                <c:pt idx="96">
                  <c:v>623.0</c:v>
                </c:pt>
                <c:pt idx="97">
                  <c:v>676.8</c:v>
                </c:pt>
                <c:pt idx="98">
                  <c:v>542.62</c:v>
                </c:pt>
                <c:pt idx="99">
                  <c:v>464.7</c:v>
                </c:pt>
                <c:pt idx="100">
                  <c:v>336.81</c:v>
                </c:pt>
                <c:pt idx="101">
                  <c:v>429.0</c:v>
                </c:pt>
                <c:pt idx="102">
                  <c:v>700.82</c:v>
                </c:pt>
                <c:pt idx="103">
                  <c:v>660.66</c:v>
                </c:pt>
                <c:pt idx="104">
                  <c:v>685.24</c:v>
                </c:pt>
                <c:pt idx="105">
                  <c:v>683.54</c:v>
                </c:pt>
                <c:pt idx="106">
                  <c:v>565.82</c:v>
                </c:pt>
                <c:pt idx="107">
                  <c:v>554.67</c:v>
                </c:pt>
                <c:pt idx="108">
                  <c:v>610.59</c:v>
                </c:pt>
                <c:pt idx="109">
                  <c:v>554.91</c:v>
                </c:pt>
                <c:pt idx="110">
                  <c:v>675.47</c:v>
                </c:pt>
                <c:pt idx="111">
                  <c:v>743.75</c:v>
                </c:pt>
                <c:pt idx="112">
                  <c:v>628.35</c:v>
                </c:pt>
                <c:pt idx="113">
                  <c:v>540.15</c:v>
                </c:pt>
                <c:pt idx="114">
                  <c:v>581.24</c:v>
                </c:pt>
                <c:pt idx="115">
                  <c:v>675.97</c:v>
                </c:pt>
                <c:pt idx="116">
                  <c:v>751.5599999999999</c:v>
                </c:pt>
                <c:pt idx="117">
                  <c:v>651.08</c:v>
                </c:pt>
                <c:pt idx="118">
                  <c:v>702.3099999999999</c:v>
                </c:pt>
                <c:pt idx="119">
                  <c:v>644.18</c:v>
                </c:pt>
                <c:pt idx="120">
                  <c:v>544.38</c:v>
                </c:pt>
                <c:pt idx="121">
                  <c:v>541.45</c:v>
                </c:pt>
                <c:pt idx="122">
                  <c:v>590.75</c:v>
                </c:pt>
                <c:pt idx="123">
                  <c:v>597.9299999999999</c:v>
                </c:pt>
                <c:pt idx="124">
                  <c:v>621.98</c:v>
                </c:pt>
                <c:pt idx="125">
                  <c:v>571.55</c:v>
                </c:pt>
                <c:pt idx="126">
                  <c:v>639.71</c:v>
                </c:pt>
                <c:pt idx="127">
                  <c:v>525.35</c:v>
                </c:pt>
                <c:pt idx="128">
                  <c:v>454.0</c:v>
                </c:pt>
                <c:pt idx="129">
                  <c:v>566.34</c:v>
                </c:pt>
                <c:pt idx="130">
                  <c:v>554.68</c:v>
                </c:pt>
                <c:pt idx="131">
                  <c:v>573.77</c:v>
                </c:pt>
                <c:pt idx="132">
                  <c:v>577.64</c:v>
                </c:pt>
                <c:pt idx="133">
                  <c:v>559.0</c:v>
                </c:pt>
                <c:pt idx="134">
                  <c:v>497.0</c:v>
                </c:pt>
                <c:pt idx="135">
                  <c:v>492.02</c:v>
                </c:pt>
                <c:pt idx="136">
                  <c:v>582.45</c:v>
                </c:pt>
                <c:pt idx="137">
                  <c:v>673.3099999999999</c:v>
                </c:pt>
                <c:pt idx="138">
                  <c:v>632.2</c:v>
                </c:pt>
                <c:pt idx="139">
                  <c:v>637.7</c:v>
                </c:pt>
                <c:pt idx="140">
                  <c:v>683.1</c:v>
                </c:pt>
                <c:pt idx="141">
                  <c:v>612.29</c:v>
                </c:pt>
                <c:pt idx="142">
                  <c:v>636.15</c:v>
                </c:pt>
                <c:pt idx="143">
                  <c:v>714.47</c:v>
                </c:pt>
                <c:pt idx="144">
                  <c:v>714.34</c:v>
                </c:pt>
                <c:pt idx="145">
                  <c:v>751.42</c:v>
                </c:pt>
                <c:pt idx="146">
                  <c:v>802.09</c:v>
                </c:pt>
                <c:pt idx="147">
                  <c:v>679.01</c:v>
                </c:pt>
                <c:pt idx="148">
                  <c:v>590.0</c:v>
                </c:pt>
                <c:pt idx="149">
                  <c:v>613.0</c:v>
                </c:pt>
                <c:pt idx="150">
                  <c:v>606.77</c:v>
                </c:pt>
                <c:pt idx="151">
                  <c:v>703.4400000000001</c:v>
                </c:pt>
                <c:pt idx="152">
                  <c:v>676.17</c:v>
                </c:pt>
                <c:pt idx="153">
                  <c:v>534.83</c:v>
                </c:pt>
                <c:pt idx="154">
                  <c:v>527.4</c:v>
                </c:pt>
                <c:pt idx="155">
                  <c:v>462.28</c:v>
                </c:pt>
                <c:pt idx="156">
                  <c:v>568.28</c:v>
                </c:pt>
                <c:pt idx="157">
                  <c:v>592.52</c:v>
                </c:pt>
                <c:pt idx="158">
                  <c:v>565.03</c:v>
                </c:pt>
                <c:pt idx="159">
                  <c:v>616.76</c:v>
                </c:pt>
                <c:pt idx="160">
                  <c:v>616.39</c:v>
                </c:pt>
                <c:pt idx="161">
                  <c:v>517.49</c:v>
                </c:pt>
                <c:pt idx="162">
                  <c:v>428.29</c:v>
                </c:pt>
                <c:pt idx="163">
                  <c:v>457.26</c:v>
                </c:pt>
                <c:pt idx="164">
                  <c:v>539.0</c:v>
                </c:pt>
                <c:pt idx="165">
                  <c:v>584.0</c:v>
                </c:pt>
                <c:pt idx="166">
                  <c:v>581.11</c:v>
                </c:pt>
                <c:pt idx="167">
                  <c:v>619.57</c:v>
                </c:pt>
                <c:pt idx="168">
                  <c:v>553.35</c:v>
                </c:pt>
                <c:pt idx="169">
                  <c:v>427.42</c:v>
                </c:pt>
                <c:pt idx="170">
                  <c:v>368.58</c:v>
                </c:pt>
                <c:pt idx="171">
                  <c:v>524.8099999999999</c:v>
                </c:pt>
                <c:pt idx="172">
                  <c:v>525.4400000000001</c:v>
                </c:pt>
                <c:pt idx="173">
                  <c:v>525.6</c:v>
                </c:pt>
                <c:pt idx="174">
                  <c:v>605.46</c:v>
                </c:pt>
                <c:pt idx="175">
                  <c:v>618.77</c:v>
                </c:pt>
                <c:pt idx="176">
                  <c:v>484.45</c:v>
                </c:pt>
                <c:pt idx="177">
                  <c:v>490.91</c:v>
                </c:pt>
                <c:pt idx="178">
                  <c:v>539.8</c:v>
                </c:pt>
                <c:pt idx="179">
                  <c:v>584.32</c:v>
                </c:pt>
                <c:pt idx="180">
                  <c:v>690.21</c:v>
                </c:pt>
                <c:pt idx="181">
                  <c:v>598.77</c:v>
                </c:pt>
                <c:pt idx="182">
                  <c:v>493.37</c:v>
                </c:pt>
                <c:pt idx="183">
                  <c:v>437.39</c:v>
                </c:pt>
                <c:pt idx="184">
                  <c:v>438.27</c:v>
                </c:pt>
                <c:pt idx="185">
                  <c:v>497.49</c:v>
                </c:pt>
                <c:pt idx="186">
                  <c:v>597.21</c:v>
                </c:pt>
                <c:pt idx="187">
                  <c:v>554.0</c:v>
                </c:pt>
                <c:pt idx="188">
                  <c:v>482.18</c:v>
                </c:pt>
                <c:pt idx="189">
                  <c:v>436.0</c:v>
                </c:pt>
                <c:pt idx="190">
                  <c:v>429.57</c:v>
                </c:pt>
                <c:pt idx="191">
                  <c:v>417.28</c:v>
                </c:pt>
                <c:pt idx="192">
                  <c:v>507.58</c:v>
                </c:pt>
                <c:pt idx="193">
                  <c:v>504.22</c:v>
                </c:pt>
                <c:pt idx="194">
                  <c:v>486.97</c:v>
                </c:pt>
                <c:pt idx="195">
                  <c:v>506.94</c:v>
                </c:pt>
                <c:pt idx="196">
                  <c:v>478.51</c:v>
                </c:pt>
                <c:pt idx="197">
                  <c:v>452.0</c:v>
                </c:pt>
                <c:pt idx="198">
                  <c:v>458.7</c:v>
                </c:pt>
                <c:pt idx="199">
                  <c:v>482.03</c:v>
                </c:pt>
                <c:pt idx="200">
                  <c:v>491.56</c:v>
                </c:pt>
                <c:pt idx="201">
                  <c:v>501.69</c:v>
                </c:pt>
                <c:pt idx="202">
                  <c:v>496.06</c:v>
                </c:pt>
                <c:pt idx="203">
                  <c:v>482.37</c:v>
                </c:pt>
                <c:pt idx="204">
                  <c:v>393.99</c:v>
                </c:pt>
                <c:pt idx="205">
                  <c:v>450.32</c:v>
                </c:pt>
                <c:pt idx="206">
                  <c:v>501.66</c:v>
                </c:pt>
                <c:pt idx="207">
                  <c:v>475.28</c:v>
                </c:pt>
                <c:pt idx="208">
                  <c:v>458.06</c:v>
                </c:pt>
                <c:pt idx="209">
                  <c:v>429.58</c:v>
                </c:pt>
                <c:pt idx="210">
                  <c:v>485.78</c:v>
                </c:pt>
                <c:pt idx="211">
                  <c:v>419.34</c:v>
                </c:pt>
                <c:pt idx="212">
                  <c:v>418.93</c:v>
                </c:pt>
                <c:pt idx="213">
                  <c:v>416.47</c:v>
                </c:pt>
                <c:pt idx="214">
                  <c:v>439.57</c:v>
                </c:pt>
                <c:pt idx="215">
                  <c:v>499.7</c:v>
                </c:pt>
                <c:pt idx="216">
                  <c:v>472.95</c:v>
                </c:pt>
                <c:pt idx="217">
                  <c:v>464.0</c:v>
                </c:pt>
                <c:pt idx="218">
                  <c:v>367.0</c:v>
                </c:pt>
                <c:pt idx="219">
                  <c:v>354.0</c:v>
                </c:pt>
                <c:pt idx="220">
                  <c:v>451.72</c:v>
                </c:pt>
                <c:pt idx="221">
                  <c:v>421.53</c:v>
                </c:pt>
                <c:pt idx="222">
                  <c:v>0.0</c:v>
                </c:pt>
                <c:pt idx="223">
                  <c:v>410.0</c:v>
                </c:pt>
                <c:pt idx="224">
                  <c:v>374.5</c:v>
                </c:pt>
                <c:pt idx="225">
                  <c:v>362.85</c:v>
                </c:pt>
                <c:pt idx="226">
                  <c:v>301.14</c:v>
                </c:pt>
                <c:pt idx="227">
                  <c:v>322.03</c:v>
                </c:pt>
                <c:pt idx="228">
                  <c:v>469.94</c:v>
                </c:pt>
                <c:pt idx="229">
                  <c:v>401.24</c:v>
                </c:pt>
                <c:pt idx="230">
                  <c:v>366.53</c:v>
                </c:pt>
                <c:pt idx="231">
                  <c:v>387.0</c:v>
                </c:pt>
                <c:pt idx="232">
                  <c:v>399.61</c:v>
                </c:pt>
                <c:pt idx="233">
                  <c:v>402.34</c:v>
                </c:pt>
                <c:pt idx="234">
                  <c:v>545.55</c:v>
                </c:pt>
                <c:pt idx="235">
                  <c:v>498.8</c:v>
                </c:pt>
                <c:pt idx="236">
                  <c:v>535.38</c:v>
                </c:pt>
                <c:pt idx="237">
                  <c:v>414.23</c:v>
                </c:pt>
                <c:pt idx="238">
                  <c:v>394.61</c:v>
                </c:pt>
                <c:pt idx="239">
                  <c:v>364.44</c:v>
                </c:pt>
                <c:pt idx="240">
                  <c:v>394.6</c:v>
                </c:pt>
                <c:pt idx="241">
                  <c:v>471.87</c:v>
                </c:pt>
                <c:pt idx="242">
                  <c:v>484.69</c:v>
                </c:pt>
                <c:pt idx="243">
                  <c:v>512.35</c:v>
                </c:pt>
                <c:pt idx="244">
                  <c:v>455.86</c:v>
                </c:pt>
                <c:pt idx="245">
                  <c:v>380.53</c:v>
                </c:pt>
                <c:pt idx="246">
                  <c:v>352.77</c:v>
                </c:pt>
                <c:pt idx="247">
                  <c:v>325.0</c:v>
                </c:pt>
                <c:pt idx="248">
                  <c:v>394.63</c:v>
                </c:pt>
                <c:pt idx="249">
                  <c:v>394.48</c:v>
                </c:pt>
                <c:pt idx="250">
                  <c:v>405.85</c:v>
                </c:pt>
                <c:pt idx="251">
                  <c:v>389.39</c:v>
                </c:pt>
                <c:pt idx="252">
                  <c:v>338.0</c:v>
                </c:pt>
                <c:pt idx="253">
                  <c:v>329.5</c:v>
                </c:pt>
                <c:pt idx="254">
                  <c:v>337.66</c:v>
                </c:pt>
                <c:pt idx="255">
                  <c:v>399.46</c:v>
                </c:pt>
                <c:pt idx="256">
                  <c:v>411.95</c:v>
                </c:pt>
                <c:pt idx="257">
                  <c:v>476.0</c:v>
                </c:pt>
                <c:pt idx="258">
                  <c:v>476.36</c:v>
                </c:pt>
                <c:pt idx="259">
                  <c:v>423.0</c:v>
                </c:pt>
                <c:pt idx="260">
                  <c:v>370.0</c:v>
                </c:pt>
                <c:pt idx="261">
                  <c:v>368.0</c:v>
                </c:pt>
                <c:pt idx="262">
                  <c:v>436.25</c:v>
                </c:pt>
                <c:pt idx="263">
                  <c:v>476.06</c:v>
                </c:pt>
                <c:pt idx="264">
                  <c:v>443.0</c:v>
                </c:pt>
                <c:pt idx="265">
                  <c:v>443.0</c:v>
                </c:pt>
                <c:pt idx="266">
                  <c:v>418.0</c:v>
                </c:pt>
                <c:pt idx="267">
                  <c:v>318.61</c:v>
                </c:pt>
                <c:pt idx="268">
                  <c:v>371.0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'Daily income'!$H$2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income'!$H$3:$H$300</c:f>
              <c:numCache>
                <c:formatCode>_-[$€-1809]* #,##0.00_-;\-[$€-1809]* #,##0.00_-;_-[$€-1809]* "-"??_-;_-@_-</c:formatCode>
                <c:ptCount val="298"/>
                <c:pt idx="0">
                  <c:v>902.3476977</c:v>
                </c:pt>
                <c:pt idx="1">
                  <c:v>814.5257994</c:v>
                </c:pt>
                <c:pt idx="2">
                  <c:v>699.6775329</c:v>
                </c:pt>
                <c:pt idx="3">
                  <c:v>782.2008648</c:v>
                </c:pt>
                <c:pt idx="4">
                  <c:v>934.4800792</c:v>
                </c:pt>
                <c:pt idx="5">
                  <c:v>883.236072</c:v>
                </c:pt>
                <c:pt idx="6">
                  <c:v>998.8701554999998</c:v>
                </c:pt>
                <c:pt idx="7">
                  <c:v>1001.0910618043</c:v>
                </c:pt>
                <c:pt idx="8">
                  <c:v>864.2103404804001</c:v>
                </c:pt>
                <c:pt idx="9">
                  <c:v>806.2114023052001</c:v>
                </c:pt>
                <c:pt idx="10">
                  <c:v>969.6969595512</c:v>
                </c:pt>
                <c:pt idx="11">
                  <c:v>927.2769891</c:v>
                </c:pt>
                <c:pt idx="12">
                  <c:v>823.205745</c:v>
                </c:pt>
                <c:pt idx="13">
                  <c:v>861.20151</c:v>
                </c:pt>
                <c:pt idx="14">
                  <c:v>948.108318</c:v>
                </c:pt>
                <c:pt idx="15">
                  <c:v>860.5701684999999</c:v>
                </c:pt>
                <c:pt idx="16">
                  <c:v>791.2995749999998</c:v>
                </c:pt>
                <c:pt idx="17">
                  <c:v>978.0912129999999</c:v>
                </c:pt>
                <c:pt idx="18">
                  <c:v>893.9964915</c:v>
                </c:pt>
                <c:pt idx="19">
                  <c:v>1067.324862</c:v>
                </c:pt>
                <c:pt idx="20">
                  <c:v>934.5100815</c:v>
                </c:pt>
                <c:pt idx="21">
                  <c:v>975.025836</c:v>
                </c:pt>
                <c:pt idx="22">
                  <c:v>877.0840056</c:v>
                </c:pt>
                <c:pt idx="23">
                  <c:v>795.9849838</c:v>
                </c:pt>
                <c:pt idx="24">
                  <c:v>1018.3100361</c:v>
                </c:pt>
                <c:pt idx="25">
                  <c:v>975.0731052</c:v>
                </c:pt>
                <c:pt idx="26">
                  <c:v>994.7764008</c:v>
                </c:pt>
                <c:pt idx="27">
                  <c:v>974.4453179999998</c:v>
                </c:pt>
                <c:pt idx="28">
                  <c:v>995.5023</c:v>
                </c:pt>
                <c:pt idx="29">
                  <c:v>883.692861</c:v>
                </c:pt>
                <c:pt idx="30">
                  <c:v>843.7410930000001</c:v>
                </c:pt>
                <c:pt idx="31">
                  <c:v>942.5890895</c:v>
                </c:pt>
                <c:pt idx="32">
                  <c:v>917.4001054999999</c:v>
                </c:pt>
                <c:pt idx="33">
                  <c:v>913.9490969</c:v>
                </c:pt>
                <c:pt idx="34">
                  <c:v>1008.2002446</c:v>
                </c:pt>
                <c:pt idx="35">
                  <c:v>996.718625</c:v>
                </c:pt>
                <c:pt idx="36">
                  <c:v>940.7762144</c:v>
                </c:pt>
                <c:pt idx="37">
                  <c:v>784.3531174</c:v>
                </c:pt>
                <c:pt idx="38">
                  <c:v>977.0241346</c:v>
                </c:pt>
                <c:pt idx="39">
                  <c:v>1219.4392787</c:v>
                </c:pt>
                <c:pt idx="40">
                  <c:v>1135.6435584</c:v>
                </c:pt>
                <c:pt idx="41">
                  <c:v>1185.6547304</c:v>
                </c:pt>
                <c:pt idx="42">
                  <c:v>1142.1674136</c:v>
                </c:pt>
                <c:pt idx="43">
                  <c:v>888.608589</c:v>
                </c:pt>
                <c:pt idx="44">
                  <c:v>734.6574766</c:v>
                </c:pt>
                <c:pt idx="45">
                  <c:v>977.6218511000001</c:v>
                </c:pt>
                <c:pt idx="46">
                  <c:v>964.3581743999998</c:v>
                </c:pt>
                <c:pt idx="47">
                  <c:v>1004.698359</c:v>
                </c:pt>
                <c:pt idx="48">
                  <c:v>997.6267184000001</c:v>
                </c:pt>
                <c:pt idx="49">
                  <c:v>963.0440996999999</c:v>
                </c:pt>
                <c:pt idx="50">
                  <c:v>772.6152072000001</c:v>
                </c:pt>
                <c:pt idx="51">
                  <c:v>730.9543159</c:v>
                </c:pt>
                <c:pt idx="52">
                  <c:v>1008.5820448</c:v>
                </c:pt>
                <c:pt idx="53">
                  <c:v>959.7764052</c:v>
                </c:pt>
                <c:pt idx="54">
                  <c:v>899.4200183</c:v>
                </c:pt>
                <c:pt idx="55">
                  <c:v>975.6414241</c:v>
                </c:pt>
                <c:pt idx="56">
                  <c:v>907.6824144000001</c:v>
                </c:pt>
                <c:pt idx="57">
                  <c:v>832.0312602</c:v>
                </c:pt>
                <c:pt idx="58">
                  <c:v>756.7252035</c:v>
                </c:pt>
                <c:pt idx="59">
                  <c:v>1028.479167</c:v>
                </c:pt>
                <c:pt idx="60">
                  <c:v>961.5134964</c:v>
                </c:pt>
                <c:pt idx="61">
                  <c:v>947.8497983999999</c:v>
                </c:pt>
                <c:pt idx="62">
                  <c:v>1017.6055472</c:v>
                </c:pt>
                <c:pt idx="63">
                  <c:v>886.6367587999999</c:v>
                </c:pt>
                <c:pt idx="64">
                  <c:v>892.909186</c:v>
                </c:pt>
                <c:pt idx="65">
                  <c:v>1082.156045</c:v>
                </c:pt>
                <c:pt idx="66">
                  <c:v>966.4566252999999</c:v>
                </c:pt>
                <c:pt idx="67">
                  <c:v>1003.1841372</c:v>
                </c:pt>
                <c:pt idx="68">
                  <c:v>1001.3906886</c:v>
                </c:pt>
                <c:pt idx="69">
                  <c:v>1004.8410288</c:v>
                </c:pt>
                <c:pt idx="70">
                  <c:v>1207.2133488</c:v>
                </c:pt>
                <c:pt idx="71">
                  <c:v>948.6807076999998</c:v>
                </c:pt>
                <c:pt idx="72">
                  <c:v>921.18336585</c:v>
                </c:pt>
                <c:pt idx="73">
                  <c:v>1280.1972247</c:v>
                </c:pt>
                <c:pt idx="74">
                  <c:v>1169.4221628</c:v>
                </c:pt>
                <c:pt idx="75">
                  <c:v>1138.4569473</c:v>
                </c:pt>
                <c:pt idx="76">
                  <c:v>1148.0220252</c:v>
                </c:pt>
                <c:pt idx="77">
                  <c:v>1043.6026062</c:v>
                </c:pt>
                <c:pt idx="78">
                  <c:v>934.9299179999999</c:v>
                </c:pt>
                <c:pt idx="79">
                  <c:v>1024.6927204</c:v>
                </c:pt>
                <c:pt idx="80">
                  <c:v>1168.5679764</c:v>
                </c:pt>
                <c:pt idx="81">
                  <c:v>1137.9593908</c:v>
                </c:pt>
                <c:pt idx="82">
                  <c:v>1239.9899878</c:v>
                </c:pt>
                <c:pt idx="83">
                  <c:v>1341.1601244</c:v>
                </c:pt>
                <c:pt idx="84">
                  <c:v>1195.146471</c:v>
                </c:pt>
                <c:pt idx="85">
                  <c:v>1037.6004987</c:v>
                </c:pt>
                <c:pt idx="86">
                  <c:v>1003.863601</c:v>
                </c:pt>
                <c:pt idx="87">
                  <c:v>1184.7773069</c:v>
                </c:pt>
                <c:pt idx="88">
                  <c:v>1020.1629048</c:v>
                </c:pt>
                <c:pt idx="89">
                  <c:v>1201.058585</c:v>
                </c:pt>
                <c:pt idx="90">
                  <c:v>1101.889002</c:v>
                </c:pt>
                <c:pt idx="91">
                  <c:v>923.4424688</c:v>
                </c:pt>
                <c:pt idx="92">
                  <c:v>785.7608333</c:v>
                </c:pt>
                <c:pt idx="93">
                  <c:v>757.730722</c:v>
                </c:pt>
                <c:pt idx="94">
                  <c:v>907.2569765</c:v>
                </c:pt>
                <c:pt idx="95">
                  <c:v>868.839112</c:v>
                </c:pt>
                <c:pt idx="96">
                  <c:v>874.4442220000001</c:v>
                </c:pt>
                <c:pt idx="97">
                  <c:v>840.287607</c:v>
                </c:pt>
                <c:pt idx="98">
                  <c:v>765.4674066</c:v>
                </c:pt>
                <c:pt idx="99">
                  <c:v>699.489135</c:v>
                </c:pt>
                <c:pt idx="100">
                  <c:v>628.0157564</c:v>
                </c:pt>
                <c:pt idx="101">
                  <c:v>789.6413274000001</c:v>
                </c:pt>
                <c:pt idx="102">
                  <c:v>851.9082723</c:v>
                </c:pt>
                <c:pt idx="103">
                  <c:v>835.3852803000001</c:v>
                </c:pt>
                <c:pt idx="104">
                  <c:v>808.7993578</c:v>
                </c:pt>
                <c:pt idx="105">
                  <c:v>896.3465265999999</c:v>
                </c:pt>
                <c:pt idx="106">
                  <c:v>755.202092</c:v>
                </c:pt>
                <c:pt idx="107">
                  <c:v>672.81067</c:v>
                </c:pt>
                <c:pt idx="108">
                  <c:v>869.6841964</c:v>
                </c:pt>
                <c:pt idx="109">
                  <c:v>776.7840252</c:v>
                </c:pt>
                <c:pt idx="110">
                  <c:v>880.2468675</c:v>
                </c:pt>
                <c:pt idx="111">
                  <c:v>917.7985955</c:v>
                </c:pt>
                <c:pt idx="112">
                  <c:v>943.9556482</c:v>
                </c:pt>
                <c:pt idx="113">
                  <c:v>816.9081502</c:v>
                </c:pt>
                <c:pt idx="114">
                  <c:v>790.2563842</c:v>
                </c:pt>
                <c:pt idx="115">
                  <c:v>950.6817607</c:v>
                </c:pt>
                <c:pt idx="116">
                  <c:v>961.0205818000001</c:v>
                </c:pt>
                <c:pt idx="117">
                  <c:v>902.4772249999999</c:v>
                </c:pt>
                <c:pt idx="118">
                  <c:v>906.0479802000001</c:v>
                </c:pt>
                <c:pt idx="119">
                  <c:v>895.5426996</c:v>
                </c:pt>
                <c:pt idx="120">
                  <c:v>709.5407759</c:v>
                </c:pt>
                <c:pt idx="121">
                  <c:v>600.2573399999999</c:v>
                </c:pt>
                <c:pt idx="122">
                  <c:v>707.6494271</c:v>
                </c:pt>
                <c:pt idx="123">
                  <c:v>758.6234505</c:v>
                </c:pt>
                <c:pt idx="124">
                  <c:v>808.3905174</c:v>
                </c:pt>
                <c:pt idx="125">
                  <c:v>828.0314804000001</c:v>
                </c:pt>
                <c:pt idx="126">
                  <c:v>864.501218</c:v>
                </c:pt>
                <c:pt idx="127">
                  <c:v>762.6619461000001</c:v>
                </c:pt>
                <c:pt idx="128">
                  <c:v>694.425303</c:v>
                </c:pt>
                <c:pt idx="129">
                  <c:v>762.9392133</c:v>
                </c:pt>
                <c:pt idx="130">
                  <c:v>871.5738845</c:v>
                </c:pt>
                <c:pt idx="131">
                  <c:v>866.554394</c:v>
                </c:pt>
                <c:pt idx="132">
                  <c:v>832.9146012</c:v>
                </c:pt>
                <c:pt idx="133">
                  <c:v>902.293146</c:v>
                </c:pt>
                <c:pt idx="134">
                  <c:v>364.5322376</c:v>
                </c:pt>
                <c:pt idx="135">
                  <c:v>709.1927604</c:v>
                </c:pt>
                <c:pt idx="136">
                  <c:v>777.2308097</c:v>
                </c:pt>
                <c:pt idx="137">
                  <c:v>798.3038942</c:v>
                </c:pt>
                <c:pt idx="138">
                  <c:v>833.0677659</c:v>
                </c:pt>
                <c:pt idx="139">
                  <c:v>836.3452416</c:v>
                </c:pt>
                <c:pt idx="140">
                  <c:v>869.247207</c:v>
                </c:pt>
                <c:pt idx="141">
                  <c:v>745.7825759</c:v>
                </c:pt>
                <c:pt idx="142">
                  <c:v>766.8282621999999</c:v>
                </c:pt>
                <c:pt idx="143">
                  <c:v>876.428603</c:v>
                </c:pt>
                <c:pt idx="144">
                  <c:v>902.6429777999999</c:v>
                </c:pt>
                <c:pt idx="145">
                  <c:v>868.2760296</c:v>
                </c:pt>
                <c:pt idx="146">
                  <c:v>973.8776247</c:v>
                </c:pt>
                <c:pt idx="147">
                  <c:v>974.3329679999998</c:v>
                </c:pt>
                <c:pt idx="148">
                  <c:v>931.7855</c:v>
                </c:pt>
                <c:pt idx="149">
                  <c:v>914.2576425</c:v>
                </c:pt>
                <c:pt idx="150">
                  <c:v>982.2096494999998</c:v>
                </c:pt>
                <c:pt idx="151">
                  <c:v>935.9871903</c:v>
                </c:pt>
                <c:pt idx="152">
                  <c:v>818.905176</c:v>
                </c:pt>
                <c:pt idx="153">
                  <c:v>816.6608384</c:v>
                </c:pt>
                <c:pt idx="154">
                  <c:v>732.9980578</c:v>
                </c:pt>
                <c:pt idx="155">
                  <c:v>754.8568468000001</c:v>
                </c:pt>
                <c:pt idx="156">
                  <c:v>805.3012650000001</c:v>
                </c:pt>
                <c:pt idx="157">
                  <c:v>792.7286190999999</c:v>
                </c:pt>
                <c:pt idx="158">
                  <c:v>809.9038116</c:v>
                </c:pt>
                <c:pt idx="159">
                  <c:v>864.2479999999999</c:v>
                </c:pt>
                <c:pt idx="160">
                  <c:v>963.6</c:v>
                </c:pt>
                <c:pt idx="161">
                  <c:v>845.262978</c:v>
                </c:pt>
                <c:pt idx="162">
                  <c:v>798.89583</c:v>
                </c:pt>
                <c:pt idx="163">
                  <c:v>801.108444</c:v>
                </c:pt>
                <c:pt idx="164">
                  <c:v>857.4101400000001</c:v>
                </c:pt>
                <c:pt idx="165">
                  <c:v>888.7599567</c:v>
                </c:pt>
                <c:pt idx="166">
                  <c:v>927.2470951999999</c:v>
                </c:pt>
                <c:pt idx="167">
                  <c:v>934.3817928000002</c:v>
                </c:pt>
                <c:pt idx="168">
                  <c:v>932.9247</c:v>
                </c:pt>
                <c:pt idx="169">
                  <c:v>860.9603999999999</c:v>
                </c:pt>
                <c:pt idx="170">
                  <c:v>787.49616</c:v>
                </c:pt>
                <c:pt idx="171">
                  <c:v>941.107</c:v>
                </c:pt>
                <c:pt idx="172">
                  <c:v>883.42002</c:v>
                </c:pt>
                <c:pt idx="173">
                  <c:v>874.58501</c:v>
                </c:pt>
                <c:pt idx="174">
                  <c:v>996.6332000000001</c:v>
                </c:pt>
                <c:pt idx="175">
                  <c:v>925.589854</c:v>
                </c:pt>
                <c:pt idx="176">
                  <c:v>833.19639</c:v>
                </c:pt>
                <c:pt idx="177">
                  <c:v>795.36328</c:v>
                </c:pt>
                <c:pt idx="178">
                  <c:v>948.006</c:v>
                </c:pt>
                <c:pt idx="179">
                  <c:v>862.083</c:v>
                </c:pt>
                <c:pt idx="180">
                  <c:v>850.077</c:v>
                </c:pt>
                <c:pt idx="181">
                  <c:v>850.167</c:v>
                </c:pt>
                <c:pt idx="182">
                  <c:v>629.289</c:v>
                </c:pt>
                <c:pt idx="183">
                  <c:v>561.4380000000001</c:v>
                </c:pt>
                <c:pt idx="184">
                  <c:v>448.875</c:v>
                </c:pt>
                <c:pt idx="185">
                  <c:v>678.2670000000001</c:v>
                </c:pt>
                <c:pt idx="186">
                  <c:v>662.5170000000001</c:v>
                </c:pt>
                <c:pt idx="187">
                  <c:v>614.484</c:v>
                </c:pt>
                <c:pt idx="188">
                  <c:v>631.9440000000001</c:v>
                </c:pt>
                <c:pt idx="189">
                  <c:v>579.1320000000001</c:v>
                </c:pt>
                <c:pt idx="190">
                  <c:v>564.534</c:v>
                </c:pt>
                <c:pt idx="191">
                  <c:v>546.003</c:v>
                </c:pt>
                <c:pt idx="192">
                  <c:v>652.1882500000001</c:v>
                </c:pt>
                <c:pt idx="193">
                  <c:v>712.989</c:v>
                </c:pt>
                <c:pt idx="194">
                  <c:v>689.895</c:v>
                </c:pt>
                <c:pt idx="195">
                  <c:v>707.9400000000001</c:v>
                </c:pt>
                <c:pt idx="196">
                  <c:v>689.3910000000001</c:v>
                </c:pt>
                <c:pt idx="197">
                  <c:v>678.177</c:v>
                </c:pt>
                <c:pt idx="198">
                  <c:v>685.7061</c:v>
                </c:pt>
                <c:pt idx="199">
                  <c:v>716.0129999999999</c:v>
                </c:pt>
                <c:pt idx="200">
                  <c:v>691.7408</c:v>
                </c:pt>
                <c:pt idx="201">
                  <c:v>721.50048</c:v>
                </c:pt>
                <c:pt idx="202">
                  <c:v>680.14116</c:v>
                </c:pt>
                <c:pt idx="203">
                  <c:v>653.1798</c:v>
                </c:pt>
                <c:pt idx="204">
                  <c:v>601.8012</c:v>
                </c:pt>
                <c:pt idx="205">
                  <c:v>634.9798</c:v>
                </c:pt>
                <c:pt idx="206">
                  <c:v>698.22674</c:v>
                </c:pt>
                <c:pt idx="207">
                  <c:v>711.5836</c:v>
                </c:pt>
                <c:pt idx="208">
                  <c:v>778.7598</c:v>
                </c:pt>
                <c:pt idx="209">
                  <c:v>781.9448</c:v>
                </c:pt>
                <c:pt idx="210">
                  <c:v>858.771</c:v>
                </c:pt>
                <c:pt idx="211">
                  <c:v>765.4590000000001</c:v>
                </c:pt>
                <c:pt idx="212">
                  <c:v>620.5500000000001</c:v>
                </c:pt>
                <c:pt idx="213">
                  <c:v>651.213</c:v>
                </c:pt>
                <c:pt idx="214">
                  <c:v>673.254</c:v>
                </c:pt>
                <c:pt idx="215">
                  <c:v>564.9987</c:v>
                </c:pt>
                <c:pt idx="216">
                  <c:v>630.3247</c:v>
                </c:pt>
                <c:pt idx="217">
                  <c:v>576.4708</c:v>
                </c:pt>
                <c:pt idx="218">
                  <c:v>554.796</c:v>
                </c:pt>
                <c:pt idx="219">
                  <c:v>548.586</c:v>
                </c:pt>
                <c:pt idx="220">
                  <c:v>647.424</c:v>
                </c:pt>
                <c:pt idx="221">
                  <c:v>640.422</c:v>
                </c:pt>
                <c:pt idx="222">
                  <c:v>644.634</c:v>
                </c:pt>
                <c:pt idx="223">
                  <c:v>622.215</c:v>
                </c:pt>
                <c:pt idx="224">
                  <c:v>670.842</c:v>
                </c:pt>
                <c:pt idx="225">
                  <c:v>584.298</c:v>
                </c:pt>
                <c:pt idx="226">
                  <c:v>591.291</c:v>
                </c:pt>
                <c:pt idx="227">
                  <c:v>654.102</c:v>
                </c:pt>
                <c:pt idx="228">
                  <c:v>664.083</c:v>
                </c:pt>
                <c:pt idx="229">
                  <c:v>663.525</c:v>
                </c:pt>
                <c:pt idx="230">
                  <c:v>696.0975999999999</c:v>
                </c:pt>
                <c:pt idx="231">
                  <c:v>605.836</c:v>
                </c:pt>
                <c:pt idx="232">
                  <c:v>499.884</c:v>
                </c:pt>
                <c:pt idx="233">
                  <c:v>533.2008</c:v>
                </c:pt>
                <c:pt idx="234">
                  <c:v>709.8907</c:v>
                </c:pt>
                <c:pt idx="235">
                  <c:v>697.0213000000001</c:v>
                </c:pt>
                <c:pt idx="236">
                  <c:v>786.1014</c:v>
                </c:pt>
                <c:pt idx="237">
                  <c:v>819.6277000000001</c:v>
                </c:pt>
                <c:pt idx="238">
                  <c:v>807.9598000000001</c:v>
                </c:pt>
                <c:pt idx="239">
                  <c:v>797.2709</c:v>
                </c:pt>
                <c:pt idx="240">
                  <c:v>773.0985</c:v>
                </c:pt>
                <c:pt idx="241">
                  <c:v>778.5542</c:v>
                </c:pt>
                <c:pt idx="242">
                  <c:v>844.1116000000001</c:v>
                </c:pt>
                <c:pt idx="243">
                  <c:v>813.3480000000001</c:v>
                </c:pt>
                <c:pt idx="244">
                  <c:v>727.794</c:v>
                </c:pt>
                <c:pt idx="245">
                  <c:v>657.4964</c:v>
                </c:pt>
                <c:pt idx="246">
                  <c:v>620.2855</c:v>
                </c:pt>
                <c:pt idx="247">
                  <c:v>580.8763</c:v>
                </c:pt>
                <c:pt idx="248">
                  <c:v>692.694</c:v>
                </c:pt>
                <c:pt idx="249">
                  <c:v>748.125</c:v>
                </c:pt>
                <c:pt idx="250">
                  <c:v>693.3545</c:v>
                </c:pt>
                <c:pt idx="251">
                  <c:v>689.3139</c:v>
                </c:pt>
                <c:pt idx="252">
                  <c:v>680.5473999999999</c:v>
                </c:pt>
                <c:pt idx="253">
                  <c:v>613.2367</c:v>
                </c:pt>
                <c:pt idx="254">
                  <c:v>576.5954</c:v>
                </c:pt>
                <c:pt idx="255">
                  <c:v>647.4304999999999</c:v>
                </c:pt>
                <c:pt idx="256">
                  <c:v>673.8100999999999</c:v>
                </c:pt>
                <c:pt idx="257">
                  <c:v>742.7316999999999</c:v>
                </c:pt>
                <c:pt idx="258">
                  <c:v>743.8709000000001</c:v>
                </c:pt>
                <c:pt idx="259">
                  <c:v>722.2706</c:v>
                </c:pt>
                <c:pt idx="260">
                  <c:v>659.349</c:v>
                </c:pt>
                <c:pt idx="261">
                  <c:v>524.169</c:v>
                </c:pt>
                <c:pt idx="262">
                  <c:v>682.1405000000001</c:v>
                </c:pt>
                <c:pt idx="263">
                  <c:v>717.5625</c:v>
                </c:pt>
                <c:pt idx="264">
                  <c:v>681.759</c:v>
                </c:pt>
                <c:pt idx="265">
                  <c:v>671.3448</c:v>
                </c:pt>
                <c:pt idx="266">
                  <c:v>716.1474000000001</c:v>
                </c:pt>
                <c:pt idx="267">
                  <c:v>667.4109999999999</c:v>
                </c:pt>
                <c:pt idx="268">
                  <c:v>614.2246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'Daily income'!$I$2</c:f>
              <c:strCache>
                <c:ptCount val="1"/>
                <c:pt idx="0">
                  <c:v>Other AdNetw</c:v>
                </c:pt>
              </c:strCache>
            </c:strRef>
          </c:tx>
          <c:spPr>
            <a:ln w="47625">
              <a:solidFill>
                <a:schemeClr val="accent4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19050" cmpd="sng"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income'!$I$3:$I$300</c:f>
              <c:numCache>
                <c:formatCode>_-[$€-1809]* #,##0.00_-;\-[$€-1809]* #,##0.00_-;_-[$€-1809]* "-"??_-;_-@_-</c:formatCode>
                <c:ptCount val="298"/>
                <c:pt idx="0">
                  <c:v>180.9699597</c:v>
                </c:pt>
                <c:pt idx="1">
                  <c:v>195.0994701</c:v>
                </c:pt>
                <c:pt idx="2">
                  <c:v>198.5766543</c:v>
                </c:pt>
                <c:pt idx="3">
                  <c:v>221.1139593</c:v>
                </c:pt>
                <c:pt idx="4">
                  <c:v>217.2122968</c:v>
                </c:pt>
                <c:pt idx="5">
                  <c:v>223.589988</c:v>
                </c:pt>
                <c:pt idx="6">
                  <c:v>225.1561872</c:v>
                </c:pt>
                <c:pt idx="7">
                  <c:v>209.6386552</c:v>
                </c:pt>
                <c:pt idx="8">
                  <c:v>224.1392438</c:v>
                </c:pt>
                <c:pt idx="9">
                  <c:v>232.5328714</c:v>
                </c:pt>
                <c:pt idx="10">
                  <c:v>362.8462719999999</c:v>
                </c:pt>
                <c:pt idx="11">
                  <c:v>201.6912051</c:v>
                </c:pt>
                <c:pt idx="12">
                  <c:v>186.0007075</c:v>
                </c:pt>
                <c:pt idx="13">
                  <c:v>193.6919145</c:v>
                </c:pt>
                <c:pt idx="14">
                  <c:v>185.5955507</c:v>
                </c:pt>
                <c:pt idx="15">
                  <c:v>156.0646087</c:v>
                </c:pt>
                <c:pt idx="16">
                  <c:v>241.17192</c:v>
                </c:pt>
                <c:pt idx="17">
                  <c:v>213.4108765</c:v>
                </c:pt>
                <c:pt idx="18">
                  <c:v>192.832308</c:v>
                </c:pt>
                <c:pt idx="19">
                  <c:v>194.93386</c:v>
                </c:pt>
                <c:pt idx="20">
                  <c:v>151.9961355</c:v>
                </c:pt>
                <c:pt idx="21">
                  <c:v>150.295338</c:v>
                </c:pt>
                <c:pt idx="22">
                  <c:v>152.5178864</c:v>
                </c:pt>
                <c:pt idx="23">
                  <c:v>145.0284159</c:v>
                </c:pt>
                <c:pt idx="24">
                  <c:v>174.9729921</c:v>
                </c:pt>
                <c:pt idx="25">
                  <c:v>188.9382071</c:v>
                </c:pt>
                <c:pt idx="26">
                  <c:v>199.973124</c:v>
                </c:pt>
                <c:pt idx="27">
                  <c:v>191.217222</c:v>
                </c:pt>
                <c:pt idx="28">
                  <c:v>202.995585</c:v>
                </c:pt>
                <c:pt idx="29">
                  <c:v>182.552256</c:v>
                </c:pt>
                <c:pt idx="30">
                  <c:v>196.500297</c:v>
                </c:pt>
                <c:pt idx="31">
                  <c:v>233.863513</c:v>
                </c:pt>
                <c:pt idx="32">
                  <c:v>206.3452845</c:v>
                </c:pt>
                <c:pt idx="33">
                  <c:v>236.2493468</c:v>
                </c:pt>
                <c:pt idx="34">
                  <c:v>255.9057948</c:v>
                </c:pt>
                <c:pt idx="35">
                  <c:v>240.144075</c:v>
                </c:pt>
                <c:pt idx="36">
                  <c:v>294.2430018</c:v>
                </c:pt>
                <c:pt idx="37">
                  <c:v>193.9271136</c:v>
                </c:pt>
                <c:pt idx="38">
                  <c:v>229.8738041</c:v>
                </c:pt>
                <c:pt idx="39">
                  <c:v>284.4375912</c:v>
                </c:pt>
                <c:pt idx="40">
                  <c:v>245.4569728</c:v>
                </c:pt>
                <c:pt idx="41">
                  <c:v>243.8266628</c:v>
                </c:pt>
                <c:pt idx="42">
                  <c:v>206.3152696</c:v>
                </c:pt>
                <c:pt idx="43">
                  <c:v>165.5267802</c:v>
                </c:pt>
                <c:pt idx="44">
                  <c:v>135.7509596</c:v>
                </c:pt>
                <c:pt idx="45">
                  <c:v>203.750786</c:v>
                </c:pt>
                <c:pt idx="46">
                  <c:v>234.7980768</c:v>
                </c:pt>
                <c:pt idx="47">
                  <c:v>200.851854</c:v>
                </c:pt>
                <c:pt idx="48">
                  <c:v>261.2695144</c:v>
                </c:pt>
                <c:pt idx="49">
                  <c:v>220.6367154</c:v>
                </c:pt>
                <c:pt idx="50">
                  <c:v>147.3879159</c:v>
                </c:pt>
                <c:pt idx="51">
                  <c:v>155.3813479</c:v>
                </c:pt>
                <c:pt idx="52">
                  <c:v>165.2796221</c:v>
                </c:pt>
                <c:pt idx="53">
                  <c:v>200.0662965</c:v>
                </c:pt>
                <c:pt idx="54">
                  <c:v>220.1633919</c:v>
                </c:pt>
                <c:pt idx="55">
                  <c:v>228.7648903</c:v>
                </c:pt>
                <c:pt idx="56">
                  <c:v>210.1615616</c:v>
                </c:pt>
                <c:pt idx="57">
                  <c:v>179.3027502</c:v>
                </c:pt>
                <c:pt idx="58">
                  <c:v>182.8059955</c:v>
                </c:pt>
                <c:pt idx="59">
                  <c:v>230.087034</c:v>
                </c:pt>
                <c:pt idx="60">
                  <c:v>218.5249613</c:v>
                </c:pt>
                <c:pt idx="61">
                  <c:v>249.0769344000001</c:v>
                </c:pt>
                <c:pt idx="62">
                  <c:v>230.1288352</c:v>
                </c:pt>
                <c:pt idx="63">
                  <c:v>238.2337139</c:v>
                </c:pt>
                <c:pt idx="64">
                  <c:v>186.7779303</c:v>
                </c:pt>
                <c:pt idx="65">
                  <c:v>235.0590063</c:v>
                </c:pt>
                <c:pt idx="66">
                  <c:v>289.2349258</c:v>
                </c:pt>
                <c:pt idx="67">
                  <c:v>288.9181968</c:v>
                </c:pt>
                <c:pt idx="68">
                  <c:v>248.2424184</c:v>
                </c:pt>
                <c:pt idx="69">
                  <c:v>268.334505</c:v>
                </c:pt>
                <c:pt idx="70">
                  <c:v>267.7828925</c:v>
                </c:pt>
                <c:pt idx="71">
                  <c:v>172.3358021</c:v>
                </c:pt>
                <c:pt idx="72">
                  <c:v>190.16828105</c:v>
                </c:pt>
                <c:pt idx="73">
                  <c:v>268.4540503</c:v>
                </c:pt>
                <c:pt idx="74">
                  <c:v>241.389332</c:v>
                </c:pt>
                <c:pt idx="75">
                  <c:v>252.3864126</c:v>
                </c:pt>
                <c:pt idx="76">
                  <c:v>232.3018836</c:v>
                </c:pt>
                <c:pt idx="77">
                  <c:v>293.4486706000001</c:v>
                </c:pt>
                <c:pt idx="78">
                  <c:v>213.074004</c:v>
                </c:pt>
                <c:pt idx="79">
                  <c:v>229.75372</c:v>
                </c:pt>
                <c:pt idx="80">
                  <c:v>260.590206</c:v>
                </c:pt>
                <c:pt idx="81">
                  <c:v>258.8058888</c:v>
                </c:pt>
                <c:pt idx="82">
                  <c:v>208.5541724</c:v>
                </c:pt>
                <c:pt idx="83">
                  <c:v>230.88186</c:v>
                </c:pt>
                <c:pt idx="84">
                  <c:v>206.311599</c:v>
                </c:pt>
                <c:pt idx="85">
                  <c:v>199.8646059</c:v>
                </c:pt>
                <c:pt idx="86">
                  <c:v>204.691468</c:v>
                </c:pt>
                <c:pt idx="87">
                  <c:v>266.8382684</c:v>
                </c:pt>
                <c:pt idx="88">
                  <c:v>263.7368214</c:v>
                </c:pt>
                <c:pt idx="89">
                  <c:v>304.2265566</c:v>
                </c:pt>
                <c:pt idx="90">
                  <c:v>278.0863256</c:v>
                </c:pt>
                <c:pt idx="91">
                  <c:v>139.7325892</c:v>
                </c:pt>
                <c:pt idx="92">
                  <c:v>129.4042435</c:v>
                </c:pt>
                <c:pt idx="93">
                  <c:v>148.6839025</c:v>
                </c:pt>
                <c:pt idx="94">
                  <c:v>159.327371</c:v>
                </c:pt>
                <c:pt idx="95">
                  <c:v>155.9186923</c:v>
                </c:pt>
                <c:pt idx="96">
                  <c:v>176.106584</c:v>
                </c:pt>
                <c:pt idx="97">
                  <c:v>150.6998389</c:v>
                </c:pt>
                <c:pt idx="98">
                  <c:v>152.9986692</c:v>
                </c:pt>
                <c:pt idx="99">
                  <c:v>143.377479</c:v>
                </c:pt>
                <c:pt idx="100">
                  <c:v>171.9650473</c:v>
                </c:pt>
                <c:pt idx="101">
                  <c:v>197.1603954</c:v>
                </c:pt>
                <c:pt idx="102">
                  <c:v>239.6257714</c:v>
                </c:pt>
                <c:pt idx="103">
                  <c:v>217.1743929</c:v>
                </c:pt>
                <c:pt idx="104">
                  <c:v>218.83768</c:v>
                </c:pt>
                <c:pt idx="105">
                  <c:v>295.7494397</c:v>
                </c:pt>
                <c:pt idx="106">
                  <c:v>198.9273888</c:v>
                </c:pt>
                <c:pt idx="107">
                  <c:v>189.7423534</c:v>
                </c:pt>
                <c:pt idx="108">
                  <c:v>274.4925796</c:v>
                </c:pt>
                <c:pt idx="109">
                  <c:v>301.3955284</c:v>
                </c:pt>
                <c:pt idx="110">
                  <c:v>307.7887994999999</c:v>
                </c:pt>
                <c:pt idx="111">
                  <c:v>261.178462</c:v>
                </c:pt>
                <c:pt idx="112">
                  <c:v>288.3986978</c:v>
                </c:pt>
                <c:pt idx="113">
                  <c:v>200.780149</c:v>
                </c:pt>
                <c:pt idx="114">
                  <c:v>224.4886659</c:v>
                </c:pt>
                <c:pt idx="115">
                  <c:v>270.7417553</c:v>
                </c:pt>
                <c:pt idx="116">
                  <c:v>286.1653885</c:v>
                </c:pt>
                <c:pt idx="117">
                  <c:v>260.36439</c:v>
                </c:pt>
                <c:pt idx="118">
                  <c:v>368.7367563</c:v>
                </c:pt>
                <c:pt idx="119">
                  <c:v>247.1889075</c:v>
                </c:pt>
                <c:pt idx="120">
                  <c:v>196.1750423</c:v>
                </c:pt>
                <c:pt idx="121">
                  <c:v>200.86857</c:v>
                </c:pt>
                <c:pt idx="122">
                  <c:v>243.7786054</c:v>
                </c:pt>
                <c:pt idx="123">
                  <c:v>286.1325495</c:v>
                </c:pt>
                <c:pt idx="124">
                  <c:v>301.2177546</c:v>
                </c:pt>
                <c:pt idx="125">
                  <c:v>275.476826</c:v>
                </c:pt>
                <c:pt idx="126">
                  <c:v>245.4369441</c:v>
                </c:pt>
                <c:pt idx="127">
                  <c:v>213.8302884</c:v>
                </c:pt>
                <c:pt idx="128">
                  <c:v>207.032705</c:v>
                </c:pt>
                <c:pt idx="129">
                  <c:v>236.8661441</c:v>
                </c:pt>
                <c:pt idx="130">
                  <c:v>300.350263</c:v>
                </c:pt>
                <c:pt idx="131">
                  <c:v>271.030528</c:v>
                </c:pt>
                <c:pt idx="132">
                  <c:v>277.220097</c:v>
                </c:pt>
                <c:pt idx="133">
                  <c:v>261.936846</c:v>
                </c:pt>
                <c:pt idx="134">
                  <c:v>235.9038796</c:v>
                </c:pt>
                <c:pt idx="135">
                  <c:v>208.591292</c:v>
                </c:pt>
                <c:pt idx="136">
                  <c:v>255.4469307</c:v>
                </c:pt>
                <c:pt idx="137">
                  <c:v>270.701336</c:v>
                </c:pt>
                <c:pt idx="138">
                  <c:v>279.7617609</c:v>
                </c:pt>
                <c:pt idx="139">
                  <c:v>273.3885072</c:v>
                </c:pt>
                <c:pt idx="140">
                  <c:v>343.8908541</c:v>
                </c:pt>
                <c:pt idx="141">
                  <c:v>241.4625739</c:v>
                </c:pt>
                <c:pt idx="142">
                  <c:v>247.7409524</c:v>
                </c:pt>
                <c:pt idx="143">
                  <c:v>298.5148424</c:v>
                </c:pt>
                <c:pt idx="144">
                  <c:v>282.5890542</c:v>
                </c:pt>
                <c:pt idx="145">
                  <c:v>231.6732768</c:v>
                </c:pt>
                <c:pt idx="146">
                  <c:v>274.729659</c:v>
                </c:pt>
                <c:pt idx="147">
                  <c:v>252.6807138</c:v>
                </c:pt>
                <c:pt idx="148">
                  <c:v>201.941</c:v>
                </c:pt>
                <c:pt idx="149">
                  <c:v>228.7645605</c:v>
                </c:pt>
                <c:pt idx="150">
                  <c:v>309.787029</c:v>
                </c:pt>
                <c:pt idx="151">
                  <c:v>303.9956091</c:v>
                </c:pt>
                <c:pt idx="152">
                  <c:v>324.069195</c:v>
                </c:pt>
                <c:pt idx="153">
                  <c:v>273.3919936</c:v>
                </c:pt>
                <c:pt idx="154">
                  <c:v>292.0584536</c:v>
                </c:pt>
                <c:pt idx="155">
                  <c:v>235.4759278</c:v>
                </c:pt>
                <c:pt idx="156">
                  <c:v>273.0283557</c:v>
                </c:pt>
                <c:pt idx="157">
                  <c:v>271.5767527</c:v>
                </c:pt>
                <c:pt idx="158">
                  <c:v>257.4365689</c:v>
                </c:pt>
                <c:pt idx="159">
                  <c:v>277.2528</c:v>
                </c:pt>
                <c:pt idx="160">
                  <c:v>313.1392</c:v>
                </c:pt>
                <c:pt idx="161">
                  <c:v>248.808</c:v>
                </c:pt>
                <c:pt idx="162">
                  <c:v>231.036</c:v>
                </c:pt>
                <c:pt idx="163">
                  <c:v>226.593</c:v>
                </c:pt>
                <c:pt idx="164">
                  <c:v>265.531452</c:v>
                </c:pt>
                <c:pt idx="165">
                  <c:v>267.1065166</c:v>
                </c:pt>
                <c:pt idx="166">
                  <c:v>273.6680374</c:v>
                </c:pt>
                <c:pt idx="167">
                  <c:v>255.9132012</c:v>
                </c:pt>
                <c:pt idx="168">
                  <c:v>245.7646</c:v>
                </c:pt>
                <c:pt idx="169">
                  <c:v>203.10336</c:v>
                </c:pt>
                <c:pt idx="170">
                  <c:v>183.0168</c:v>
                </c:pt>
                <c:pt idx="171">
                  <c:v>227.37358</c:v>
                </c:pt>
                <c:pt idx="172">
                  <c:v>240.41556</c:v>
                </c:pt>
                <c:pt idx="173">
                  <c:v>243.07224</c:v>
                </c:pt>
                <c:pt idx="174">
                  <c:v>242.71868</c:v>
                </c:pt>
                <c:pt idx="175">
                  <c:v>237.85006</c:v>
                </c:pt>
                <c:pt idx="176">
                  <c:v>182.07306</c:v>
                </c:pt>
                <c:pt idx="177">
                  <c:v>216.0297</c:v>
                </c:pt>
                <c:pt idx="178">
                  <c:v>256.221</c:v>
                </c:pt>
                <c:pt idx="179">
                  <c:v>296.46</c:v>
                </c:pt>
                <c:pt idx="180">
                  <c:v>366.2190000000001</c:v>
                </c:pt>
                <c:pt idx="181">
                  <c:v>338.76</c:v>
                </c:pt>
                <c:pt idx="182">
                  <c:v>316.098</c:v>
                </c:pt>
                <c:pt idx="183">
                  <c:v>234.54</c:v>
                </c:pt>
                <c:pt idx="184">
                  <c:v>240.507</c:v>
                </c:pt>
                <c:pt idx="185">
                  <c:v>246.186</c:v>
                </c:pt>
                <c:pt idx="186">
                  <c:v>266.553</c:v>
                </c:pt>
                <c:pt idx="187">
                  <c:v>232.407</c:v>
                </c:pt>
                <c:pt idx="188">
                  <c:v>231.498</c:v>
                </c:pt>
                <c:pt idx="189">
                  <c:v>200.943</c:v>
                </c:pt>
                <c:pt idx="190">
                  <c:v>161.55</c:v>
                </c:pt>
                <c:pt idx="191">
                  <c:v>166.5</c:v>
                </c:pt>
                <c:pt idx="192">
                  <c:v>177.4343</c:v>
                </c:pt>
                <c:pt idx="193">
                  <c:v>201.141</c:v>
                </c:pt>
                <c:pt idx="194">
                  <c:v>207.999</c:v>
                </c:pt>
                <c:pt idx="195">
                  <c:v>226.881</c:v>
                </c:pt>
                <c:pt idx="196">
                  <c:v>211.779</c:v>
                </c:pt>
                <c:pt idx="197">
                  <c:v>174.951</c:v>
                </c:pt>
                <c:pt idx="198">
                  <c:v>190.74924</c:v>
                </c:pt>
                <c:pt idx="199">
                  <c:v>222.165</c:v>
                </c:pt>
                <c:pt idx="200">
                  <c:v>254.0692</c:v>
                </c:pt>
                <c:pt idx="201">
                  <c:v>261.42776</c:v>
                </c:pt>
                <c:pt idx="202">
                  <c:v>222.9406</c:v>
                </c:pt>
                <c:pt idx="203">
                  <c:v>218.4182</c:v>
                </c:pt>
                <c:pt idx="204">
                  <c:v>176.267</c:v>
                </c:pt>
                <c:pt idx="205">
                  <c:v>193.9028</c:v>
                </c:pt>
                <c:pt idx="206">
                  <c:v>212.11102</c:v>
                </c:pt>
                <c:pt idx="207">
                  <c:v>215.67</c:v>
                </c:pt>
                <c:pt idx="208">
                  <c:v>221.4121</c:v>
                </c:pt>
                <c:pt idx="209">
                  <c:v>221.5395</c:v>
                </c:pt>
                <c:pt idx="210">
                  <c:v>235.251</c:v>
                </c:pt>
                <c:pt idx="211">
                  <c:v>195.795</c:v>
                </c:pt>
                <c:pt idx="212">
                  <c:v>213.3</c:v>
                </c:pt>
                <c:pt idx="213">
                  <c:v>249.849</c:v>
                </c:pt>
                <c:pt idx="214">
                  <c:v>243.333</c:v>
                </c:pt>
                <c:pt idx="215">
                  <c:v>218.05</c:v>
                </c:pt>
                <c:pt idx="216">
                  <c:v>217.4092</c:v>
                </c:pt>
                <c:pt idx="217">
                  <c:v>215.736</c:v>
                </c:pt>
                <c:pt idx="218">
                  <c:v>216.0</c:v>
                </c:pt>
                <c:pt idx="219">
                  <c:v>222.3</c:v>
                </c:pt>
                <c:pt idx="220">
                  <c:v>261.45</c:v>
                </c:pt>
                <c:pt idx="221">
                  <c:v>274.986</c:v>
                </c:pt>
                <c:pt idx="222">
                  <c:v>162.0</c:v>
                </c:pt>
                <c:pt idx="223">
                  <c:v>245.655</c:v>
                </c:pt>
                <c:pt idx="224">
                  <c:v>246.501</c:v>
                </c:pt>
                <c:pt idx="225">
                  <c:v>232.119</c:v>
                </c:pt>
                <c:pt idx="226">
                  <c:v>209.7</c:v>
                </c:pt>
                <c:pt idx="227">
                  <c:v>228.375</c:v>
                </c:pt>
                <c:pt idx="228">
                  <c:v>238.5</c:v>
                </c:pt>
                <c:pt idx="229">
                  <c:v>246.6</c:v>
                </c:pt>
                <c:pt idx="230">
                  <c:v>240.856</c:v>
                </c:pt>
                <c:pt idx="231">
                  <c:v>192.9312</c:v>
                </c:pt>
                <c:pt idx="232">
                  <c:v>201.52</c:v>
                </c:pt>
                <c:pt idx="233">
                  <c:v>175.12</c:v>
                </c:pt>
                <c:pt idx="234">
                  <c:v>238.9294</c:v>
                </c:pt>
                <c:pt idx="235">
                  <c:v>237.63</c:v>
                </c:pt>
                <c:pt idx="236">
                  <c:v>244.75</c:v>
                </c:pt>
                <c:pt idx="237">
                  <c:v>251.87</c:v>
                </c:pt>
                <c:pt idx="238">
                  <c:v>254.54</c:v>
                </c:pt>
                <c:pt idx="239">
                  <c:v>217.16</c:v>
                </c:pt>
                <c:pt idx="240">
                  <c:v>204.7</c:v>
                </c:pt>
                <c:pt idx="241">
                  <c:v>223.4612</c:v>
                </c:pt>
                <c:pt idx="242">
                  <c:v>258.9099</c:v>
                </c:pt>
                <c:pt idx="243">
                  <c:v>268.2</c:v>
                </c:pt>
                <c:pt idx="244">
                  <c:v>248.4</c:v>
                </c:pt>
                <c:pt idx="245">
                  <c:v>214.49</c:v>
                </c:pt>
                <c:pt idx="246">
                  <c:v>204.7</c:v>
                </c:pt>
                <c:pt idx="247">
                  <c:v>201.14</c:v>
                </c:pt>
                <c:pt idx="248">
                  <c:v>261.9</c:v>
                </c:pt>
                <c:pt idx="249">
                  <c:v>179.631</c:v>
                </c:pt>
                <c:pt idx="250">
                  <c:v>219.2515</c:v>
                </c:pt>
                <c:pt idx="251">
                  <c:v>215.914</c:v>
                </c:pt>
                <c:pt idx="252">
                  <c:v>209.15</c:v>
                </c:pt>
                <c:pt idx="253">
                  <c:v>187.5408</c:v>
                </c:pt>
                <c:pt idx="254">
                  <c:v>182.45</c:v>
                </c:pt>
                <c:pt idx="255">
                  <c:v>184.23</c:v>
                </c:pt>
                <c:pt idx="256">
                  <c:v>195.1058</c:v>
                </c:pt>
                <c:pt idx="257">
                  <c:v>218.3437</c:v>
                </c:pt>
                <c:pt idx="258">
                  <c:v>221.61</c:v>
                </c:pt>
                <c:pt idx="259">
                  <c:v>185.743</c:v>
                </c:pt>
                <c:pt idx="260">
                  <c:v>178.407</c:v>
                </c:pt>
                <c:pt idx="261">
                  <c:v>171.9</c:v>
                </c:pt>
                <c:pt idx="262">
                  <c:v>224.28</c:v>
                </c:pt>
                <c:pt idx="263">
                  <c:v>194.7498</c:v>
                </c:pt>
                <c:pt idx="264">
                  <c:v>208.053</c:v>
                </c:pt>
                <c:pt idx="265">
                  <c:v>186.01</c:v>
                </c:pt>
                <c:pt idx="266">
                  <c:v>195.8</c:v>
                </c:pt>
                <c:pt idx="267">
                  <c:v>160.2</c:v>
                </c:pt>
                <c:pt idx="268">
                  <c:v>136.17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'Daily income'!$K$2</c:f>
              <c:strCache>
                <c:ptCount val="1"/>
                <c:pt idx="0">
                  <c:v>ADX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income'!$K$3:$K$300</c:f>
              <c:numCache>
                <c:formatCode>_([$€-2]\ * #,##0.00_);_([$€-2]\ * \(#,##0.00\);_([$€-2]\ * "-"??_);_(@_)</c:formatCode>
                <c:ptCount val="298"/>
                <c:pt idx="0">
                  <c:v>399.3816818147</c:v>
                </c:pt>
                <c:pt idx="1">
                  <c:v>391.8699365417</c:v>
                </c:pt>
                <c:pt idx="2">
                  <c:v>334.1546490237</c:v>
                </c:pt>
                <c:pt idx="3">
                  <c:v>415.7912476091</c:v>
                </c:pt>
                <c:pt idx="4">
                  <c:v>432.579983088</c:v>
                </c:pt>
                <c:pt idx="5">
                  <c:v>437.9774191043</c:v>
                </c:pt>
                <c:pt idx="6">
                  <c:v>450.3373740135</c:v>
                </c:pt>
                <c:pt idx="7">
                  <c:v>421.9593642277</c:v>
                </c:pt>
                <c:pt idx="8">
                  <c:v>363.2316844742</c:v>
                </c:pt>
                <c:pt idx="9">
                  <c:v>328.1953580526</c:v>
                </c:pt>
                <c:pt idx="10">
                  <c:v>451.6343260977</c:v>
                </c:pt>
                <c:pt idx="11">
                  <c:v>414.2205469829</c:v>
                </c:pt>
                <c:pt idx="12">
                  <c:v>332.1696891058</c:v>
                </c:pt>
                <c:pt idx="13">
                  <c:v>363.9762573043</c:v>
                </c:pt>
                <c:pt idx="14">
                  <c:v>424.633510767</c:v>
                </c:pt>
                <c:pt idx="15">
                  <c:v>312.1511991943</c:v>
                </c:pt>
                <c:pt idx="16">
                  <c:v>308.473582671</c:v>
                </c:pt>
                <c:pt idx="17">
                  <c:v>402.1391279013</c:v>
                </c:pt>
                <c:pt idx="18">
                  <c:v>452.8393328635</c:v>
                </c:pt>
                <c:pt idx="19">
                  <c:v>485.1556427577</c:v>
                </c:pt>
                <c:pt idx="20">
                  <c:v>405.4404731033</c:v>
                </c:pt>
                <c:pt idx="21">
                  <c:v>372.7212760897</c:v>
                </c:pt>
                <c:pt idx="22">
                  <c:v>293.8833945978</c:v>
                </c:pt>
                <c:pt idx="23">
                  <c:v>260.1482351857</c:v>
                </c:pt>
                <c:pt idx="24">
                  <c:v>348.2487784107</c:v>
                </c:pt>
                <c:pt idx="25">
                  <c:v>334.7334930122</c:v>
                </c:pt>
                <c:pt idx="26">
                  <c:v>340.2379803235</c:v>
                </c:pt>
                <c:pt idx="27">
                  <c:v>362.0862760301</c:v>
                </c:pt>
                <c:pt idx="28">
                  <c:v>359.2003658383</c:v>
                </c:pt>
                <c:pt idx="29">
                  <c:v>296.1251873345</c:v>
                </c:pt>
                <c:pt idx="30">
                  <c:v>318.0</c:v>
                </c:pt>
                <c:pt idx="31">
                  <c:v>397.62</c:v>
                </c:pt>
                <c:pt idx="32">
                  <c:v>344.52</c:v>
                </c:pt>
                <c:pt idx="33">
                  <c:v>379.41</c:v>
                </c:pt>
                <c:pt idx="34">
                  <c:v>418.63</c:v>
                </c:pt>
                <c:pt idx="35">
                  <c:v>427.65</c:v>
                </c:pt>
                <c:pt idx="36">
                  <c:v>342.74</c:v>
                </c:pt>
                <c:pt idx="37">
                  <c:v>287.97</c:v>
                </c:pt>
                <c:pt idx="38">
                  <c:v>406.98</c:v>
                </c:pt>
                <c:pt idx="39">
                  <c:v>510.48</c:v>
                </c:pt>
                <c:pt idx="40">
                  <c:v>507.31</c:v>
                </c:pt>
                <c:pt idx="41">
                  <c:v>520.42</c:v>
                </c:pt>
                <c:pt idx="42">
                  <c:v>454.3</c:v>
                </c:pt>
                <c:pt idx="43">
                  <c:v>353.53</c:v>
                </c:pt>
                <c:pt idx="44">
                  <c:v>341.39</c:v>
                </c:pt>
                <c:pt idx="45">
                  <c:v>494.76</c:v>
                </c:pt>
                <c:pt idx="46">
                  <c:v>477.0</c:v>
                </c:pt>
                <c:pt idx="47">
                  <c:v>392.34</c:v>
                </c:pt>
                <c:pt idx="48">
                  <c:v>470.0</c:v>
                </c:pt>
                <c:pt idx="49">
                  <c:v>434.7</c:v>
                </c:pt>
                <c:pt idx="50">
                  <c:v>289.76</c:v>
                </c:pt>
                <c:pt idx="51">
                  <c:v>289.68</c:v>
                </c:pt>
                <c:pt idx="52">
                  <c:v>475.92</c:v>
                </c:pt>
                <c:pt idx="53">
                  <c:v>436.71</c:v>
                </c:pt>
                <c:pt idx="54">
                  <c:v>435.44</c:v>
                </c:pt>
                <c:pt idx="55">
                  <c:v>493.93</c:v>
                </c:pt>
                <c:pt idx="56">
                  <c:v>415.49</c:v>
                </c:pt>
                <c:pt idx="57">
                  <c:v>340.52</c:v>
                </c:pt>
                <c:pt idx="58">
                  <c:v>307.85</c:v>
                </c:pt>
                <c:pt idx="59">
                  <c:v>503.3</c:v>
                </c:pt>
                <c:pt idx="60">
                  <c:v>441.4</c:v>
                </c:pt>
                <c:pt idx="61">
                  <c:v>417.03</c:v>
                </c:pt>
                <c:pt idx="62">
                  <c:v>414.0</c:v>
                </c:pt>
                <c:pt idx="63">
                  <c:v>435.7</c:v>
                </c:pt>
                <c:pt idx="64">
                  <c:v>330.6</c:v>
                </c:pt>
                <c:pt idx="65">
                  <c:v>421.8283980545</c:v>
                </c:pt>
                <c:pt idx="66">
                  <c:v>499.2810639219</c:v>
                </c:pt>
                <c:pt idx="67">
                  <c:v>541.2406642451</c:v>
                </c:pt>
                <c:pt idx="68">
                  <c:v>546.5438322787</c:v>
                </c:pt>
                <c:pt idx="69">
                  <c:v>518.4825906409</c:v>
                </c:pt>
                <c:pt idx="70">
                  <c:v>464.0429262968</c:v>
                </c:pt>
                <c:pt idx="71">
                  <c:v>347.2652645945</c:v>
                </c:pt>
                <c:pt idx="72">
                  <c:v>373.0</c:v>
                </c:pt>
                <c:pt idx="73">
                  <c:v>469.011097968</c:v>
                </c:pt>
                <c:pt idx="74">
                  <c:v>460.634584402</c:v>
                </c:pt>
                <c:pt idx="75">
                  <c:v>433.1052316276</c:v>
                </c:pt>
                <c:pt idx="76">
                  <c:v>461.6992935958</c:v>
                </c:pt>
                <c:pt idx="77">
                  <c:v>417.0823454758</c:v>
                </c:pt>
                <c:pt idx="78">
                  <c:v>332.6956262384</c:v>
                </c:pt>
                <c:pt idx="79">
                  <c:v>417.54</c:v>
                </c:pt>
                <c:pt idx="80">
                  <c:v>472.5</c:v>
                </c:pt>
                <c:pt idx="81">
                  <c:v>450.0</c:v>
                </c:pt>
                <c:pt idx="82">
                  <c:v>542.18</c:v>
                </c:pt>
                <c:pt idx="83">
                  <c:v>565.65</c:v>
                </c:pt>
                <c:pt idx="84">
                  <c:v>433.2</c:v>
                </c:pt>
                <c:pt idx="85">
                  <c:v>356.88</c:v>
                </c:pt>
                <c:pt idx="86">
                  <c:v>370.92</c:v>
                </c:pt>
                <c:pt idx="87">
                  <c:v>441.19</c:v>
                </c:pt>
                <c:pt idx="88">
                  <c:v>478.52</c:v>
                </c:pt>
                <c:pt idx="89">
                  <c:v>530.0</c:v>
                </c:pt>
                <c:pt idx="90">
                  <c:v>484.49</c:v>
                </c:pt>
                <c:pt idx="91">
                  <c:v>470.0</c:v>
                </c:pt>
                <c:pt idx="92">
                  <c:v>347.19</c:v>
                </c:pt>
                <c:pt idx="93">
                  <c:v>350.0</c:v>
                </c:pt>
                <c:pt idx="94">
                  <c:v>476.18</c:v>
                </c:pt>
                <c:pt idx="95">
                  <c:v>502.49</c:v>
                </c:pt>
                <c:pt idx="96">
                  <c:v>499.72</c:v>
                </c:pt>
                <c:pt idx="97">
                  <c:v>543.0</c:v>
                </c:pt>
                <c:pt idx="98">
                  <c:v>494.0</c:v>
                </c:pt>
                <c:pt idx="99">
                  <c:v>410.0</c:v>
                </c:pt>
                <c:pt idx="100">
                  <c:v>362.27</c:v>
                </c:pt>
                <c:pt idx="101">
                  <c:v>573.71</c:v>
                </c:pt>
                <c:pt idx="102">
                  <c:v>596.11</c:v>
                </c:pt>
                <c:pt idx="103">
                  <c:v>580.0</c:v>
                </c:pt>
                <c:pt idx="104">
                  <c:v>511.69</c:v>
                </c:pt>
                <c:pt idx="105">
                  <c:v>553.48</c:v>
                </c:pt>
                <c:pt idx="106">
                  <c:v>371.69</c:v>
                </c:pt>
                <c:pt idx="107">
                  <c:v>360.0</c:v>
                </c:pt>
                <c:pt idx="108">
                  <c:v>582.26</c:v>
                </c:pt>
                <c:pt idx="109">
                  <c:v>578.46</c:v>
                </c:pt>
                <c:pt idx="110">
                  <c:v>666.08</c:v>
                </c:pt>
                <c:pt idx="111">
                  <c:v>618.76</c:v>
                </c:pt>
                <c:pt idx="112">
                  <c:v>624.68</c:v>
                </c:pt>
                <c:pt idx="113">
                  <c:v>442.26</c:v>
                </c:pt>
                <c:pt idx="114">
                  <c:v>460.13</c:v>
                </c:pt>
                <c:pt idx="115">
                  <c:v>624.51</c:v>
                </c:pt>
                <c:pt idx="116">
                  <c:v>671.52</c:v>
                </c:pt>
                <c:pt idx="117">
                  <c:v>648.35</c:v>
                </c:pt>
                <c:pt idx="118">
                  <c:v>643.66</c:v>
                </c:pt>
                <c:pt idx="119">
                  <c:v>586.65</c:v>
                </c:pt>
                <c:pt idx="120">
                  <c:v>453.53</c:v>
                </c:pt>
                <c:pt idx="121">
                  <c:v>468.25</c:v>
                </c:pt>
                <c:pt idx="122">
                  <c:v>659.82</c:v>
                </c:pt>
                <c:pt idx="123">
                  <c:v>663.57</c:v>
                </c:pt>
                <c:pt idx="124">
                  <c:v>697.21</c:v>
                </c:pt>
                <c:pt idx="125">
                  <c:v>687.17</c:v>
                </c:pt>
                <c:pt idx="126">
                  <c:v>670.19</c:v>
                </c:pt>
                <c:pt idx="127">
                  <c:v>520.0</c:v>
                </c:pt>
                <c:pt idx="128">
                  <c:v>507.55</c:v>
                </c:pt>
                <c:pt idx="129">
                  <c:v>583.39</c:v>
                </c:pt>
                <c:pt idx="130">
                  <c:v>619.24</c:v>
                </c:pt>
                <c:pt idx="131">
                  <c:v>557.41</c:v>
                </c:pt>
                <c:pt idx="132">
                  <c:v>567.35</c:v>
                </c:pt>
                <c:pt idx="133">
                  <c:v>501.55</c:v>
                </c:pt>
                <c:pt idx="134">
                  <c:v>374.51</c:v>
                </c:pt>
                <c:pt idx="135">
                  <c:v>346.34</c:v>
                </c:pt>
                <c:pt idx="136">
                  <c:v>505.61</c:v>
                </c:pt>
                <c:pt idx="137">
                  <c:v>555.0</c:v>
                </c:pt>
                <c:pt idx="138">
                  <c:v>607.79</c:v>
                </c:pt>
                <c:pt idx="139">
                  <c:v>642.72</c:v>
                </c:pt>
                <c:pt idx="140">
                  <c:v>632.21</c:v>
                </c:pt>
                <c:pt idx="141">
                  <c:v>471.27</c:v>
                </c:pt>
                <c:pt idx="142">
                  <c:v>519.49</c:v>
                </c:pt>
                <c:pt idx="143">
                  <c:v>659.48</c:v>
                </c:pt>
                <c:pt idx="144">
                  <c:v>653.64</c:v>
                </c:pt>
                <c:pt idx="145">
                  <c:v>574.74</c:v>
                </c:pt>
                <c:pt idx="146">
                  <c:v>606.15</c:v>
                </c:pt>
                <c:pt idx="147">
                  <c:v>559.23</c:v>
                </c:pt>
                <c:pt idx="148">
                  <c:v>421.91</c:v>
                </c:pt>
                <c:pt idx="149">
                  <c:v>450.86</c:v>
                </c:pt>
                <c:pt idx="150">
                  <c:v>636.03</c:v>
                </c:pt>
                <c:pt idx="151">
                  <c:v>592.97</c:v>
                </c:pt>
                <c:pt idx="152">
                  <c:v>603.98</c:v>
                </c:pt>
                <c:pt idx="153">
                  <c:v>665.51</c:v>
                </c:pt>
                <c:pt idx="154">
                  <c:v>610.84</c:v>
                </c:pt>
                <c:pt idx="155">
                  <c:v>565.0</c:v>
                </c:pt>
                <c:pt idx="156">
                  <c:v>574.0</c:v>
                </c:pt>
                <c:pt idx="157">
                  <c:v>743.15</c:v>
                </c:pt>
                <c:pt idx="158">
                  <c:v>644.41</c:v>
                </c:pt>
                <c:pt idx="159">
                  <c:v>660.72</c:v>
                </c:pt>
                <c:pt idx="160">
                  <c:v>725.91</c:v>
                </c:pt>
                <c:pt idx="161">
                  <c:v>548.73</c:v>
                </c:pt>
                <c:pt idx="162">
                  <c:v>507.73</c:v>
                </c:pt>
                <c:pt idx="163">
                  <c:v>506.22</c:v>
                </c:pt>
                <c:pt idx="164">
                  <c:v>650.4</c:v>
                </c:pt>
                <c:pt idx="165">
                  <c:v>662.18</c:v>
                </c:pt>
                <c:pt idx="166">
                  <c:v>750.0</c:v>
                </c:pt>
                <c:pt idx="167">
                  <c:v>772.0</c:v>
                </c:pt>
                <c:pt idx="168">
                  <c:v>691.36</c:v>
                </c:pt>
                <c:pt idx="169">
                  <c:v>503.16</c:v>
                </c:pt>
                <c:pt idx="170">
                  <c:v>419.0</c:v>
                </c:pt>
                <c:pt idx="171">
                  <c:v>611.0</c:v>
                </c:pt>
                <c:pt idx="172">
                  <c:v>625.18</c:v>
                </c:pt>
                <c:pt idx="173">
                  <c:v>616.0</c:v>
                </c:pt>
                <c:pt idx="174">
                  <c:v>689.8099999999999</c:v>
                </c:pt>
                <c:pt idx="175">
                  <c:v>756.0</c:v>
                </c:pt>
                <c:pt idx="176">
                  <c:v>493.0</c:v>
                </c:pt>
                <c:pt idx="177">
                  <c:v>486.0</c:v>
                </c:pt>
                <c:pt idx="178">
                  <c:v>663.0</c:v>
                </c:pt>
                <c:pt idx="179">
                  <c:v>653.0</c:v>
                </c:pt>
                <c:pt idx="180">
                  <c:v>720.0</c:v>
                </c:pt>
                <c:pt idx="181">
                  <c:v>707.29</c:v>
                </c:pt>
                <c:pt idx="182">
                  <c:v>610.0</c:v>
                </c:pt>
                <c:pt idx="183">
                  <c:v>440.32</c:v>
                </c:pt>
                <c:pt idx="184">
                  <c:v>537.37</c:v>
                </c:pt>
                <c:pt idx="185">
                  <c:v>624.0</c:v>
                </c:pt>
                <c:pt idx="186">
                  <c:v>563.0</c:v>
                </c:pt>
                <c:pt idx="187">
                  <c:v>490.0</c:v>
                </c:pt>
                <c:pt idx="188">
                  <c:v>605.0</c:v>
                </c:pt>
                <c:pt idx="189">
                  <c:v>489.0</c:v>
                </c:pt>
                <c:pt idx="190">
                  <c:v>442.87</c:v>
                </c:pt>
                <c:pt idx="191">
                  <c:v>425.0</c:v>
                </c:pt>
                <c:pt idx="192">
                  <c:v>530.0</c:v>
                </c:pt>
                <c:pt idx="193">
                  <c:v>601.33</c:v>
                </c:pt>
                <c:pt idx="194">
                  <c:v>595.0</c:v>
                </c:pt>
                <c:pt idx="195">
                  <c:v>645.0</c:v>
                </c:pt>
                <c:pt idx="196">
                  <c:v>572.0</c:v>
                </c:pt>
                <c:pt idx="197">
                  <c:v>491.0</c:v>
                </c:pt>
                <c:pt idx="198">
                  <c:v>528.0</c:v>
                </c:pt>
                <c:pt idx="199">
                  <c:v>665.41</c:v>
                </c:pt>
                <c:pt idx="200">
                  <c:v>678.0</c:v>
                </c:pt>
                <c:pt idx="201">
                  <c:v>650.37</c:v>
                </c:pt>
                <c:pt idx="202">
                  <c:v>574.0</c:v>
                </c:pt>
                <c:pt idx="203">
                  <c:v>573.05</c:v>
                </c:pt>
                <c:pt idx="204">
                  <c:v>441.58</c:v>
                </c:pt>
                <c:pt idx="205">
                  <c:v>480.23</c:v>
                </c:pt>
                <c:pt idx="206">
                  <c:v>546.0</c:v>
                </c:pt>
                <c:pt idx="207">
                  <c:v>581.88</c:v>
                </c:pt>
                <c:pt idx="208">
                  <c:v>575.0</c:v>
                </c:pt>
                <c:pt idx="209">
                  <c:v>595.0</c:v>
                </c:pt>
                <c:pt idx="210">
                  <c:v>670.0</c:v>
                </c:pt>
                <c:pt idx="211">
                  <c:v>481.0</c:v>
                </c:pt>
                <c:pt idx="212">
                  <c:v>480.0</c:v>
                </c:pt>
                <c:pt idx="213">
                  <c:v>660.0</c:v>
                </c:pt>
                <c:pt idx="214">
                  <c:v>612.0</c:v>
                </c:pt>
                <c:pt idx="215">
                  <c:v>480.0</c:v>
                </c:pt>
                <c:pt idx="216">
                  <c:v>568.23</c:v>
                </c:pt>
                <c:pt idx="217">
                  <c:v>540.0</c:v>
                </c:pt>
                <c:pt idx="218">
                  <c:v>443.0</c:v>
                </c:pt>
                <c:pt idx="219">
                  <c:v>481.0</c:v>
                </c:pt>
                <c:pt idx="220">
                  <c:v>590.0</c:v>
                </c:pt>
                <c:pt idx="221">
                  <c:v>654.0</c:v>
                </c:pt>
                <c:pt idx="222">
                  <c:v>453.0</c:v>
                </c:pt>
                <c:pt idx="223">
                  <c:v>556.21</c:v>
                </c:pt>
                <c:pt idx="224">
                  <c:v>569.0</c:v>
                </c:pt>
                <c:pt idx="225">
                  <c:v>440.0</c:v>
                </c:pt>
                <c:pt idx="226">
                  <c:v>489.77</c:v>
                </c:pt>
                <c:pt idx="227">
                  <c:v>588.99</c:v>
                </c:pt>
                <c:pt idx="228">
                  <c:v>580.0</c:v>
                </c:pt>
                <c:pt idx="229">
                  <c:v>579.0</c:v>
                </c:pt>
                <c:pt idx="230">
                  <c:v>581.0</c:v>
                </c:pt>
                <c:pt idx="231">
                  <c:v>416.74</c:v>
                </c:pt>
                <c:pt idx="232">
                  <c:v>331.0</c:v>
                </c:pt>
                <c:pt idx="233">
                  <c:v>380.0</c:v>
                </c:pt>
                <c:pt idx="234">
                  <c:v>551.0</c:v>
                </c:pt>
                <c:pt idx="235">
                  <c:v>554.0</c:v>
                </c:pt>
                <c:pt idx="236">
                  <c:v>550.0</c:v>
                </c:pt>
                <c:pt idx="237">
                  <c:v>645.0</c:v>
                </c:pt>
                <c:pt idx="238">
                  <c:v>596.23</c:v>
                </c:pt>
                <c:pt idx="239">
                  <c:v>450.0</c:v>
                </c:pt>
                <c:pt idx="240">
                  <c:v>514.0</c:v>
                </c:pt>
                <c:pt idx="241">
                  <c:v>621.0</c:v>
                </c:pt>
                <c:pt idx="242">
                  <c:v>702.84</c:v>
                </c:pt>
                <c:pt idx="243">
                  <c:v>705.0</c:v>
                </c:pt>
                <c:pt idx="244">
                  <c:v>772.47</c:v>
                </c:pt>
                <c:pt idx="245">
                  <c:v>651.82</c:v>
                </c:pt>
                <c:pt idx="246">
                  <c:v>570.0</c:v>
                </c:pt>
                <c:pt idx="247">
                  <c:v>570.0</c:v>
                </c:pt>
                <c:pt idx="248">
                  <c:v>683.0</c:v>
                </c:pt>
                <c:pt idx="249">
                  <c:v>717.58</c:v>
                </c:pt>
                <c:pt idx="250">
                  <c:v>668.0</c:v>
                </c:pt>
                <c:pt idx="251">
                  <c:v>668.0</c:v>
                </c:pt>
                <c:pt idx="252">
                  <c:v>672.0</c:v>
                </c:pt>
                <c:pt idx="253">
                  <c:v>514.0</c:v>
                </c:pt>
                <c:pt idx="254">
                  <c:v>520.0</c:v>
                </c:pt>
                <c:pt idx="255">
                  <c:v>684.4</c:v>
                </c:pt>
                <c:pt idx="256">
                  <c:v>730.0</c:v>
                </c:pt>
                <c:pt idx="257">
                  <c:v>677.0</c:v>
                </c:pt>
                <c:pt idx="258">
                  <c:v>706.0</c:v>
                </c:pt>
                <c:pt idx="259">
                  <c:v>619.0</c:v>
                </c:pt>
                <c:pt idx="260">
                  <c:v>525.0</c:v>
                </c:pt>
                <c:pt idx="261">
                  <c:v>460.0</c:v>
                </c:pt>
                <c:pt idx="262">
                  <c:v>670.0</c:v>
                </c:pt>
                <c:pt idx="263">
                  <c:v>680.0</c:v>
                </c:pt>
                <c:pt idx="264">
                  <c:v>605.0</c:v>
                </c:pt>
                <c:pt idx="265">
                  <c:v>850.0</c:v>
                </c:pt>
                <c:pt idx="266">
                  <c:v>665.9</c:v>
                </c:pt>
                <c:pt idx="267">
                  <c:v>495.0</c:v>
                </c:pt>
                <c:pt idx="268">
                  <c:v>595.0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20488"/>
        <c:axId val="2114463704"/>
      </c:scatterChart>
      <c:valAx>
        <c:axId val="2114420488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>
                <a:latin typeface="Arial"/>
                <a:cs typeface="Arial"/>
              </a:defRPr>
            </a:pPr>
            <a:endParaRPr lang="en-US"/>
          </a:p>
        </c:txPr>
        <c:crossAx val="2114463704"/>
        <c:crosses val="autoZero"/>
        <c:crossBetween val="midCat"/>
        <c:majorUnit val="7.0"/>
      </c:valAx>
      <c:valAx>
        <c:axId val="2114463704"/>
        <c:scaling>
          <c:orientation val="minMax"/>
          <c:max val="5000.0"/>
          <c:min val="0.0"/>
        </c:scaling>
        <c:delete val="0"/>
        <c:axPos val="l"/>
        <c:majorGridlines/>
        <c:numFmt formatCode="_-[$€-1809]* #,##0.00_-;\-[$€-1809]* #,##0.00_-;_-[$€-1809]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/>
                <a:cs typeface="Arial"/>
              </a:defRPr>
            </a:pPr>
            <a:endParaRPr lang="en-US"/>
          </a:p>
        </c:txPr>
        <c:crossAx val="2114420488"/>
        <c:crosses val="autoZero"/>
        <c:crossBetween val="midCat"/>
        <c:majorUnit val="400.0"/>
      </c:valAx>
    </c:plotArea>
    <c:legend>
      <c:legendPos val="r"/>
      <c:overlay val="0"/>
      <c:txPr>
        <a:bodyPr/>
        <a:lstStyle/>
        <a:p>
          <a:pPr>
            <a:defRPr sz="11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 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932011405551"/>
          <c:y val="0.146382699502988"/>
          <c:w val="0.714441625029429"/>
          <c:h val="0.748510917518289"/>
        </c:manualLayout>
      </c:layout>
      <c:scatterChart>
        <c:scatterStyle val="lineMarker"/>
        <c:varyColors val="0"/>
        <c:ser>
          <c:idx val="0"/>
          <c:order val="0"/>
          <c:tx>
            <c:v>$ over EURO</c:v>
          </c:tx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income'!$AO$3:$AO$300</c:f>
              <c:numCache>
                <c:formatCode>0.0000</c:formatCode>
                <c:ptCount val="298"/>
                <c:pt idx="0">
                  <c:v>0.91989</c:v>
                </c:pt>
                <c:pt idx="1">
                  <c:v>0.91989</c:v>
                </c:pt>
                <c:pt idx="2">
                  <c:v>0.91989</c:v>
                </c:pt>
                <c:pt idx="3">
                  <c:v>0.91989</c:v>
                </c:pt>
                <c:pt idx="4">
                  <c:v>0.92699</c:v>
                </c:pt>
                <c:pt idx="5">
                  <c:v>0.92699</c:v>
                </c:pt>
                <c:pt idx="6">
                  <c:v>0.93009</c:v>
                </c:pt>
                <c:pt idx="7">
                  <c:v>0.91834</c:v>
                </c:pt>
                <c:pt idx="8">
                  <c:v>0.91834</c:v>
                </c:pt>
                <c:pt idx="9">
                  <c:v>0.91834</c:v>
                </c:pt>
                <c:pt idx="10">
                  <c:v>0.9148</c:v>
                </c:pt>
                <c:pt idx="11">
                  <c:v>0.91707</c:v>
                </c:pt>
                <c:pt idx="12">
                  <c:v>0.92075</c:v>
                </c:pt>
                <c:pt idx="13">
                  <c:v>0.92265</c:v>
                </c:pt>
                <c:pt idx="14">
                  <c:v>0.91711</c:v>
                </c:pt>
                <c:pt idx="15">
                  <c:v>0.91711</c:v>
                </c:pt>
                <c:pt idx="16">
                  <c:v>0.91575</c:v>
                </c:pt>
                <c:pt idx="17">
                  <c:v>0.91573</c:v>
                </c:pt>
                <c:pt idx="18">
                  <c:v>0.91755</c:v>
                </c:pt>
                <c:pt idx="19">
                  <c:v>0.9182</c:v>
                </c:pt>
                <c:pt idx="20">
                  <c:v>0.91935</c:v>
                </c:pt>
                <c:pt idx="21">
                  <c:v>0.91935</c:v>
                </c:pt>
                <c:pt idx="22">
                  <c:v>0.92312</c:v>
                </c:pt>
                <c:pt idx="23">
                  <c:v>0.92593</c:v>
                </c:pt>
                <c:pt idx="24">
                  <c:v>0.92593</c:v>
                </c:pt>
                <c:pt idx="25">
                  <c:v>0.92431</c:v>
                </c:pt>
                <c:pt idx="26">
                  <c:v>0.92196</c:v>
                </c:pt>
                <c:pt idx="27">
                  <c:v>0.9198</c:v>
                </c:pt>
                <c:pt idx="28">
                  <c:v>0.9165</c:v>
                </c:pt>
                <c:pt idx="29">
                  <c:v>0.9231</c:v>
                </c:pt>
                <c:pt idx="30">
                  <c:v>0.9231</c:v>
                </c:pt>
                <c:pt idx="31">
                  <c:v>0.92065</c:v>
                </c:pt>
                <c:pt idx="32">
                  <c:v>0.92065</c:v>
                </c:pt>
                <c:pt idx="33">
                  <c:v>0.91669</c:v>
                </c:pt>
                <c:pt idx="34">
                  <c:v>0.91206</c:v>
                </c:pt>
                <c:pt idx="35">
                  <c:v>0.8975</c:v>
                </c:pt>
                <c:pt idx="36">
                  <c:v>0.89441</c:v>
                </c:pt>
                <c:pt idx="37">
                  <c:v>0.89582</c:v>
                </c:pt>
                <c:pt idx="38">
                  <c:v>0.89581</c:v>
                </c:pt>
                <c:pt idx="39">
                  <c:v>0.89581</c:v>
                </c:pt>
                <c:pt idx="40">
                  <c:v>0.89024</c:v>
                </c:pt>
                <c:pt idx="41">
                  <c:v>0.88732</c:v>
                </c:pt>
                <c:pt idx="42">
                  <c:v>0.88388</c:v>
                </c:pt>
                <c:pt idx="43">
                  <c:v>0.88626</c:v>
                </c:pt>
                <c:pt idx="44">
                  <c:v>0.88819</c:v>
                </c:pt>
                <c:pt idx="45">
                  <c:v>0.88819</c:v>
                </c:pt>
                <c:pt idx="46">
                  <c:v>0.89304</c:v>
                </c:pt>
                <c:pt idx="47">
                  <c:v>0.8961</c:v>
                </c:pt>
                <c:pt idx="48">
                  <c:v>0.89734</c:v>
                </c:pt>
                <c:pt idx="49">
                  <c:v>0.89931</c:v>
                </c:pt>
                <c:pt idx="50">
                  <c:v>0.89931</c:v>
                </c:pt>
                <c:pt idx="51">
                  <c:v>0.89821</c:v>
                </c:pt>
                <c:pt idx="52">
                  <c:v>0.89821</c:v>
                </c:pt>
                <c:pt idx="53">
                  <c:v>0.90303</c:v>
                </c:pt>
                <c:pt idx="54">
                  <c:v>0.90703</c:v>
                </c:pt>
                <c:pt idx="55">
                  <c:v>0.90841</c:v>
                </c:pt>
                <c:pt idx="56">
                  <c:v>0.90712</c:v>
                </c:pt>
                <c:pt idx="57">
                  <c:v>0.90846</c:v>
                </c:pt>
                <c:pt idx="58">
                  <c:v>0.91435</c:v>
                </c:pt>
                <c:pt idx="59">
                  <c:v>0.91435</c:v>
                </c:pt>
                <c:pt idx="60">
                  <c:v>0.91667</c:v>
                </c:pt>
                <c:pt idx="61">
                  <c:v>0.91968</c:v>
                </c:pt>
                <c:pt idx="62">
                  <c:v>0.92081</c:v>
                </c:pt>
                <c:pt idx="63">
                  <c:v>0.91169</c:v>
                </c:pt>
                <c:pt idx="64">
                  <c:v>0.91169</c:v>
                </c:pt>
                <c:pt idx="65">
                  <c:v>0.90823</c:v>
                </c:pt>
                <c:pt idx="66">
                  <c:v>0.90823</c:v>
                </c:pt>
                <c:pt idx="67">
                  <c:v>0.91038</c:v>
                </c:pt>
                <c:pt idx="68">
                  <c:v>0.91038</c:v>
                </c:pt>
                <c:pt idx="69">
                  <c:v>0.91038</c:v>
                </c:pt>
                <c:pt idx="70">
                  <c:v>0.90697</c:v>
                </c:pt>
                <c:pt idx="71">
                  <c:v>0.896555</c:v>
                </c:pt>
                <c:pt idx="72">
                  <c:v>0.896555</c:v>
                </c:pt>
                <c:pt idx="73">
                  <c:v>0.90697</c:v>
                </c:pt>
                <c:pt idx="74">
                  <c:v>0.89836</c:v>
                </c:pt>
                <c:pt idx="75">
                  <c:v>0.90003</c:v>
                </c:pt>
                <c:pt idx="76">
                  <c:v>0.90036</c:v>
                </c:pt>
                <c:pt idx="77">
                  <c:v>0.85726</c:v>
                </c:pt>
                <c:pt idx="78">
                  <c:v>0.8853</c:v>
                </c:pt>
                <c:pt idx="79">
                  <c:v>0.88708</c:v>
                </c:pt>
                <c:pt idx="80">
                  <c:v>0.88772</c:v>
                </c:pt>
                <c:pt idx="81">
                  <c:v>0.88772</c:v>
                </c:pt>
                <c:pt idx="82">
                  <c:v>0.89042</c:v>
                </c:pt>
                <c:pt idx="83">
                  <c:v>0.89316</c:v>
                </c:pt>
                <c:pt idx="84">
                  <c:v>0.8951</c:v>
                </c:pt>
                <c:pt idx="85">
                  <c:v>0.89517</c:v>
                </c:pt>
                <c:pt idx="86">
                  <c:v>0.8951</c:v>
                </c:pt>
                <c:pt idx="87">
                  <c:v>0.89507</c:v>
                </c:pt>
                <c:pt idx="88">
                  <c:v>0.89466</c:v>
                </c:pt>
                <c:pt idx="89">
                  <c:v>0.89182</c:v>
                </c:pt>
                <c:pt idx="90">
                  <c:v>0.88388</c:v>
                </c:pt>
                <c:pt idx="91">
                  <c:v>0.88388</c:v>
                </c:pt>
                <c:pt idx="92">
                  <c:v>0.87821</c:v>
                </c:pt>
                <c:pt idx="93">
                  <c:v>0.87745</c:v>
                </c:pt>
                <c:pt idx="94">
                  <c:v>0.87745</c:v>
                </c:pt>
                <c:pt idx="95">
                  <c:v>0.87797</c:v>
                </c:pt>
                <c:pt idx="96">
                  <c:v>0.8786</c:v>
                </c:pt>
                <c:pt idx="97">
                  <c:v>0.87887</c:v>
                </c:pt>
                <c:pt idx="98">
                  <c:v>0.87789</c:v>
                </c:pt>
                <c:pt idx="99">
                  <c:v>0.8787</c:v>
                </c:pt>
                <c:pt idx="100">
                  <c:v>0.87697</c:v>
                </c:pt>
                <c:pt idx="101">
                  <c:v>0.87697</c:v>
                </c:pt>
                <c:pt idx="102">
                  <c:v>0.87653</c:v>
                </c:pt>
                <c:pt idx="103">
                  <c:v>0.87687</c:v>
                </c:pt>
                <c:pt idx="104">
                  <c:v>0.88241</c:v>
                </c:pt>
                <c:pt idx="105">
                  <c:v>0.88763</c:v>
                </c:pt>
                <c:pt idx="106">
                  <c:v>0.88696</c:v>
                </c:pt>
                <c:pt idx="107">
                  <c:v>0.88586</c:v>
                </c:pt>
                <c:pt idx="108">
                  <c:v>0.88586</c:v>
                </c:pt>
                <c:pt idx="109">
                  <c:v>0.88474</c:v>
                </c:pt>
                <c:pt idx="110">
                  <c:v>0.88179</c:v>
                </c:pt>
                <c:pt idx="111">
                  <c:v>0.88105</c:v>
                </c:pt>
                <c:pt idx="112">
                  <c:v>0.88474</c:v>
                </c:pt>
                <c:pt idx="113">
                  <c:v>0.88723</c:v>
                </c:pt>
                <c:pt idx="114">
                  <c:v>0.89051</c:v>
                </c:pt>
                <c:pt idx="115">
                  <c:v>0.89051</c:v>
                </c:pt>
                <c:pt idx="116">
                  <c:v>0.89051</c:v>
                </c:pt>
                <c:pt idx="117">
                  <c:v>0.8905</c:v>
                </c:pt>
                <c:pt idx="118">
                  <c:v>0.88407</c:v>
                </c:pt>
                <c:pt idx="119">
                  <c:v>0.88203</c:v>
                </c:pt>
                <c:pt idx="120">
                  <c:v>0.87629</c:v>
                </c:pt>
                <c:pt idx="121">
                  <c:v>0.873</c:v>
                </c:pt>
                <c:pt idx="122">
                  <c:v>0.87307</c:v>
                </c:pt>
                <c:pt idx="123">
                  <c:v>0.87063</c:v>
                </c:pt>
                <c:pt idx="124">
                  <c:v>0.86634</c:v>
                </c:pt>
                <c:pt idx="125">
                  <c:v>0.87011</c:v>
                </c:pt>
                <c:pt idx="126">
                  <c:v>0.87341</c:v>
                </c:pt>
                <c:pt idx="127">
                  <c:v>0.87621</c:v>
                </c:pt>
                <c:pt idx="128">
                  <c:v>0.8767</c:v>
                </c:pt>
                <c:pt idx="129">
                  <c:v>0.87673</c:v>
                </c:pt>
                <c:pt idx="130">
                  <c:v>0.87755</c:v>
                </c:pt>
                <c:pt idx="131">
                  <c:v>0.8786</c:v>
                </c:pt>
                <c:pt idx="132">
                  <c:v>0.87714</c:v>
                </c:pt>
                <c:pt idx="133">
                  <c:v>0.8766</c:v>
                </c:pt>
                <c:pt idx="134">
                  <c:v>0.88162</c:v>
                </c:pt>
                <c:pt idx="135">
                  <c:v>0.88162</c:v>
                </c:pt>
                <c:pt idx="136">
                  <c:v>0.88393</c:v>
                </c:pt>
                <c:pt idx="137">
                  <c:v>0.88349</c:v>
                </c:pt>
                <c:pt idx="138">
                  <c:v>0.88317</c:v>
                </c:pt>
                <c:pt idx="139">
                  <c:v>0.88656</c:v>
                </c:pt>
                <c:pt idx="140">
                  <c:v>0.89181</c:v>
                </c:pt>
                <c:pt idx="141">
                  <c:v>0.89071</c:v>
                </c:pt>
                <c:pt idx="142">
                  <c:v>0.89077</c:v>
                </c:pt>
                <c:pt idx="143">
                  <c:v>0.89077</c:v>
                </c:pt>
                <c:pt idx="144">
                  <c:v>0.89142</c:v>
                </c:pt>
                <c:pt idx="145">
                  <c:v>0.89064</c:v>
                </c:pt>
                <c:pt idx="146">
                  <c:v>0.89693</c:v>
                </c:pt>
                <c:pt idx="147">
                  <c:v>0.89454</c:v>
                </c:pt>
                <c:pt idx="148">
                  <c:v>0.89</c:v>
                </c:pt>
                <c:pt idx="149">
                  <c:v>0.89955</c:v>
                </c:pt>
                <c:pt idx="150">
                  <c:v>0.89955</c:v>
                </c:pt>
                <c:pt idx="151">
                  <c:v>0.89889</c:v>
                </c:pt>
                <c:pt idx="152">
                  <c:v>0.89745</c:v>
                </c:pt>
                <c:pt idx="153">
                  <c:v>0.89672</c:v>
                </c:pt>
                <c:pt idx="154">
                  <c:v>0.89402</c:v>
                </c:pt>
                <c:pt idx="155">
                  <c:v>0.89402</c:v>
                </c:pt>
                <c:pt idx="156">
                  <c:v>0.87963</c:v>
                </c:pt>
                <c:pt idx="157">
                  <c:v>0.86963</c:v>
                </c:pt>
                <c:pt idx="158">
                  <c:v>0.86963</c:v>
                </c:pt>
                <c:pt idx="159">
                  <c:v>0.88</c:v>
                </c:pt>
                <c:pt idx="160">
                  <c:v>0.88</c:v>
                </c:pt>
                <c:pt idx="161">
                  <c:v>0.8886</c:v>
                </c:pt>
                <c:pt idx="162">
                  <c:v>0.8886</c:v>
                </c:pt>
                <c:pt idx="163">
                  <c:v>0.8886</c:v>
                </c:pt>
                <c:pt idx="164">
                  <c:v>0.8886</c:v>
                </c:pt>
                <c:pt idx="165">
                  <c:v>0.88781</c:v>
                </c:pt>
                <c:pt idx="166">
                  <c:v>0.89018</c:v>
                </c:pt>
                <c:pt idx="167">
                  <c:v>0.89004</c:v>
                </c:pt>
                <c:pt idx="168">
                  <c:v>0.89</c:v>
                </c:pt>
                <c:pt idx="169">
                  <c:v>0.888</c:v>
                </c:pt>
                <c:pt idx="170">
                  <c:v>0.888</c:v>
                </c:pt>
                <c:pt idx="171">
                  <c:v>0.887</c:v>
                </c:pt>
                <c:pt idx="172">
                  <c:v>0.882</c:v>
                </c:pt>
                <c:pt idx="173">
                  <c:v>0.883</c:v>
                </c:pt>
                <c:pt idx="174">
                  <c:v>0.887</c:v>
                </c:pt>
                <c:pt idx="175">
                  <c:v>0.8806</c:v>
                </c:pt>
                <c:pt idx="176">
                  <c:v>0.897</c:v>
                </c:pt>
                <c:pt idx="177">
                  <c:v>0.899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0.905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0.906</c:v>
                </c:pt>
                <c:pt idx="199">
                  <c:v>0.9</c:v>
                </c:pt>
                <c:pt idx="200">
                  <c:v>0.904</c:v>
                </c:pt>
                <c:pt idx="201">
                  <c:v>0.904</c:v>
                </c:pt>
                <c:pt idx="202">
                  <c:v>0.907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0.907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0.88</c:v>
                </c:pt>
                <c:pt idx="231">
                  <c:v>0.88</c:v>
                </c:pt>
                <c:pt idx="232">
                  <c:v>0.88</c:v>
                </c:pt>
                <c:pt idx="233">
                  <c:v>0.88</c:v>
                </c:pt>
                <c:pt idx="234">
                  <c:v>0.89</c:v>
                </c:pt>
                <c:pt idx="235">
                  <c:v>0.89</c:v>
                </c:pt>
                <c:pt idx="236">
                  <c:v>0.89</c:v>
                </c:pt>
                <c:pt idx="237">
                  <c:v>0.89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</c:v>
                </c:pt>
                <c:pt idx="242">
                  <c:v>0.89</c:v>
                </c:pt>
                <c:pt idx="243">
                  <c:v>0.9</c:v>
                </c:pt>
                <c:pt idx="244">
                  <c:v>0.9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0.9</c:v>
                </c:pt>
                <c:pt idx="249">
                  <c:v>0.9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0.9</c:v>
                </c:pt>
                <c:pt idx="261">
                  <c:v>0.9</c:v>
                </c:pt>
                <c:pt idx="262">
                  <c:v>0.89</c:v>
                </c:pt>
                <c:pt idx="263">
                  <c:v>0.89</c:v>
                </c:pt>
                <c:pt idx="264">
                  <c:v>0.9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21288"/>
        <c:axId val="2114814232"/>
      </c:scatterChart>
      <c:valAx>
        <c:axId val="2114821288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2114814232"/>
        <c:crosses val="autoZero"/>
        <c:crossBetween val="midCat"/>
        <c:majorUnit val="7.0"/>
      </c:valAx>
      <c:valAx>
        <c:axId val="211481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8000"/>
                    </a:solidFill>
                  </a:rPr>
                  <a:t>$</a:t>
                </a:r>
                <a:r>
                  <a:rPr lang="en-US" baseline="0">
                    <a:solidFill>
                      <a:srgbClr val="008000"/>
                    </a:solidFill>
                  </a:rPr>
                  <a:t> </a:t>
                </a:r>
                <a:r>
                  <a:rPr lang="en-US">
                    <a:solidFill>
                      <a:srgbClr val="008000"/>
                    </a:solidFill>
                  </a:rPr>
                  <a:t>/ EURO</a:t>
                </a:r>
              </a:p>
            </c:rich>
          </c:tx>
          <c:overlay val="0"/>
        </c:title>
        <c:numFmt formatCode="0.0000" sourceLinked="1"/>
        <c:majorTickMark val="cross"/>
        <c:minorTickMark val="none"/>
        <c:tickLblPos val="nextTo"/>
        <c:spPr>
          <a:ln>
            <a:solidFill>
              <a:srgbClr val="008000"/>
            </a:solidFill>
          </a:ln>
        </c:spPr>
        <c:txPr>
          <a:bodyPr/>
          <a:lstStyle/>
          <a:p>
            <a:pPr>
              <a:defRPr b="1">
                <a:solidFill>
                  <a:srgbClr val="008000"/>
                </a:solidFill>
              </a:defRPr>
            </a:pPr>
            <a:endParaRPr lang="en-US"/>
          </a:p>
        </c:txPr>
        <c:crossAx val="211482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Mobile.GhanaWeb</a:t>
            </a:r>
            <a:r>
              <a:rPr lang="en-US" sz="1600" baseline="0"/>
              <a:t> Income</a:t>
            </a:r>
            <a:r>
              <a:rPr lang="en-US" sz="1600"/>
              <a:t> (EURO)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 income'!$N$2</c:f>
              <c:strCache>
                <c:ptCount val="1"/>
                <c:pt idx="0">
                  <c:v>Total Mobile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income'!$N$3:$N$300</c:f>
              <c:numCache>
                <c:formatCode>_([$€-2]\ * #,##0.00_);_([$€-2]\ * \(#,##0.00\);_([$€-2]\ * "-"??_);_(@_)</c:formatCode>
                <c:ptCount val="298"/>
                <c:pt idx="0">
                  <c:v>1215.3326676</c:v>
                </c:pt>
                <c:pt idx="1">
                  <c:v>1222.6422114</c:v>
                </c:pt>
                <c:pt idx="2">
                  <c:v>1091.5815185</c:v>
                </c:pt>
                <c:pt idx="3">
                  <c:v>1195.1323394</c:v>
                </c:pt>
                <c:pt idx="4">
                  <c:v>1206.2538143</c:v>
                </c:pt>
                <c:pt idx="5">
                  <c:v>1092.8420668</c:v>
                </c:pt>
                <c:pt idx="6">
                  <c:v>1233.8570251</c:v>
                </c:pt>
                <c:pt idx="7">
                  <c:v>1186.42863785348</c:v>
                </c:pt>
                <c:pt idx="8">
                  <c:v>1179.62954332812</c:v>
                </c:pt>
                <c:pt idx="9">
                  <c:v>1138.9650868784</c:v>
                </c:pt>
                <c:pt idx="10">
                  <c:v>1253.1866713184</c:v>
                </c:pt>
                <c:pt idx="11">
                  <c:v>1147.9164418</c:v>
                </c:pt>
                <c:pt idx="12">
                  <c:v>1049.554505</c:v>
                </c:pt>
                <c:pt idx="13">
                  <c:v>1075.819557</c:v>
                </c:pt>
                <c:pt idx="14">
                  <c:v>1086.5578084</c:v>
                </c:pt>
                <c:pt idx="15">
                  <c:v>1038.6897048</c:v>
                </c:pt>
                <c:pt idx="16">
                  <c:v>1050.9392625</c:v>
                </c:pt>
                <c:pt idx="17">
                  <c:v>1146.7578532</c:v>
                </c:pt>
                <c:pt idx="18">
                  <c:v>1140.711381</c:v>
                </c:pt>
                <c:pt idx="19">
                  <c:v>1183.21405</c:v>
                </c:pt>
                <c:pt idx="20">
                  <c:v>1266.8075735</c:v>
                </c:pt>
                <c:pt idx="21">
                  <c:v>1250.3826745</c:v>
                </c:pt>
                <c:pt idx="22">
                  <c:v>1217.78392</c:v>
                </c:pt>
                <c:pt idx="23">
                  <c:v>1130.5661648</c:v>
                </c:pt>
                <c:pt idx="24">
                  <c:v>1100.7514729</c:v>
                </c:pt>
                <c:pt idx="25">
                  <c:v>1174.468065</c:v>
                </c:pt>
                <c:pt idx="26">
                  <c:v>1244.0727844</c:v>
                </c:pt>
                <c:pt idx="27">
                  <c:v>1221.273072</c:v>
                </c:pt>
                <c:pt idx="28">
                  <c:v>1152.21092</c:v>
                </c:pt>
                <c:pt idx="29">
                  <c:v>1105.300665</c:v>
                </c:pt>
                <c:pt idx="30">
                  <c:v>1056.706754</c:v>
                </c:pt>
                <c:pt idx="31">
                  <c:v>1126.0762655</c:v>
                </c:pt>
                <c:pt idx="32">
                  <c:v>1131.159124</c:v>
                </c:pt>
                <c:pt idx="33">
                  <c:v>1116.7437038</c:v>
                </c:pt>
                <c:pt idx="34">
                  <c:v>1232.2745794</c:v>
                </c:pt>
                <c:pt idx="35">
                  <c:v>1182.6712</c:v>
                </c:pt>
                <c:pt idx="36">
                  <c:v>1215.4243723</c:v>
                </c:pt>
                <c:pt idx="37">
                  <c:v>1129.3877016</c:v>
                </c:pt>
                <c:pt idx="38">
                  <c:v>1103.5092296</c:v>
                </c:pt>
                <c:pt idx="39">
                  <c:v>1377.4798551</c:v>
                </c:pt>
                <c:pt idx="40">
                  <c:v>1348.090224</c:v>
                </c:pt>
                <c:pt idx="41">
                  <c:v>1397.0851828</c:v>
                </c:pt>
                <c:pt idx="42">
                  <c:v>1513.7063388</c:v>
                </c:pt>
                <c:pt idx="43">
                  <c:v>1317.4656614</c:v>
                </c:pt>
                <c:pt idx="44">
                  <c:v>1123.2503749</c:v>
                </c:pt>
                <c:pt idx="45">
                  <c:v>1318.9673025</c:v>
                </c:pt>
                <c:pt idx="46">
                  <c:v>1278.9809864</c:v>
                </c:pt>
                <c:pt idx="47">
                  <c:v>1270.284507</c:v>
                </c:pt>
                <c:pt idx="48">
                  <c:v>1384.9956092</c:v>
                </c:pt>
                <c:pt idx="49">
                  <c:v>1337.1569439</c:v>
                </c:pt>
                <c:pt idx="50">
                  <c:v>1234.898367</c:v>
                </c:pt>
                <c:pt idx="51">
                  <c:v>1157.6937617</c:v>
                </c:pt>
                <c:pt idx="52">
                  <c:v>1214.1639676</c:v>
                </c:pt>
                <c:pt idx="53">
                  <c:v>1293.6115224</c:v>
                </c:pt>
                <c:pt idx="54">
                  <c:v>1247.680468</c:v>
                </c:pt>
                <c:pt idx="55">
                  <c:v>1277.6307646</c:v>
                </c:pt>
                <c:pt idx="56">
                  <c:v>1189.3198744</c:v>
                </c:pt>
                <c:pt idx="57">
                  <c:v>1295.6902362</c:v>
                </c:pt>
                <c:pt idx="58">
                  <c:v>1312.7084555</c:v>
                </c:pt>
                <c:pt idx="59">
                  <c:v>1432.906603</c:v>
                </c:pt>
                <c:pt idx="60">
                  <c:v>1294.0403959</c:v>
                </c:pt>
                <c:pt idx="61">
                  <c:v>1238.7064768</c:v>
                </c:pt>
                <c:pt idx="62">
                  <c:v>1338.9612046</c:v>
                </c:pt>
                <c:pt idx="63">
                  <c:v>1331.6513488</c:v>
                </c:pt>
                <c:pt idx="64">
                  <c:v>1259.607384</c:v>
                </c:pt>
                <c:pt idx="65">
                  <c:v>1310.6072111</c:v>
                </c:pt>
                <c:pt idx="66">
                  <c:v>1324.9663719</c:v>
                </c:pt>
                <c:pt idx="67">
                  <c:v>1366.0759642</c:v>
                </c:pt>
                <c:pt idx="68">
                  <c:v>1365.917315</c:v>
                </c:pt>
                <c:pt idx="69">
                  <c:v>1301.2768436</c:v>
                </c:pt>
                <c:pt idx="70">
                  <c:v>1473.6831194</c:v>
                </c:pt>
                <c:pt idx="71">
                  <c:v>1321.03090855</c:v>
                </c:pt>
                <c:pt idx="72">
                  <c:v>1304.61303445</c:v>
                </c:pt>
                <c:pt idx="73">
                  <c:v>1400.4254189</c:v>
                </c:pt>
                <c:pt idx="74">
                  <c:v>1421.8711092</c:v>
                </c:pt>
                <c:pt idx="75">
                  <c:v>1453.9549647</c:v>
                </c:pt>
                <c:pt idx="76">
                  <c:v>1417.9394172</c:v>
                </c:pt>
                <c:pt idx="77">
                  <c:v>1382.987055</c:v>
                </c:pt>
                <c:pt idx="78">
                  <c:v>1316.858005</c:v>
                </c:pt>
                <c:pt idx="79">
                  <c:v>1520.3912232</c:v>
                </c:pt>
                <c:pt idx="80">
                  <c:v>1497.4878132</c:v>
                </c:pt>
                <c:pt idx="81">
                  <c:v>1476.6752216</c:v>
                </c:pt>
                <c:pt idx="82">
                  <c:v>1425.8392046</c:v>
                </c:pt>
                <c:pt idx="83">
                  <c:v>1607.5916452</c:v>
                </c:pt>
                <c:pt idx="84">
                  <c:v>1487.818387</c:v>
                </c:pt>
                <c:pt idx="85">
                  <c:v>1278.0693764</c:v>
                </c:pt>
                <c:pt idx="86">
                  <c:v>1285.204091</c:v>
                </c:pt>
                <c:pt idx="87">
                  <c:v>1305.9854403</c:v>
                </c:pt>
                <c:pt idx="88">
                  <c:v>1246.468672</c:v>
                </c:pt>
                <c:pt idx="89">
                  <c:v>1468.2861006</c:v>
                </c:pt>
                <c:pt idx="90">
                  <c:v>1467.0187872</c:v>
                </c:pt>
                <c:pt idx="91">
                  <c:v>1293.390038</c:v>
                </c:pt>
                <c:pt idx="92">
                  <c:v>1115.6909882</c:v>
                </c:pt>
                <c:pt idx="93">
                  <c:v>1169.738678</c:v>
                </c:pt>
                <c:pt idx="94">
                  <c:v>1249.991982</c:v>
                </c:pt>
                <c:pt idx="95">
                  <c:v>1249.4580859</c:v>
                </c:pt>
                <c:pt idx="96">
                  <c:v>1223.058778</c:v>
                </c:pt>
                <c:pt idx="97">
                  <c:v>1322.2048137</c:v>
                </c:pt>
                <c:pt idx="98">
                  <c:v>1189.6900386</c:v>
                </c:pt>
                <c:pt idx="99">
                  <c:v>1107.100693</c:v>
                </c:pt>
                <c:pt idx="100">
                  <c:v>1026.1610303</c:v>
                </c:pt>
                <c:pt idx="101">
                  <c:v>1076.3458293</c:v>
                </c:pt>
                <c:pt idx="102">
                  <c:v>1358.8245276</c:v>
                </c:pt>
                <c:pt idx="103">
                  <c:v>1304.880335</c:v>
                </c:pt>
                <c:pt idx="104">
                  <c:v>1299.1245465</c:v>
                </c:pt>
                <c:pt idx="105">
                  <c:v>1297.6130924</c:v>
                </c:pt>
                <c:pt idx="106">
                  <c:v>1174.2721968</c:v>
                </c:pt>
                <c:pt idx="107">
                  <c:v>1141.3879734</c:v>
                </c:pt>
                <c:pt idx="108">
                  <c:v>1197.4830278</c:v>
                </c:pt>
                <c:pt idx="109">
                  <c:v>1153.9072148</c:v>
                </c:pt>
                <c:pt idx="110">
                  <c:v>1298.8883709</c:v>
                </c:pt>
                <c:pt idx="111">
                  <c:v>1339.8525105</c:v>
                </c:pt>
                <c:pt idx="112">
                  <c:v>1247.468643</c:v>
                </c:pt>
                <c:pt idx="113">
                  <c:v>1190.5716184</c:v>
                </c:pt>
                <c:pt idx="114">
                  <c:v>1218.5836</c:v>
                </c:pt>
                <c:pt idx="115">
                  <c:v>1264.9701668</c:v>
                </c:pt>
                <c:pt idx="116">
                  <c:v>1278.7900274</c:v>
                </c:pt>
                <c:pt idx="117">
                  <c:v>1180.56688</c:v>
                </c:pt>
                <c:pt idx="118">
                  <c:v>1281.4591967</c:v>
                </c:pt>
                <c:pt idx="119">
                  <c:v>1232.456871</c:v>
                </c:pt>
                <c:pt idx="120">
                  <c:v>1118.0524657</c:v>
                </c:pt>
                <c:pt idx="121">
                  <c:v>1056.12944</c:v>
                </c:pt>
                <c:pt idx="122">
                  <c:v>1177.0741098</c:v>
                </c:pt>
                <c:pt idx="123">
                  <c:v>1168.0482051</c:v>
                </c:pt>
                <c:pt idx="124">
                  <c:v>1219.2189728</c:v>
                </c:pt>
                <c:pt idx="125">
                  <c:v>1183.7521862</c:v>
                </c:pt>
                <c:pt idx="126">
                  <c:v>1263.2659647</c:v>
                </c:pt>
                <c:pt idx="127">
                  <c:v>1206.467692</c:v>
                </c:pt>
                <c:pt idx="128">
                  <c:v>1109.643247</c:v>
                </c:pt>
                <c:pt idx="129">
                  <c:v>1214.7668993</c:v>
                </c:pt>
                <c:pt idx="130">
                  <c:v>1197.6328855</c:v>
                </c:pt>
                <c:pt idx="131">
                  <c:v>1169.211132</c:v>
                </c:pt>
                <c:pt idx="132">
                  <c:v>1216.6664116</c:v>
                </c:pt>
                <c:pt idx="133">
                  <c:v>1238.435656</c:v>
                </c:pt>
                <c:pt idx="134">
                  <c:v>1046.4731004</c:v>
                </c:pt>
                <c:pt idx="135">
                  <c:v>1108.6296768</c:v>
                </c:pt>
                <c:pt idx="136">
                  <c:v>1187.3617322</c:v>
                </c:pt>
                <c:pt idx="137">
                  <c:v>1291.5666145</c:v>
                </c:pt>
                <c:pt idx="138">
                  <c:v>1238.4128182</c:v>
                </c:pt>
                <c:pt idx="139">
                  <c:v>1271.3146656</c:v>
                </c:pt>
                <c:pt idx="140">
                  <c:v>1319.5867342</c:v>
                </c:pt>
                <c:pt idx="141">
                  <c:v>1306.2596835</c:v>
                </c:pt>
                <c:pt idx="142">
                  <c:v>1200.4157778</c:v>
                </c:pt>
                <c:pt idx="143">
                  <c:v>1307.6783336</c:v>
                </c:pt>
                <c:pt idx="144">
                  <c:v>1327.6265596</c:v>
                </c:pt>
                <c:pt idx="145">
                  <c:v>1331.1097232</c:v>
                </c:pt>
                <c:pt idx="146">
                  <c:v>1373.4348602</c:v>
                </c:pt>
                <c:pt idx="147">
                  <c:v>1320.7134412</c:v>
                </c:pt>
                <c:pt idx="148">
                  <c:v>1287.2231</c:v>
                </c:pt>
                <c:pt idx="149">
                  <c:v>1366.2592665</c:v>
                </c:pt>
                <c:pt idx="150">
                  <c:v>1315.158806</c:v>
                </c:pt>
                <c:pt idx="151">
                  <c:v>1236.860177</c:v>
                </c:pt>
                <c:pt idx="152">
                  <c:v>1088.1861935</c:v>
                </c:pt>
                <c:pt idx="153">
                  <c:v>1111.47168</c:v>
                </c:pt>
                <c:pt idx="154">
                  <c:v>1070.5546698</c:v>
                </c:pt>
                <c:pt idx="155">
                  <c:v>1037.891018</c:v>
                </c:pt>
                <c:pt idx="156">
                  <c:v>1112.0348595</c:v>
                </c:pt>
                <c:pt idx="157">
                  <c:v>1181.2925313</c:v>
                </c:pt>
                <c:pt idx="158">
                  <c:v>1190.589025</c:v>
                </c:pt>
                <c:pt idx="159">
                  <c:v>1229.048</c:v>
                </c:pt>
                <c:pt idx="160">
                  <c:v>1276.72</c:v>
                </c:pt>
                <c:pt idx="161">
                  <c:v>984.070688</c:v>
                </c:pt>
                <c:pt idx="162">
                  <c:v>1154.081092</c:v>
                </c:pt>
                <c:pt idx="163">
                  <c:v>946.839652</c:v>
                </c:pt>
                <c:pt idx="164">
                  <c:v>1174.81473</c:v>
                </c:pt>
                <c:pt idx="165">
                  <c:v>1259.7067293</c:v>
                </c:pt>
                <c:pt idx="166">
                  <c:v>1298.9382862</c:v>
                </c:pt>
                <c:pt idx="167">
                  <c:v>1334.6714744</c:v>
                </c:pt>
                <c:pt idx="168">
                  <c:v>1248.3507</c:v>
                </c:pt>
                <c:pt idx="169">
                  <c:v>1119.92096</c:v>
                </c:pt>
                <c:pt idx="170">
                  <c:v>1032.10856</c:v>
                </c:pt>
                <c:pt idx="171">
                  <c:v>1177.26318</c:v>
                </c:pt>
                <c:pt idx="172">
                  <c:v>1210.68038</c:v>
                </c:pt>
                <c:pt idx="173">
                  <c:v>1177.44287</c:v>
                </c:pt>
                <c:pt idx="174">
                  <c:v>1345.08957</c:v>
                </c:pt>
                <c:pt idx="175">
                  <c:v>1398.252154</c:v>
                </c:pt>
                <c:pt idx="176">
                  <c:v>1374.27015</c:v>
                </c:pt>
                <c:pt idx="177">
                  <c:v>1272.236</c:v>
                </c:pt>
                <c:pt idx="178">
                  <c:v>1240.532</c:v>
                </c:pt>
                <c:pt idx="179">
                  <c:v>1289.063</c:v>
                </c:pt>
                <c:pt idx="180">
                  <c:v>1366.239</c:v>
                </c:pt>
                <c:pt idx="181">
                  <c:v>1365.299</c:v>
                </c:pt>
                <c:pt idx="182">
                  <c:v>1097.741</c:v>
                </c:pt>
                <c:pt idx="183">
                  <c:v>1064.552</c:v>
                </c:pt>
                <c:pt idx="184">
                  <c:v>1028.899</c:v>
                </c:pt>
                <c:pt idx="185">
                  <c:v>1141.184</c:v>
                </c:pt>
                <c:pt idx="186">
                  <c:v>1202.408</c:v>
                </c:pt>
                <c:pt idx="187">
                  <c:v>1178.635</c:v>
                </c:pt>
                <c:pt idx="188">
                  <c:v>1111.307</c:v>
                </c:pt>
                <c:pt idx="189">
                  <c:v>971.663</c:v>
                </c:pt>
                <c:pt idx="190">
                  <c:v>993.582</c:v>
                </c:pt>
                <c:pt idx="191">
                  <c:v>978.904</c:v>
                </c:pt>
                <c:pt idx="192">
                  <c:v>1048.77975</c:v>
                </c:pt>
                <c:pt idx="193">
                  <c:v>1147.423</c:v>
                </c:pt>
                <c:pt idx="194">
                  <c:v>1093.23</c:v>
                </c:pt>
                <c:pt idx="195">
                  <c:v>1145.059</c:v>
                </c:pt>
                <c:pt idx="196">
                  <c:v>1075.383</c:v>
                </c:pt>
                <c:pt idx="197">
                  <c:v>1089.886</c:v>
                </c:pt>
                <c:pt idx="198">
                  <c:v>1135.08968</c:v>
                </c:pt>
                <c:pt idx="199">
                  <c:v>1097.9</c:v>
                </c:pt>
                <c:pt idx="200">
                  <c:v>1117.34032</c:v>
                </c:pt>
                <c:pt idx="201">
                  <c:v>1147.28176</c:v>
                </c:pt>
                <c:pt idx="202">
                  <c:v>1138.88604</c:v>
                </c:pt>
                <c:pt idx="203">
                  <c:v>1021.731</c:v>
                </c:pt>
                <c:pt idx="204">
                  <c:v>964.6575</c:v>
                </c:pt>
                <c:pt idx="205">
                  <c:v>998.4924999999999</c:v>
                </c:pt>
                <c:pt idx="206">
                  <c:v>981.13693</c:v>
                </c:pt>
                <c:pt idx="207">
                  <c:v>1045.3722</c:v>
                </c:pt>
                <c:pt idx="208">
                  <c:v>1078.7549</c:v>
                </c:pt>
                <c:pt idx="209">
                  <c:v>1122.6304</c:v>
                </c:pt>
                <c:pt idx="210">
                  <c:v>1295.2</c:v>
                </c:pt>
                <c:pt idx="211">
                  <c:v>1179.901</c:v>
                </c:pt>
                <c:pt idx="212">
                  <c:v>1119.724</c:v>
                </c:pt>
                <c:pt idx="213">
                  <c:v>1120.383</c:v>
                </c:pt>
                <c:pt idx="214">
                  <c:v>1093.895</c:v>
                </c:pt>
                <c:pt idx="215">
                  <c:v>1087.3163</c:v>
                </c:pt>
                <c:pt idx="216">
                  <c:v>1103.2148</c:v>
                </c:pt>
                <c:pt idx="217">
                  <c:v>1086.4381</c:v>
                </c:pt>
                <c:pt idx="218">
                  <c:v>922.781</c:v>
                </c:pt>
                <c:pt idx="219">
                  <c:v>928.399</c:v>
                </c:pt>
                <c:pt idx="220">
                  <c:v>1054.941</c:v>
                </c:pt>
                <c:pt idx="221">
                  <c:v>1045.693</c:v>
                </c:pt>
                <c:pt idx="222">
                  <c:v>360.867</c:v>
                </c:pt>
                <c:pt idx="223">
                  <c:v>1038.505</c:v>
                </c:pt>
                <c:pt idx="224">
                  <c:v>1066.456</c:v>
                </c:pt>
                <c:pt idx="225">
                  <c:v>1056.374</c:v>
                </c:pt>
                <c:pt idx="226">
                  <c:v>1055.88</c:v>
                </c:pt>
                <c:pt idx="227">
                  <c:v>957.63</c:v>
                </c:pt>
                <c:pt idx="228">
                  <c:v>1079.8</c:v>
                </c:pt>
                <c:pt idx="229">
                  <c:v>915.1</c:v>
                </c:pt>
                <c:pt idx="230">
                  <c:v>951.6448</c:v>
                </c:pt>
                <c:pt idx="231">
                  <c:v>1071.288</c:v>
                </c:pt>
                <c:pt idx="232">
                  <c:v>1081.2696</c:v>
                </c:pt>
                <c:pt idx="233">
                  <c:v>1105.9144</c:v>
                </c:pt>
                <c:pt idx="234">
                  <c:v>1235.1482</c:v>
                </c:pt>
                <c:pt idx="235">
                  <c:v>1175.6152</c:v>
                </c:pt>
                <c:pt idx="236">
                  <c:v>1331.3145</c:v>
                </c:pt>
                <c:pt idx="237">
                  <c:v>1240.7748</c:v>
                </c:pt>
                <c:pt idx="238">
                  <c:v>1206.4758</c:v>
                </c:pt>
                <c:pt idx="239">
                  <c:v>1179.0177</c:v>
                </c:pt>
                <c:pt idx="240">
                  <c:v>1223.7029</c:v>
                </c:pt>
                <c:pt idx="241">
                  <c:v>1269.6243</c:v>
                </c:pt>
                <c:pt idx="242">
                  <c:v>1312.1893</c:v>
                </c:pt>
                <c:pt idx="243">
                  <c:v>1333.828</c:v>
                </c:pt>
                <c:pt idx="244">
                  <c:v>1123.411</c:v>
                </c:pt>
                <c:pt idx="245">
                  <c:v>1078.0155</c:v>
                </c:pt>
                <c:pt idx="246">
                  <c:v>1134.7977</c:v>
                </c:pt>
                <c:pt idx="247">
                  <c:v>1051.2219</c:v>
                </c:pt>
                <c:pt idx="248">
                  <c:v>1183.092</c:v>
                </c:pt>
                <c:pt idx="249">
                  <c:v>1161.062</c:v>
                </c:pt>
                <c:pt idx="250">
                  <c:v>1093.1233</c:v>
                </c:pt>
                <c:pt idx="251">
                  <c:v>1101.4328</c:v>
                </c:pt>
                <c:pt idx="252">
                  <c:v>1075.321</c:v>
                </c:pt>
                <c:pt idx="253">
                  <c:v>1069.9316</c:v>
                </c:pt>
                <c:pt idx="254">
                  <c:v>1016.3623</c:v>
                </c:pt>
                <c:pt idx="255">
                  <c:v>1121.1024</c:v>
                </c:pt>
                <c:pt idx="256">
                  <c:v>1183.5909</c:v>
                </c:pt>
                <c:pt idx="257">
                  <c:v>1219.0143</c:v>
                </c:pt>
                <c:pt idx="258">
                  <c:v>1197.1043</c:v>
                </c:pt>
                <c:pt idx="259">
                  <c:v>1165.8904</c:v>
                </c:pt>
                <c:pt idx="260">
                  <c:v>1086.689</c:v>
                </c:pt>
                <c:pt idx="261">
                  <c:v>1012.165</c:v>
                </c:pt>
                <c:pt idx="262">
                  <c:v>1167.2451</c:v>
                </c:pt>
                <c:pt idx="263">
                  <c:v>1177.3014</c:v>
                </c:pt>
                <c:pt idx="264">
                  <c:v>1144.015</c:v>
                </c:pt>
                <c:pt idx="265">
                  <c:v>1218.3078</c:v>
                </c:pt>
                <c:pt idx="266">
                  <c:v>1137.1858</c:v>
                </c:pt>
                <c:pt idx="267">
                  <c:v>1026.6547</c:v>
                </c:pt>
                <c:pt idx="268">
                  <c:v>1062.0326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income'!$P$2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income'!$P$3:$P$300</c:f>
              <c:numCache>
                <c:formatCode>_([$€-2]\ * #,##0.00_);_([$€-2]\ * \(#,##0.00\);_([$€-2]\ * "-"??_);_(@_)</c:formatCode>
                <c:ptCount val="298"/>
                <c:pt idx="0">
                  <c:v>350.0</c:v>
                </c:pt>
                <c:pt idx="1">
                  <c:v>367.0</c:v>
                </c:pt>
                <c:pt idx="2">
                  <c:v>319.0</c:v>
                </c:pt>
                <c:pt idx="3">
                  <c:v>332.0</c:v>
                </c:pt>
                <c:pt idx="4">
                  <c:v>265.0</c:v>
                </c:pt>
                <c:pt idx="5">
                  <c:v>261.0</c:v>
                </c:pt>
                <c:pt idx="6">
                  <c:v>380.0</c:v>
                </c:pt>
                <c:pt idx="7">
                  <c:v>347.0</c:v>
                </c:pt>
                <c:pt idx="8">
                  <c:v>330.0</c:v>
                </c:pt>
                <c:pt idx="9">
                  <c:v>321.0</c:v>
                </c:pt>
                <c:pt idx="10">
                  <c:v>374.0</c:v>
                </c:pt>
                <c:pt idx="11">
                  <c:v>366.0</c:v>
                </c:pt>
                <c:pt idx="12">
                  <c:v>320.0</c:v>
                </c:pt>
                <c:pt idx="13">
                  <c:v>366.0</c:v>
                </c:pt>
                <c:pt idx="14">
                  <c:v>346.0</c:v>
                </c:pt>
                <c:pt idx="15">
                  <c:v>351.0</c:v>
                </c:pt>
                <c:pt idx="16">
                  <c:v>355.0</c:v>
                </c:pt>
                <c:pt idx="17">
                  <c:v>361.0</c:v>
                </c:pt>
                <c:pt idx="18">
                  <c:v>380.0</c:v>
                </c:pt>
                <c:pt idx="19">
                  <c:v>369.0</c:v>
                </c:pt>
                <c:pt idx="20">
                  <c:v>385.0</c:v>
                </c:pt>
                <c:pt idx="21">
                  <c:v>359.0</c:v>
                </c:pt>
                <c:pt idx="22">
                  <c:v>338.0</c:v>
                </c:pt>
                <c:pt idx="23">
                  <c:v>320.0</c:v>
                </c:pt>
                <c:pt idx="24">
                  <c:v>328.0</c:v>
                </c:pt>
                <c:pt idx="25">
                  <c:v>321.0</c:v>
                </c:pt>
                <c:pt idx="26">
                  <c:v>347.0</c:v>
                </c:pt>
                <c:pt idx="27">
                  <c:v>384.0</c:v>
                </c:pt>
                <c:pt idx="28">
                  <c:v>378.0</c:v>
                </c:pt>
                <c:pt idx="29">
                  <c:v>340.0</c:v>
                </c:pt>
                <c:pt idx="30">
                  <c:v>339.0</c:v>
                </c:pt>
                <c:pt idx="31">
                  <c:v>342.0</c:v>
                </c:pt>
                <c:pt idx="32">
                  <c:v>330.0</c:v>
                </c:pt>
                <c:pt idx="33">
                  <c:v>359.0</c:v>
                </c:pt>
                <c:pt idx="34">
                  <c:v>378.0</c:v>
                </c:pt>
                <c:pt idx="35">
                  <c:v>338.0</c:v>
                </c:pt>
                <c:pt idx="36">
                  <c:v>358.0</c:v>
                </c:pt>
                <c:pt idx="37">
                  <c:v>359.0</c:v>
                </c:pt>
                <c:pt idx="38">
                  <c:v>351.0</c:v>
                </c:pt>
                <c:pt idx="39">
                  <c:v>440.0</c:v>
                </c:pt>
                <c:pt idx="40">
                  <c:v>427.0</c:v>
                </c:pt>
                <c:pt idx="41">
                  <c:v>471.0</c:v>
                </c:pt>
                <c:pt idx="42">
                  <c:v>455.0</c:v>
                </c:pt>
                <c:pt idx="43">
                  <c:v>454.0</c:v>
                </c:pt>
                <c:pt idx="44">
                  <c:v>384.16</c:v>
                </c:pt>
                <c:pt idx="45">
                  <c:v>444.0</c:v>
                </c:pt>
                <c:pt idx="46">
                  <c:v>382.0</c:v>
                </c:pt>
                <c:pt idx="47">
                  <c:v>416.0</c:v>
                </c:pt>
                <c:pt idx="48">
                  <c:v>415.0</c:v>
                </c:pt>
                <c:pt idx="49">
                  <c:v>405.0</c:v>
                </c:pt>
                <c:pt idx="50">
                  <c:v>404.0</c:v>
                </c:pt>
                <c:pt idx="51">
                  <c:v>369.0</c:v>
                </c:pt>
                <c:pt idx="52">
                  <c:v>391.0</c:v>
                </c:pt>
                <c:pt idx="53">
                  <c:v>435.0</c:v>
                </c:pt>
                <c:pt idx="54">
                  <c:v>379.0</c:v>
                </c:pt>
                <c:pt idx="55">
                  <c:v>407.0</c:v>
                </c:pt>
                <c:pt idx="56">
                  <c:v>316.0</c:v>
                </c:pt>
                <c:pt idx="57">
                  <c:v>367.0</c:v>
                </c:pt>
                <c:pt idx="58">
                  <c:v>409.0</c:v>
                </c:pt>
                <c:pt idx="59">
                  <c:v>436.59</c:v>
                </c:pt>
                <c:pt idx="60">
                  <c:v>375.0</c:v>
                </c:pt>
                <c:pt idx="61">
                  <c:v>361.0</c:v>
                </c:pt>
                <c:pt idx="62">
                  <c:v>395.0</c:v>
                </c:pt>
                <c:pt idx="63">
                  <c:v>395.0</c:v>
                </c:pt>
                <c:pt idx="64">
                  <c:v>388.0</c:v>
                </c:pt>
                <c:pt idx="65">
                  <c:v>388.0</c:v>
                </c:pt>
                <c:pt idx="66">
                  <c:v>397.0</c:v>
                </c:pt>
                <c:pt idx="67">
                  <c:v>392.0</c:v>
                </c:pt>
                <c:pt idx="68">
                  <c:v>398.0</c:v>
                </c:pt>
                <c:pt idx="69">
                  <c:v>376.0</c:v>
                </c:pt>
                <c:pt idx="70">
                  <c:v>439.04</c:v>
                </c:pt>
                <c:pt idx="71">
                  <c:v>357.0</c:v>
                </c:pt>
                <c:pt idx="72">
                  <c:v>384.0</c:v>
                </c:pt>
                <c:pt idx="73">
                  <c:v>414.0</c:v>
                </c:pt>
                <c:pt idx="74">
                  <c:v>408.0</c:v>
                </c:pt>
                <c:pt idx="75">
                  <c:v>408.0</c:v>
                </c:pt>
                <c:pt idx="76">
                  <c:v>446.0</c:v>
                </c:pt>
                <c:pt idx="77">
                  <c:v>419.0</c:v>
                </c:pt>
                <c:pt idx="78">
                  <c:v>423.0</c:v>
                </c:pt>
                <c:pt idx="79">
                  <c:v>493.42</c:v>
                </c:pt>
                <c:pt idx="80">
                  <c:v>493.0</c:v>
                </c:pt>
                <c:pt idx="81">
                  <c:v>560.0</c:v>
                </c:pt>
                <c:pt idx="82">
                  <c:v>567.0</c:v>
                </c:pt>
                <c:pt idx="83">
                  <c:v>530.0</c:v>
                </c:pt>
                <c:pt idx="84">
                  <c:v>516.0</c:v>
                </c:pt>
                <c:pt idx="85">
                  <c:v>428.0</c:v>
                </c:pt>
                <c:pt idx="86">
                  <c:v>457.0</c:v>
                </c:pt>
                <c:pt idx="87">
                  <c:v>451.0</c:v>
                </c:pt>
                <c:pt idx="88">
                  <c:v>483.0</c:v>
                </c:pt>
                <c:pt idx="89">
                  <c:v>501.0</c:v>
                </c:pt>
                <c:pt idx="90">
                  <c:v>502.0</c:v>
                </c:pt>
                <c:pt idx="91">
                  <c:v>439.0</c:v>
                </c:pt>
                <c:pt idx="92">
                  <c:v>373.0</c:v>
                </c:pt>
                <c:pt idx="93">
                  <c:v>366.0</c:v>
                </c:pt>
                <c:pt idx="94">
                  <c:v>389.0</c:v>
                </c:pt>
                <c:pt idx="95">
                  <c:v>423.0</c:v>
                </c:pt>
                <c:pt idx="96">
                  <c:v>391.0</c:v>
                </c:pt>
                <c:pt idx="97">
                  <c:v>490.0</c:v>
                </c:pt>
                <c:pt idx="98">
                  <c:v>403.0</c:v>
                </c:pt>
                <c:pt idx="99">
                  <c:v>374.0</c:v>
                </c:pt>
                <c:pt idx="100">
                  <c:v>375.0</c:v>
                </c:pt>
                <c:pt idx="101">
                  <c:v>382.0</c:v>
                </c:pt>
                <c:pt idx="102">
                  <c:v>428.0</c:v>
                </c:pt>
                <c:pt idx="103">
                  <c:v>453.0</c:v>
                </c:pt>
                <c:pt idx="104">
                  <c:v>428.0</c:v>
                </c:pt>
                <c:pt idx="105">
                  <c:v>409.0</c:v>
                </c:pt>
                <c:pt idx="106">
                  <c:v>361.0</c:v>
                </c:pt>
                <c:pt idx="107">
                  <c:v>362.0</c:v>
                </c:pt>
                <c:pt idx="108">
                  <c:v>402.0</c:v>
                </c:pt>
                <c:pt idx="109">
                  <c:v>396.0</c:v>
                </c:pt>
                <c:pt idx="110">
                  <c:v>437.0</c:v>
                </c:pt>
                <c:pt idx="111">
                  <c:v>420.0</c:v>
                </c:pt>
                <c:pt idx="112">
                  <c:v>379.0</c:v>
                </c:pt>
                <c:pt idx="113">
                  <c:v>369.0</c:v>
                </c:pt>
                <c:pt idx="114">
                  <c:v>364.0</c:v>
                </c:pt>
                <c:pt idx="115">
                  <c:v>386.0</c:v>
                </c:pt>
                <c:pt idx="116">
                  <c:v>389.0</c:v>
                </c:pt>
                <c:pt idx="117">
                  <c:v>396.0</c:v>
                </c:pt>
                <c:pt idx="118">
                  <c:v>425.0</c:v>
                </c:pt>
                <c:pt idx="119">
                  <c:v>420.0</c:v>
                </c:pt>
                <c:pt idx="120">
                  <c:v>358.0</c:v>
                </c:pt>
                <c:pt idx="121">
                  <c:v>346.0</c:v>
                </c:pt>
                <c:pt idx="122">
                  <c:v>415.0</c:v>
                </c:pt>
                <c:pt idx="123">
                  <c:v>404.0</c:v>
                </c:pt>
                <c:pt idx="124">
                  <c:v>416.0</c:v>
                </c:pt>
                <c:pt idx="125">
                  <c:v>425.77</c:v>
                </c:pt>
                <c:pt idx="126">
                  <c:v>441.0</c:v>
                </c:pt>
                <c:pt idx="127">
                  <c:v>438.0</c:v>
                </c:pt>
                <c:pt idx="128">
                  <c:v>418.0</c:v>
                </c:pt>
                <c:pt idx="129">
                  <c:v>456.84</c:v>
                </c:pt>
                <c:pt idx="130">
                  <c:v>423.0</c:v>
                </c:pt>
                <c:pt idx="131">
                  <c:v>436.0</c:v>
                </c:pt>
                <c:pt idx="132">
                  <c:v>438.0</c:v>
                </c:pt>
                <c:pt idx="133">
                  <c:v>392.0</c:v>
                </c:pt>
                <c:pt idx="134">
                  <c:v>374.0</c:v>
                </c:pt>
                <c:pt idx="135">
                  <c:v>382.0</c:v>
                </c:pt>
                <c:pt idx="136">
                  <c:v>407.0</c:v>
                </c:pt>
                <c:pt idx="137">
                  <c:v>446.0</c:v>
                </c:pt>
                <c:pt idx="138">
                  <c:v>416.0</c:v>
                </c:pt>
                <c:pt idx="139">
                  <c:v>416.0</c:v>
                </c:pt>
                <c:pt idx="140">
                  <c:v>388.0</c:v>
                </c:pt>
                <c:pt idx="141">
                  <c:v>412.0</c:v>
                </c:pt>
                <c:pt idx="142">
                  <c:v>298.0</c:v>
                </c:pt>
                <c:pt idx="143">
                  <c:v>423.0</c:v>
                </c:pt>
                <c:pt idx="144">
                  <c:v>418.0</c:v>
                </c:pt>
                <c:pt idx="145">
                  <c:v>389.0</c:v>
                </c:pt>
                <c:pt idx="146">
                  <c:v>412.0</c:v>
                </c:pt>
                <c:pt idx="147">
                  <c:v>413.0</c:v>
                </c:pt>
                <c:pt idx="148">
                  <c:v>372.0</c:v>
                </c:pt>
                <c:pt idx="149">
                  <c:v>416.0</c:v>
                </c:pt>
                <c:pt idx="150">
                  <c:v>399.0</c:v>
                </c:pt>
                <c:pt idx="151">
                  <c:v>389.0</c:v>
                </c:pt>
                <c:pt idx="152">
                  <c:v>385.0</c:v>
                </c:pt>
                <c:pt idx="153">
                  <c:v>401.0</c:v>
                </c:pt>
                <c:pt idx="154">
                  <c:v>369.0</c:v>
                </c:pt>
                <c:pt idx="155">
                  <c:v>374.0</c:v>
                </c:pt>
                <c:pt idx="156">
                  <c:v>379.0</c:v>
                </c:pt>
                <c:pt idx="157">
                  <c:v>417.0</c:v>
                </c:pt>
                <c:pt idx="158">
                  <c:v>421.0</c:v>
                </c:pt>
                <c:pt idx="159">
                  <c:v>405.0</c:v>
                </c:pt>
                <c:pt idx="160">
                  <c:v>420.0</c:v>
                </c:pt>
                <c:pt idx="161">
                  <c:v>230.0</c:v>
                </c:pt>
                <c:pt idx="162">
                  <c:v>366.0</c:v>
                </c:pt>
                <c:pt idx="163">
                  <c:v>201.0</c:v>
                </c:pt>
                <c:pt idx="164">
                  <c:v>387.0</c:v>
                </c:pt>
                <c:pt idx="165">
                  <c:v>443.0</c:v>
                </c:pt>
                <c:pt idx="166">
                  <c:v>474.0</c:v>
                </c:pt>
                <c:pt idx="167">
                  <c:v>482.0</c:v>
                </c:pt>
                <c:pt idx="168">
                  <c:v>452.0</c:v>
                </c:pt>
                <c:pt idx="169">
                  <c:v>397.0</c:v>
                </c:pt>
                <c:pt idx="170">
                  <c:v>364.0</c:v>
                </c:pt>
                <c:pt idx="171">
                  <c:v>412.0</c:v>
                </c:pt>
                <c:pt idx="172">
                  <c:v>474.0</c:v>
                </c:pt>
                <c:pt idx="173">
                  <c:v>425.0</c:v>
                </c:pt>
                <c:pt idx="174">
                  <c:v>529.0</c:v>
                </c:pt>
                <c:pt idx="175">
                  <c:v>549.0</c:v>
                </c:pt>
                <c:pt idx="176">
                  <c:v>633.0</c:v>
                </c:pt>
                <c:pt idx="177">
                  <c:v>509.0</c:v>
                </c:pt>
                <c:pt idx="178">
                  <c:v>469.0</c:v>
                </c:pt>
                <c:pt idx="179">
                  <c:v>504.0</c:v>
                </c:pt>
                <c:pt idx="180">
                  <c:v>523.0</c:v>
                </c:pt>
                <c:pt idx="181">
                  <c:v>504.0</c:v>
                </c:pt>
                <c:pt idx="182">
                  <c:v>396.0</c:v>
                </c:pt>
                <c:pt idx="183">
                  <c:v>399.0</c:v>
                </c:pt>
                <c:pt idx="184">
                  <c:v>404.0</c:v>
                </c:pt>
                <c:pt idx="185">
                  <c:v>485.0</c:v>
                </c:pt>
                <c:pt idx="186">
                  <c:v>442.0</c:v>
                </c:pt>
                <c:pt idx="187">
                  <c:v>444.0</c:v>
                </c:pt>
                <c:pt idx="188">
                  <c:v>462.88</c:v>
                </c:pt>
                <c:pt idx="189">
                  <c:v>377.0</c:v>
                </c:pt>
                <c:pt idx="190">
                  <c:v>389.0</c:v>
                </c:pt>
                <c:pt idx="191">
                  <c:v>371.0</c:v>
                </c:pt>
                <c:pt idx="192">
                  <c:v>423.0</c:v>
                </c:pt>
                <c:pt idx="193">
                  <c:v>477.0</c:v>
                </c:pt>
                <c:pt idx="194">
                  <c:v>436.0</c:v>
                </c:pt>
                <c:pt idx="195">
                  <c:v>459.0</c:v>
                </c:pt>
                <c:pt idx="196">
                  <c:v>406.0</c:v>
                </c:pt>
                <c:pt idx="197">
                  <c:v>424.0</c:v>
                </c:pt>
                <c:pt idx="198">
                  <c:v>458.6</c:v>
                </c:pt>
                <c:pt idx="199">
                  <c:v>456.0</c:v>
                </c:pt>
                <c:pt idx="200">
                  <c:v>439.0</c:v>
                </c:pt>
                <c:pt idx="201">
                  <c:v>433.23</c:v>
                </c:pt>
                <c:pt idx="202">
                  <c:v>442.9</c:v>
                </c:pt>
                <c:pt idx="203">
                  <c:v>352.0</c:v>
                </c:pt>
                <c:pt idx="204">
                  <c:v>353.0</c:v>
                </c:pt>
                <c:pt idx="205">
                  <c:v>357.0</c:v>
                </c:pt>
                <c:pt idx="206">
                  <c:v>355.0</c:v>
                </c:pt>
                <c:pt idx="207">
                  <c:v>412.0</c:v>
                </c:pt>
                <c:pt idx="208">
                  <c:v>404.0</c:v>
                </c:pt>
                <c:pt idx="209">
                  <c:v>444.0</c:v>
                </c:pt>
                <c:pt idx="210">
                  <c:v>532.0</c:v>
                </c:pt>
                <c:pt idx="211">
                  <c:v>476.0</c:v>
                </c:pt>
                <c:pt idx="212">
                  <c:v>454.0</c:v>
                </c:pt>
                <c:pt idx="213">
                  <c:v>515.0</c:v>
                </c:pt>
                <c:pt idx="214">
                  <c:v>479.0</c:v>
                </c:pt>
                <c:pt idx="215">
                  <c:v>461.0</c:v>
                </c:pt>
                <c:pt idx="216">
                  <c:v>472.95</c:v>
                </c:pt>
                <c:pt idx="217">
                  <c:v>464.0</c:v>
                </c:pt>
                <c:pt idx="218">
                  <c:v>360.0</c:v>
                </c:pt>
                <c:pt idx="219">
                  <c:v>356.0</c:v>
                </c:pt>
                <c:pt idx="220">
                  <c:v>434.0</c:v>
                </c:pt>
                <c:pt idx="221">
                  <c:v>423.0</c:v>
                </c:pt>
                <c:pt idx="222">
                  <c:v>0.0</c:v>
                </c:pt>
                <c:pt idx="223">
                  <c:v>439.0</c:v>
                </c:pt>
                <c:pt idx="224">
                  <c:v>458.0</c:v>
                </c:pt>
                <c:pt idx="225">
                  <c:v>436.0</c:v>
                </c:pt>
                <c:pt idx="226">
                  <c:v>482.0</c:v>
                </c:pt>
                <c:pt idx="227">
                  <c:v>405.0</c:v>
                </c:pt>
                <c:pt idx="228">
                  <c:v>464.0</c:v>
                </c:pt>
                <c:pt idx="229">
                  <c:v>317.0</c:v>
                </c:pt>
                <c:pt idx="230">
                  <c:v>341.0</c:v>
                </c:pt>
                <c:pt idx="231">
                  <c:v>477.0</c:v>
                </c:pt>
                <c:pt idx="232">
                  <c:v>466.0</c:v>
                </c:pt>
                <c:pt idx="233">
                  <c:v>478.0</c:v>
                </c:pt>
                <c:pt idx="234">
                  <c:v>512.0</c:v>
                </c:pt>
                <c:pt idx="235">
                  <c:v>512.0</c:v>
                </c:pt>
                <c:pt idx="236">
                  <c:v>603.0</c:v>
                </c:pt>
                <c:pt idx="237">
                  <c:v>611.0</c:v>
                </c:pt>
                <c:pt idx="238">
                  <c:v>568.0</c:v>
                </c:pt>
                <c:pt idx="239">
                  <c:v>522.0</c:v>
                </c:pt>
                <c:pt idx="240">
                  <c:v>579.0</c:v>
                </c:pt>
                <c:pt idx="241">
                  <c:v>595.0</c:v>
                </c:pt>
                <c:pt idx="242">
                  <c:v>611.0</c:v>
                </c:pt>
                <c:pt idx="243">
                  <c:v>604.0</c:v>
                </c:pt>
                <c:pt idx="244">
                  <c:v>514.0</c:v>
                </c:pt>
                <c:pt idx="245">
                  <c:v>527.0</c:v>
                </c:pt>
                <c:pt idx="246">
                  <c:v>565.0</c:v>
                </c:pt>
                <c:pt idx="247">
                  <c:v>543.0</c:v>
                </c:pt>
                <c:pt idx="248">
                  <c:v>603.0</c:v>
                </c:pt>
                <c:pt idx="249">
                  <c:v>592.0</c:v>
                </c:pt>
                <c:pt idx="250">
                  <c:v>529.0</c:v>
                </c:pt>
                <c:pt idx="251">
                  <c:v>508.0</c:v>
                </c:pt>
                <c:pt idx="252">
                  <c:v>516.0</c:v>
                </c:pt>
                <c:pt idx="253">
                  <c:v>495.0</c:v>
                </c:pt>
                <c:pt idx="254">
                  <c:v>449.0</c:v>
                </c:pt>
                <c:pt idx="255">
                  <c:v>528.0</c:v>
                </c:pt>
                <c:pt idx="256">
                  <c:v>525.0</c:v>
                </c:pt>
                <c:pt idx="257">
                  <c:v>547.0</c:v>
                </c:pt>
                <c:pt idx="258">
                  <c:v>543.0</c:v>
                </c:pt>
                <c:pt idx="259">
                  <c:v>507.0</c:v>
                </c:pt>
                <c:pt idx="260">
                  <c:v>467.0</c:v>
                </c:pt>
                <c:pt idx="261">
                  <c:v>427.0</c:v>
                </c:pt>
                <c:pt idx="262">
                  <c:v>497.0</c:v>
                </c:pt>
                <c:pt idx="263">
                  <c:v>484.0</c:v>
                </c:pt>
                <c:pt idx="264">
                  <c:v>473.0</c:v>
                </c:pt>
                <c:pt idx="265">
                  <c:v>539.0</c:v>
                </c:pt>
                <c:pt idx="266">
                  <c:v>471.0</c:v>
                </c:pt>
                <c:pt idx="267">
                  <c:v>435.0</c:v>
                </c:pt>
                <c:pt idx="268">
                  <c:v>443.0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'Daily income'!$Q$2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income'!$Q$3:$Q$300</c:f>
              <c:numCache>
                <c:formatCode>_([$€-2]\ * #,##0.00_);_([$€-2]\ * \(#,##0.00\);_([$€-2]\ * "-"??_);_(@_)</c:formatCode>
                <c:ptCount val="298"/>
                <c:pt idx="0">
                  <c:v>217.6275762</c:v>
                </c:pt>
                <c:pt idx="1">
                  <c:v>196.580493</c:v>
                </c:pt>
                <c:pt idx="2">
                  <c:v>175.7265867</c:v>
                </c:pt>
                <c:pt idx="3">
                  <c:v>195.6330063</c:v>
                </c:pt>
                <c:pt idx="4">
                  <c:v>187.3261392</c:v>
                </c:pt>
                <c:pt idx="5">
                  <c:v>182.9136668</c:v>
                </c:pt>
                <c:pt idx="6">
                  <c:v>202.1922651</c:v>
                </c:pt>
                <c:pt idx="7">
                  <c:v>209.17261785348</c:v>
                </c:pt>
                <c:pt idx="8">
                  <c:v>200.28510332812</c:v>
                </c:pt>
                <c:pt idx="9">
                  <c:v>192.9356668784</c:v>
                </c:pt>
                <c:pt idx="10">
                  <c:v>217.8870713184</c:v>
                </c:pt>
                <c:pt idx="11">
                  <c:v>216.9604206</c:v>
                </c:pt>
                <c:pt idx="12">
                  <c:v>187.24372</c:v>
                </c:pt>
                <c:pt idx="13">
                  <c:v>201.488307</c:v>
                </c:pt>
                <c:pt idx="14">
                  <c:v>203.0848384</c:v>
                </c:pt>
                <c:pt idx="15">
                  <c:v>210.6418248</c:v>
                </c:pt>
                <c:pt idx="16">
                  <c:v>197.83863</c:v>
                </c:pt>
                <c:pt idx="17">
                  <c:v>214.1343032</c:v>
                </c:pt>
                <c:pt idx="18">
                  <c:v>206.100081</c:v>
                </c:pt>
                <c:pt idx="19">
                  <c:v>228.40225</c:v>
                </c:pt>
                <c:pt idx="20">
                  <c:v>210.7242135</c:v>
                </c:pt>
                <c:pt idx="21">
                  <c:v>226.4083245</c:v>
                </c:pt>
                <c:pt idx="22">
                  <c:v>223.5058144</c:v>
                </c:pt>
                <c:pt idx="23">
                  <c:v>213.2972348</c:v>
                </c:pt>
                <c:pt idx="24">
                  <c:v>232.8991729</c:v>
                </c:pt>
                <c:pt idx="25">
                  <c:v>227.842415</c:v>
                </c:pt>
                <c:pt idx="26">
                  <c:v>251.7042996</c:v>
                </c:pt>
                <c:pt idx="27">
                  <c:v>228.699072</c:v>
                </c:pt>
                <c:pt idx="28">
                  <c:v>224.06592</c:v>
                </c:pt>
                <c:pt idx="29">
                  <c:v>215.220765</c:v>
                </c:pt>
                <c:pt idx="30">
                  <c:v>204.318954</c:v>
                </c:pt>
                <c:pt idx="31">
                  <c:v>195.0581155</c:v>
                </c:pt>
                <c:pt idx="32">
                  <c:v>212.9371385</c:v>
                </c:pt>
                <c:pt idx="33">
                  <c:v>205.1002206</c:v>
                </c:pt>
                <c:pt idx="34">
                  <c:v>219.3595506</c:v>
                </c:pt>
                <c:pt idx="35">
                  <c:v>208.20205</c:v>
                </c:pt>
                <c:pt idx="36">
                  <c:v>212.8964123</c:v>
                </c:pt>
                <c:pt idx="37">
                  <c:v>207.83024</c:v>
                </c:pt>
                <c:pt idx="38">
                  <c:v>215.4064726</c:v>
                </c:pt>
                <c:pt idx="39">
                  <c:v>244.5292557</c:v>
                </c:pt>
                <c:pt idx="40">
                  <c:v>228.9786304</c:v>
                </c:pt>
                <c:pt idx="41">
                  <c:v>239.8337228</c:v>
                </c:pt>
                <c:pt idx="42">
                  <c:v>258.8530968</c:v>
                </c:pt>
                <c:pt idx="43">
                  <c:v>228.1144614</c:v>
                </c:pt>
                <c:pt idx="44">
                  <c:v>196.0324149</c:v>
                </c:pt>
                <c:pt idx="45">
                  <c:v>223.0333909</c:v>
                </c:pt>
                <c:pt idx="46">
                  <c:v>203.702424</c:v>
                </c:pt>
                <c:pt idx="47">
                  <c:v>268.713507</c:v>
                </c:pt>
                <c:pt idx="48">
                  <c:v>215.7025892</c:v>
                </c:pt>
                <c:pt idx="49">
                  <c:v>227.7142851</c:v>
                </c:pt>
                <c:pt idx="50">
                  <c:v>215.5376277</c:v>
                </c:pt>
                <c:pt idx="51">
                  <c:v>209.9745517</c:v>
                </c:pt>
                <c:pt idx="52">
                  <c:v>225.0734618</c:v>
                </c:pt>
                <c:pt idx="53">
                  <c:v>229.4960442</c:v>
                </c:pt>
                <c:pt idx="54">
                  <c:v>221.3334606</c:v>
                </c:pt>
                <c:pt idx="55">
                  <c:v>235.6143017</c:v>
                </c:pt>
                <c:pt idx="56">
                  <c:v>228.1225376</c:v>
                </c:pt>
                <c:pt idx="57">
                  <c:v>224.480466</c:v>
                </c:pt>
                <c:pt idx="58">
                  <c:v>215.201416</c:v>
                </c:pt>
                <c:pt idx="59">
                  <c:v>247.4139665</c:v>
                </c:pt>
                <c:pt idx="60">
                  <c:v>228.4249973</c:v>
                </c:pt>
                <c:pt idx="61">
                  <c:v>231.0512064</c:v>
                </c:pt>
                <c:pt idx="62">
                  <c:v>239.8249645</c:v>
                </c:pt>
                <c:pt idx="63">
                  <c:v>222.3703079</c:v>
                </c:pt>
                <c:pt idx="64">
                  <c:v>235.7721509</c:v>
                </c:pt>
                <c:pt idx="65">
                  <c:v>257.9282377</c:v>
                </c:pt>
                <c:pt idx="66">
                  <c:v>222.8069836</c:v>
                </c:pt>
                <c:pt idx="67">
                  <c:v>235.3969566</c:v>
                </c:pt>
                <c:pt idx="68">
                  <c:v>233.603508</c:v>
                </c:pt>
                <c:pt idx="69">
                  <c:v>236.2800252</c:v>
                </c:pt>
                <c:pt idx="70">
                  <c:v>266.8940619</c:v>
                </c:pt>
                <c:pt idx="71">
                  <c:v>244.3291686</c:v>
                </c:pt>
                <c:pt idx="72">
                  <c:v>261.076816</c:v>
                </c:pt>
                <c:pt idx="73">
                  <c:v>306.3926054</c:v>
                </c:pt>
                <c:pt idx="74">
                  <c:v>289.5414280000001</c:v>
                </c:pt>
                <c:pt idx="75">
                  <c:v>290.2686753</c:v>
                </c:pt>
                <c:pt idx="76">
                  <c:v>297.3618972</c:v>
                </c:pt>
                <c:pt idx="77">
                  <c:v>265.1676632</c:v>
                </c:pt>
                <c:pt idx="78">
                  <c:v>263.518398</c:v>
                </c:pt>
                <c:pt idx="79">
                  <c:v>300.3386756</c:v>
                </c:pt>
                <c:pt idx="80">
                  <c:v>302.0822388</c:v>
                </c:pt>
                <c:pt idx="81">
                  <c:v>319.090954</c:v>
                </c:pt>
                <c:pt idx="82">
                  <c:v>318.414192</c:v>
                </c:pt>
                <c:pt idx="83">
                  <c:v>377.2082627999999</c:v>
                </c:pt>
                <c:pt idx="84">
                  <c:v>350.628572</c:v>
                </c:pt>
                <c:pt idx="85">
                  <c:v>312.2711028</c:v>
                </c:pt>
                <c:pt idx="86">
                  <c:v>304.495118</c:v>
                </c:pt>
                <c:pt idx="87">
                  <c:v>321.9029748</c:v>
                </c:pt>
                <c:pt idx="88">
                  <c:v>229.9812996</c:v>
                </c:pt>
                <c:pt idx="89">
                  <c:v>357.9676297999999</c:v>
                </c:pt>
                <c:pt idx="90">
                  <c:v>329.7225952</c:v>
                </c:pt>
                <c:pt idx="91">
                  <c:v>254.3541476</c:v>
                </c:pt>
                <c:pt idx="92">
                  <c:v>232.9803309</c:v>
                </c:pt>
                <c:pt idx="93">
                  <c:v>238.6576255</c:v>
                </c:pt>
                <c:pt idx="94">
                  <c:v>254.407853</c:v>
                </c:pt>
                <c:pt idx="95">
                  <c:v>234.681381</c:v>
                </c:pt>
                <c:pt idx="96">
                  <c:v>245.726848</c:v>
                </c:pt>
                <c:pt idx="97">
                  <c:v>251.7347341</c:v>
                </c:pt>
                <c:pt idx="98">
                  <c:v>249.584127</c:v>
                </c:pt>
                <c:pt idx="99">
                  <c:v>231.124461</c:v>
                </c:pt>
                <c:pt idx="100">
                  <c:v>216.7343658</c:v>
                </c:pt>
                <c:pt idx="101">
                  <c:v>234.414081</c:v>
                </c:pt>
                <c:pt idx="102">
                  <c:v>259.102268</c:v>
                </c:pt>
                <c:pt idx="103">
                  <c:v>253.4943483</c:v>
                </c:pt>
                <c:pt idx="104">
                  <c:v>253.7105232</c:v>
                </c:pt>
                <c:pt idx="105">
                  <c:v>250.6933409</c:v>
                </c:pt>
                <c:pt idx="106">
                  <c:v>244.8807864</c:v>
                </c:pt>
                <c:pt idx="107">
                  <c:v>220.3753922</c:v>
                </c:pt>
                <c:pt idx="108">
                  <c:v>235.7184874</c:v>
                </c:pt>
                <c:pt idx="109">
                  <c:v>222.1228244</c:v>
                </c:pt>
                <c:pt idx="110">
                  <c:v>248.488422</c:v>
                </c:pt>
                <c:pt idx="111">
                  <c:v>278.9316195</c:v>
                </c:pt>
                <c:pt idx="112">
                  <c:v>273.8978092</c:v>
                </c:pt>
                <c:pt idx="113">
                  <c:v>267.3135267</c:v>
                </c:pt>
                <c:pt idx="114">
                  <c:v>257.8293603</c:v>
                </c:pt>
                <c:pt idx="115">
                  <c:v>251.1505353</c:v>
                </c:pt>
                <c:pt idx="116">
                  <c:v>244.0442655</c:v>
                </c:pt>
                <c:pt idx="117">
                  <c:v>203.826545</c:v>
                </c:pt>
                <c:pt idx="118">
                  <c:v>214.740603</c:v>
                </c:pt>
                <c:pt idx="119">
                  <c:v>213.45126</c:v>
                </c:pt>
                <c:pt idx="120">
                  <c:v>202.8698979</c:v>
                </c:pt>
                <c:pt idx="121">
                  <c:v>153.01944</c:v>
                </c:pt>
                <c:pt idx="122">
                  <c:v>179.9746498</c:v>
                </c:pt>
                <c:pt idx="123">
                  <c:v>180.8995014</c:v>
                </c:pt>
                <c:pt idx="124">
                  <c:v>205.0280244</c:v>
                </c:pt>
                <c:pt idx="125">
                  <c:v>209.4876836</c:v>
                </c:pt>
                <c:pt idx="126">
                  <c:v>241.3930558</c:v>
                </c:pt>
                <c:pt idx="127">
                  <c:v>230.3643711</c:v>
                </c:pt>
                <c:pt idx="128">
                  <c:v>209.575135</c:v>
                </c:pt>
                <c:pt idx="129">
                  <c:v>209.9943696</c:v>
                </c:pt>
                <c:pt idx="130">
                  <c:v>224.354433</c:v>
                </c:pt>
                <c:pt idx="131">
                  <c:v>209.133158</c:v>
                </c:pt>
                <c:pt idx="132">
                  <c:v>213.978303</c:v>
                </c:pt>
                <c:pt idx="133">
                  <c:v>278.022456</c:v>
                </c:pt>
                <c:pt idx="134">
                  <c:v>136.9949318</c:v>
                </c:pt>
                <c:pt idx="135">
                  <c:v>203.830544</c:v>
                </c:pt>
                <c:pt idx="136">
                  <c:v>203.7812222</c:v>
                </c:pt>
                <c:pt idx="137">
                  <c:v>224.494809</c:v>
                </c:pt>
                <c:pt idx="138">
                  <c:v>245.1414969</c:v>
                </c:pt>
                <c:pt idx="139">
                  <c:v>259.4429184</c:v>
                </c:pt>
                <c:pt idx="140">
                  <c:v>272.9295324</c:v>
                </c:pt>
                <c:pt idx="141">
                  <c:v>267.836497</c:v>
                </c:pt>
                <c:pt idx="142">
                  <c:v>271.1414803</c:v>
                </c:pt>
                <c:pt idx="143">
                  <c:v>257.877915</c:v>
                </c:pt>
                <c:pt idx="144">
                  <c:v>278.0695548</c:v>
                </c:pt>
                <c:pt idx="145">
                  <c:v>259.4701512</c:v>
                </c:pt>
                <c:pt idx="146">
                  <c:v>304.8306298</c:v>
                </c:pt>
                <c:pt idx="147">
                  <c:v>325.5141606</c:v>
                </c:pt>
                <c:pt idx="148">
                  <c:v>346.21</c:v>
                </c:pt>
                <c:pt idx="149">
                  <c:v>339.6970665</c:v>
                </c:pt>
                <c:pt idx="150">
                  <c:v>343.520154</c:v>
                </c:pt>
                <c:pt idx="151">
                  <c:v>301.6225395</c:v>
                </c:pt>
                <c:pt idx="152">
                  <c:v>239.906334</c:v>
                </c:pt>
                <c:pt idx="153">
                  <c:v>230.45704</c:v>
                </c:pt>
                <c:pt idx="154">
                  <c:v>204.2746298</c:v>
                </c:pt>
                <c:pt idx="155">
                  <c:v>221.627558</c:v>
                </c:pt>
                <c:pt idx="156">
                  <c:v>253.0255695</c:v>
                </c:pt>
                <c:pt idx="157">
                  <c:v>239.5917613</c:v>
                </c:pt>
                <c:pt idx="158">
                  <c:v>241.322325</c:v>
                </c:pt>
                <c:pt idx="159">
                  <c:v>265.3816</c:v>
                </c:pt>
                <c:pt idx="160">
                  <c:v>284.24</c:v>
                </c:pt>
                <c:pt idx="161">
                  <c:v>255.099288</c:v>
                </c:pt>
                <c:pt idx="162">
                  <c:v>269.441292</c:v>
                </c:pt>
                <c:pt idx="163">
                  <c:v>257.534052</c:v>
                </c:pt>
                <c:pt idx="164">
                  <c:v>269.73453</c:v>
                </c:pt>
                <c:pt idx="165">
                  <c:v>263.2622993</c:v>
                </c:pt>
                <c:pt idx="166">
                  <c:v>265.7988462</c:v>
                </c:pt>
                <c:pt idx="167">
                  <c:v>284.9196048</c:v>
                </c:pt>
                <c:pt idx="168">
                  <c:v>284.5063</c:v>
                </c:pt>
                <c:pt idx="169">
                  <c:v>268.6644</c:v>
                </c:pt>
                <c:pt idx="170">
                  <c:v>260.06856</c:v>
                </c:pt>
                <c:pt idx="171">
                  <c:v>278.518</c:v>
                </c:pt>
                <c:pt idx="172">
                  <c:v>257.6763</c:v>
                </c:pt>
                <c:pt idx="173">
                  <c:v>260.1318</c:v>
                </c:pt>
                <c:pt idx="174">
                  <c:v>296.6216700000001</c:v>
                </c:pt>
                <c:pt idx="175">
                  <c:v>288.669486</c:v>
                </c:pt>
                <c:pt idx="176">
                  <c:v>278.52747</c:v>
                </c:pt>
                <c:pt idx="177">
                  <c:v>265.205</c:v>
                </c:pt>
                <c:pt idx="178">
                  <c:v>278.406</c:v>
                </c:pt>
                <c:pt idx="179">
                  <c:v>252.063</c:v>
                </c:pt>
                <c:pt idx="180">
                  <c:v>234.693</c:v>
                </c:pt>
                <c:pt idx="181">
                  <c:v>285.3</c:v>
                </c:pt>
                <c:pt idx="182">
                  <c:v>179.271</c:v>
                </c:pt>
                <c:pt idx="183">
                  <c:v>176.085</c:v>
                </c:pt>
                <c:pt idx="184">
                  <c:v>147.402</c:v>
                </c:pt>
                <c:pt idx="185">
                  <c:v>194.544</c:v>
                </c:pt>
                <c:pt idx="186">
                  <c:v>191.808</c:v>
                </c:pt>
                <c:pt idx="187">
                  <c:v>180.135</c:v>
                </c:pt>
                <c:pt idx="188">
                  <c:v>180.279</c:v>
                </c:pt>
                <c:pt idx="189">
                  <c:v>167.292</c:v>
                </c:pt>
                <c:pt idx="190">
                  <c:v>177.435</c:v>
                </c:pt>
                <c:pt idx="191">
                  <c:v>169.038</c:v>
                </c:pt>
                <c:pt idx="192">
                  <c:v>185.47975</c:v>
                </c:pt>
                <c:pt idx="193">
                  <c:v>214.929</c:v>
                </c:pt>
                <c:pt idx="194">
                  <c:v>207.0</c:v>
                </c:pt>
                <c:pt idx="195">
                  <c:v>227.673</c:v>
                </c:pt>
                <c:pt idx="196">
                  <c:v>222.741</c:v>
                </c:pt>
                <c:pt idx="197">
                  <c:v>220.644</c:v>
                </c:pt>
                <c:pt idx="198">
                  <c:v>221.4717</c:v>
                </c:pt>
                <c:pt idx="199">
                  <c:v>214.236</c:v>
                </c:pt>
                <c:pt idx="200">
                  <c:v>197.6144</c:v>
                </c:pt>
                <c:pt idx="201">
                  <c:v>213.85024</c:v>
                </c:pt>
                <c:pt idx="202">
                  <c:v>206.04319</c:v>
                </c:pt>
                <c:pt idx="203">
                  <c:v>191.282</c:v>
                </c:pt>
                <c:pt idx="204">
                  <c:v>180.1345</c:v>
                </c:pt>
                <c:pt idx="205">
                  <c:v>195.832</c:v>
                </c:pt>
                <c:pt idx="206">
                  <c:v>187.73993</c:v>
                </c:pt>
                <c:pt idx="207">
                  <c:v>199.6722</c:v>
                </c:pt>
                <c:pt idx="208">
                  <c:v>246.0549</c:v>
                </c:pt>
                <c:pt idx="209">
                  <c:v>252.4704</c:v>
                </c:pt>
                <c:pt idx="210">
                  <c:v>288.0</c:v>
                </c:pt>
                <c:pt idx="211">
                  <c:v>262.701</c:v>
                </c:pt>
                <c:pt idx="212">
                  <c:v>212.724</c:v>
                </c:pt>
                <c:pt idx="213">
                  <c:v>189.783</c:v>
                </c:pt>
                <c:pt idx="214">
                  <c:v>192.195</c:v>
                </c:pt>
                <c:pt idx="215">
                  <c:v>162.5763</c:v>
                </c:pt>
                <c:pt idx="216">
                  <c:v>187.1848</c:v>
                </c:pt>
                <c:pt idx="217">
                  <c:v>171.1381</c:v>
                </c:pt>
                <c:pt idx="218">
                  <c:v>162.981</c:v>
                </c:pt>
                <c:pt idx="219">
                  <c:v>159.399</c:v>
                </c:pt>
                <c:pt idx="220">
                  <c:v>175.041</c:v>
                </c:pt>
                <c:pt idx="221">
                  <c:v>180.207</c:v>
                </c:pt>
                <c:pt idx="222">
                  <c:v>168.867</c:v>
                </c:pt>
                <c:pt idx="223">
                  <c:v>175.005</c:v>
                </c:pt>
                <c:pt idx="224">
                  <c:v>196.956</c:v>
                </c:pt>
                <c:pt idx="225">
                  <c:v>205.974</c:v>
                </c:pt>
                <c:pt idx="226">
                  <c:v>199.08</c:v>
                </c:pt>
                <c:pt idx="227">
                  <c:v>196.371</c:v>
                </c:pt>
                <c:pt idx="228">
                  <c:v>196.2</c:v>
                </c:pt>
                <c:pt idx="229">
                  <c:v>196.2</c:v>
                </c:pt>
                <c:pt idx="230">
                  <c:v>217.3248</c:v>
                </c:pt>
                <c:pt idx="231">
                  <c:v>208.56</c:v>
                </c:pt>
                <c:pt idx="232">
                  <c:v>196.8296</c:v>
                </c:pt>
                <c:pt idx="233">
                  <c:v>196.3544</c:v>
                </c:pt>
                <c:pt idx="234">
                  <c:v>230.8482</c:v>
                </c:pt>
                <c:pt idx="235">
                  <c:v>222.2152</c:v>
                </c:pt>
                <c:pt idx="236">
                  <c:v>251.9145</c:v>
                </c:pt>
                <c:pt idx="237">
                  <c:v>248.5948</c:v>
                </c:pt>
                <c:pt idx="238">
                  <c:v>248.5058</c:v>
                </c:pt>
                <c:pt idx="239">
                  <c:v>268.7177</c:v>
                </c:pt>
                <c:pt idx="240">
                  <c:v>244.4029</c:v>
                </c:pt>
                <c:pt idx="241">
                  <c:v>263.3243</c:v>
                </c:pt>
                <c:pt idx="242">
                  <c:v>270.8893</c:v>
                </c:pt>
                <c:pt idx="243">
                  <c:v>256.428</c:v>
                </c:pt>
                <c:pt idx="244">
                  <c:v>204.111</c:v>
                </c:pt>
                <c:pt idx="245">
                  <c:v>188.6355</c:v>
                </c:pt>
                <c:pt idx="246">
                  <c:v>194.8477</c:v>
                </c:pt>
                <c:pt idx="247">
                  <c:v>161.7219</c:v>
                </c:pt>
                <c:pt idx="248">
                  <c:v>195.192</c:v>
                </c:pt>
                <c:pt idx="249">
                  <c:v>199.062</c:v>
                </c:pt>
                <c:pt idx="250">
                  <c:v>160.1733</c:v>
                </c:pt>
                <c:pt idx="251">
                  <c:v>191.8128</c:v>
                </c:pt>
                <c:pt idx="252">
                  <c:v>191.261</c:v>
                </c:pt>
                <c:pt idx="253">
                  <c:v>198.8616</c:v>
                </c:pt>
                <c:pt idx="254">
                  <c:v>195.8623</c:v>
                </c:pt>
                <c:pt idx="255">
                  <c:v>188.8224</c:v>
                </c:pt>
                <c:pt idx="256">
                  <c:v>203.6409</c:v>
                </c:pt>
                <c:pt idx="257">
                  <c:v>228.6143</c:v>
                </c:pt>
                <c:pt idx="258">
                  <c:v>218.8243</c:v>
                </c:pt>
                <c:pt idx="259">
                  <c:v>229.9404</c:v>
                </c:pt>
                <c:pt idx="260">
                  <c:v>229.689</c:v>
                </c:pt>
                <c:pt idx="261">
                  <c:v>189.765</c:v>
                </c:pt>
                <c:pt idx="262">
                  <c:v>215.0151</c:v>
                </c:pt>
                <c:pt idx="263">
                  <c:v>266.3414</c:v>
                </c:pt>
                <c:pt idx="264">
                  <c:v>195.615</c:v>
                </c:pt>
                <c:pt idx="265">
                  <c:v>179.7978</c:v>
                </c:pt>
                <c:pt idx="266">
                  <c:v>197.7758</c:v>
                </c:pt>
                <c:pt idx="267">
                  <c:v>204.9047</c:v>
                </c:pt>
                <c:pt idx="268">
                  <c:v>184.5326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'Daily income'!$R$2</c:f>
              <c:strCache>
                <c:ptCount val="1"/>
                <c:pt idx="0">
                  <c:v>Other Ad</c:v>
                </c:pt>
              </c:strCache>
            </c:strRef>
          </c:tx>
          <c:spPr>
            <a:ln w="476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income'!$R$3:$R$300</c:f>
              <c:numCache>
                <c:formatCode>_([$€-2]\ * #,##0.00_);_([$€-2]\ * \(#,##0.00\);_([$€-2]\ * "-"??_);_(@_)</c:formatCode>
                <c:ptCount val="298"/>
                <c:pt idx="0">
                  <c:v>117.9850914</c:v>
                </c:pt>
                <c:pt idx="1">
                  <c:v>112.7417184</c:v>
                </c:pt>
                <c:pt idx="2">
                  <c:v>129.3549318</c:v>
                </c:pt>
                <c:pt idx="3">
                  <c:v>146.0693331</c:v>
                </c:pt>
                <c:pt idx="4">
                  <c:v>144.1376751</c:v>
                </c:pt>
                <c:pt idx="5">
                  <c:v>148.3184</c:v>
                </c:pt>
                <c:pt idx="6">
                  <c:v>152.53476</c:v>
                </c:pt>
                <c:pt idx="7">
                  <c:v>140.50602</c:v>
                </c:pt>
                <c:pt idx="8">
                  <c:v>152.44444</c:v>
                </c:pt>
                <c:pt idx="9">
                  <c:v>149.68942</c:v>
                </c:pt>
                <c:pt idx="10">
                  <c:v>161.9196</c:v>
                </c:pt>
                <c:pt idx="11">
                  <c:v>134.9560212</c:v>
                </c:pt>
                <c:pt idx="12">
                  <c:v>119.310785</c:v>
                </c:pt>
                <c:pt idx="13">
                  <c:v>115.33125</c:v>
                </c:pt>
                <c:pt idx="14">
                  <c:v>116.47297</c:v>
                </c:pt>
                <c:pt idx="15">
                  <c:v>99.04788</c:v>
                </c:pt>
                <c:pt idx="16">
                  <c:v>100.1006325</c:v>
                </c:pt>
                <c:pt idx="17">
                  <c:v>123.62355</c:v>
                </c:pt>
                <c:pt idx="18">
                  <c:v>115.6113</c:v>
                </c:pt>
                <c:pt idx="19">
                  <c:v>136.8118</c:v>
                </c:pt>
                <c:pt idx="20">
                  <c:v>97.08336</c:v>
                </c:pt>
                <c:pt idx="21">
                  <c:v>92.85435</c:v>
                </c:pt>
                <c:pt idx="22">
                  <c:v>91.2781056</c:v>
                </c:pt>
                <c:pt idx="23">
                  <c:v>93.51893</c:v>
                </c:pt>
                <c:pt idx="24">
                  <c:v>101.8523</c:v>
                </c:pt>
                <c:pt idx="25">
                  <c:v>106.29565</c:v>
                </c:pt>
                <c:pt idx="26">
                  <c:v>112.3684848</c:v>
                </c:pt>
                <c:pt idx="27">
                  <c:v>119.574</c:v>
                </c:pt>
                <c:pt idx="28">
                  <c:v>119.145</c:v>
                </c:pt>
                <c:pt idx="29">
                  <c:v>119.0799</c:v>
                </c:pt>
                <c:pt idx="30">
                  <c:v>127.3878</c:v>
                </c:pt>
                <c:pt idx="31">
                  <c:v>139.01815</c:v>
                </c:pt>
                <c:pt idx="32">
                  <c:v>121.2219855</c:v>
                </c:pt>
                <c:pt idx="33">
                  <c:v>136.8434832</c:v>
                </c:pt>
                <c:pt idx="34">
                  <c:v>140.8950288</c:v>
                </c:pt>
                <c:pt idx="35">
                  <c:v>142.46915</c:v>
                </c:pt>
                <c:pt idx="36">
                  <c:v>139.52796</c:v>
                </c:pt>
                <c:pt idx="37">
                  <c:v>114.5574616</c:v>
                </c:pt>
                <c:pt idx="38">
                  <c:v>134.102757</c:v>
                </c:pt>
                <c:pt idx="39">
                  <c:v>152.9505994</c:v>
                </c:pt>
                <c:pt idx="40">
                  <c:v>137.2215936</c:v>
                </c:pt>
                <c:pt idx="41">
                  <c:v>146.85146</c:v>
                </c:pt>
                <c:pt idx="42">
                  <c:v>127.853242</c:v>
                </c:pt>
                <c:pt idx="43">
                  <c:v>106.3512</c:v>
                </c:pt>
                <c:pt idx="44">
                  <c:v>74.60796</c:v>
                </c:pt>
                <c:pt idx="45">
                  <c:v>100.9339116</c:v>
                </c:pt>
                <c:pt idx="46">
                  <c:v>116.8185624</c:v>
                </c:pt>
                <c:pt idx="47">
                  <c:v>98.571</c:v>
                </c:pt>
                <c:pt idx="48">
                  <c:v>137.29302</c:v>
                </c:pt>
                <c:pt idx="49">
                  <c:v>116.4426588</c:v>
                </c:pt>
                <c:pt idx="50">
                  <c:v>86.36073930000001</c:v>
                </c:pt>
                <c:pt idx="51">
                  <c:v>90.71920999999998</c:v>
                </c:pt>
                <c:pt idx="52">
                  <c:v>96.09050579999998</c:v>
                </c:pt>
                <c:pt idx="53">
                  <c:v>110.1154782</c:v>
                </c:pt>
                <c:pt idx="54">
                  <c:v>119.3470074</c:v>
                </c:pt>
                <c:pt idx="55">
                  <c:v>115.0864629</c:v>
                </c:pt>
                <c:pt idx="56">
                  <c:v>114.1973368</c:v>
                </c:pt>
                <c:pt idx="57">
                  <c:v>122.0697702</c:v>
                </c:pt>
                <c:pt idx="58">
                  <c:v>124.5070395</c:v>
                </c:pt>
                <c:pt idx="59">
                  <c:v>126.9026365</c:v>
                </c:pt>
                <c:pt idx="60">
                  <c:v>109.6153986</c:v>
                </c:pt>
                <c:pt idx="61">
                  <c:v>121.6552704</c:v>
                </c:pt>
                <c:pt idx="62">
                  <c:v>117.1362401</c:v>
                </c:pt>
                <c:pt idx="63">
                  <c:v>127.2810409</c:v>
                </c:pt>
                <c:pt idx="64">
                  <c:v>104.8352331</c:v>
                </c:pt>
                <c:pt idx="65">
                  <c:v>127.6789734</c:v>
                </c:pt>
                <c:pt idx="66">
                  <c:v>129.1593883</c:v>
                </c:pt>
                <c:pt idx="67">
                  <c:v>145.6790076</c:v>
                </c:pt>
                <c:pt idx="68">
                  <c:v>125.313807</c:v>
                </c:pt>
                <c:pt idx="69">
                  <c:v>138.9968184</c:v>
                </c:pt>
                <c:pt idx="70">
                  <c:v>126.7490575</c:v>
                </c:pt>
                <c:pt idx="71">
                  <c:v>98.70173995</c:v>
                </c:pt>
                <c:pt idx="72">
                  <c:v>97.53621845</c:v>
                </c:pt>
                <c:pt idx="73">
                  <c:v>122.0328135</c:v>
                </c:pt>
                <c:pt idx="74">
                  <c:v>122.3296812</c:v>
                </c:pt>
                <c:pt idx="75">
                  <c:v>128.6862894</c:v>
                </c:pt>
                <c:pt idx="76">
                  <c:v>118.84752</c:v>
                </c:pt>
                <c:pt idx="77">
                  <c:v>162.8193918</c:v>
                </c:pt>
                <c:pt idx="78">
                  <c:v>122.339607</c:v>
                </c:pt>
                <c:pt idx="79">
                  <c:v>112.6325476</c:v>
                </c:pt>
                <c:pt idx="80">
                  <c:v>127.4055744</c:v>
                </c:pt>
                <c:pt idx="81">
                  <c:v>116.5842676</c:v>
                </c:pt>
                <c:pt idx="82">
                  <c:v>102.4250126</c:v>
                </c:pt>
                <c:pt idx="83">
                  <c:v>77.3833824</c:v>
                </c:pt>
                <c:pt idx="84">
                  <c:v>72.18981500000001</c:v>
                </c:pt>
                <c:pt idx="85">
                  <c:v>87.7982736</c:v>
                </c:pt>
                <c:pt idx="86">
                  <c:v>72.708973</c:v>
                </c:pt>
                <c:pt idx="87">
                  <c:v>73.08246550000001</c:v>
                </c:pt>
                <c:pt idx="88">
                  <c:v>73.4873724</c:v>
                </c:pt>
                <c:pt idx="89">
                  <c:v>79.3184708</c:v>
                </c:pt>
                <c:pt idx="90">
                  <c:v>69.296192</c:v>
                </c:pt>
                <c:pt idx="91">
                  <c:v>65.0358904</c:v>
                </c:pt>
                <c:pt idx="92">
                  <c:v>60.7106573</c:v>
                </c:pt>
                <c:pt idx="93">
                  <c:v>67.0810525</c:v>
                </c:pt>
                <c:pt idx="94">
                  <c:v>77.584129</c:v>
                </c:pt>
                <c:pt idx="95">
                  <c:v>74.7767049</c:v>
                </c:pt>
                <c:pt idx="96">
                  <c:v>70.33193</c:v>
                </c:pt>
                <c:pt idx="97">
                  <c:v>62.4700796</c:v>
                </c:pt>
                <c:pt idx="98">
                  <c:v>67.1059116</c:v>
                </c:pt>
                <c:pt idx="99">
                  <c:v>67.976232</c:v>
                </c:pt>
                <c:pt idx="100">
                  <c:v>81.4266645</c:v>
                </c:pt>
                <c:pt idx="101">
                  <c:v>95.93174830000001</c:v>
                </c:pt>
                <c:pt idx="102">
                  <c:v>95.8222596</c:v>
                </c:pt>
                <c:pt idx="103">
                  <c:v>71.3859867</c:v>
                </c:pt>
                <c:pt idx="104">
                  <c:v>80.4140233</c:v>
                </c:pt>
                <c:pt idx="105">
                  <c:v>87.9197515</c:v>
                </c:pt>
                <c:pt idx="106">
                  <c:v>71.3914104</c:v>
                </c:pt>
                <c:pt idx="107">
                  <c:v>73.0125812</c:v>
                </c:pt>
                <c:pt idx="108">
                  <c:v>72.7645404</c:v>
                </c:pt>
                <c:pt idx="109">
                  <c:v>85.78439039999999</c:v>
                </c:pt>
                <c:pt idx="110">
                  <c:v>78.3999489</c:v>
                </c:pt>
                <c:pt idx="111">
                  <c:v>68.210891</c:v>
                </c:pt>
                <c:pt idx="112">
                  <c:v>90.5708338</c:v>
                </c:pt>
                <c:pt idx="113">
                  <c:v>59.2580917</c:v>
                </c:pt>
                <c:pt idx="114">
                  <c:v>62.7542397</c:v>
                </c:pt>
                <c:pt idx="115">
                  <c:v>71.81963150000001</c:v>
                </c:pt>
                <c:pt idx="116">
                  <c:v>72.7457619</c:v>
                </c:pt>
                <c:pt idx="117">
                  <c:v>67.74033499999998</c:v>
                </c:pt>
                <c:pt idx="118">
                  <c:v>77.7185937</c:v>
                </c:pt>
                <c:pt idx="119">
                  <c:v>65.005611</c:v>
                </c:pt>
                <c:pt idx="120">
                  <c:v>61.1825678</c:v>
                </c:pt>
                <c:pt idx="121">
                  <c:v>61.11</c:v>
                </c:pt>
                <c:pt idx="122">
                  <c:v>68.09946</c:v>
                </c:pt>
                <c:pt idx="123">
                  <c:v>93.1487037</c:v>
                </c:pt>
                <c:pt idx="124">
                  <c:v>91.19094840000001</c:v>
                </c:pt>
                <c:pt idx="125">
                  <c:v>81.4945026</c:v>
                </c:pt>
                <c:pt idx="126">
                  <c:v>71.87290890000001</c:v>
                </c:pt>
                <c:pt idx="127">
                  <c:v>72.10332090000001</c:v>
                </c:pt>
                <c:pt idx="128">
                  <c:v>66.068112</c:v>
                </c:pt>
                <c:pt idx="129">
                  <c:v>77.9325297</c:v>
                </c:pt>
                <c:pt idx="130">
                  <c:v>102.2784525</c:v>
                </c:pt>
                <c:pt idx="131">
                  <c:v>76.07797400000001</c:v>
                </c:pt>
                <c:pt idx="132">
                  <c:v>80.68810859999999</c:v>
                </c:pt>
                <c:pt idx="133">
                  <c:v>89.4132</c:v>
                </c:pt>
                <c:pt idx="134">
                  <c:v>93.4781686</c:v>
                </c:pt>
                <c:pt idx="135">
                  <c:v>71.7991328</c:v>
                </c:pt>
                <c:pt idx="136">
                  <c:v>94.58051</c:v>
                </c:pt>
                <c:pt idx="137">
                  <c:v>90.0718055</c:v>
                </c:pt>
                <c:pt idx="138">
                  <c:v>80.2713213</c:v>
                </c:pt>
                <c:pt idx="139">
                  <c:v>94.08174720000001</c:v>
                </c:pt>
                <c:pt idx="140">
                  <c:v>124.6572018</c:v>
                </c:pt>
                <c:pt idx="141">
                  <c:v>87.4231865</c:v>
                </c:pt>
                <c:pt idx="142">
                  <c:v>77.27429749999998</c:v>
                </c:pt>
                <c:pt idx="143">
                  <c:v>92.8004186</c:v>
                </c:pt>
                <c:pt idx="144">
                  <c:v>97.5570048</c:v>
                </c:pt>
                <c:pt idx="145">
                  <c:v>76.639572</c:v>
                </c:pt>
                <c:pt idx="146">
                  <c:v>101.6042304</c:v>
                </c:pt>
                <c:pt idx="147">
                  <c:v>82.19928059999999</c:v>
                </c:pt>
                <c:pt idx="148">
                  <c:v>71.0131</c:v>
                </c:pt>
                <c:pt idx="149">
                  <c:v>75.5622</c:v>
                </c:pt>
                <c:pt idx="150">
                  <c:v>114.638652</c:v>
                </c:pt>
                <c:pt idx="151">
                  <c:v>111.2376375</c:v>
                </c:pt>
                <c:pt idx="152">
                  <c:v>105.2798595</c:v>
                </c:pt>
                <c:pt idx="153">
                  <c:v>78.01464</c:v>
                </c:pt>
                <c:pt idx="154">
                  <c:v>91.19004000000001</c:v>
                </c:pt>
                <c:pt idx="155">
                  <c:v>65.26346</c:v>
                </c:pt>
                <c:pt idx="156">
                  <c:v>73.00929</c:v>
                </c:pt>
                <c:pt idx="157">
                  <c:v>68.70077000000001</c:v>
                </c:pt>
                <c:pt idx="158">
                  <c:v>78.2667</c:v>
                </c:pt>
                <c:pt idx="159">
                  <c:v>90.6664</c:v>
                </c:pt>
                <c:pt idx="160">
                  <c:v>106.48</c:v>
                </c:pt>
                <c:pt idx="161">
                  <c:v>87.97139999999998</c:v>
                </c:pt>
                <c:pt idx="162">
                  <c:v>82.63979999999999</c:v>
                </c:pt>
                <c:pt idx="163">
                  <c:v>85.3056</c:v>
                </c:pt>
                <c:pt idx="164">
                  <c:v>95.0802</c:v>
                </c:pt>
                <c:pt idx="165">
                  <c:v>91.44443</c:v>
                </c:pt>
                <c:pt idx="166">
                  <c:v>96.13943999999999</c:v>
                </c:pt>
                <c:pt idx="167">
                  <c:v>72.7518696</c:v>
                </c:pt>
                <c:pt idx="168">
                  <c:v>81.8444</c:v>
                </c:pt>
                <c:pt idx="169">
                  <c:v>72.25656</c:v>
                </c:pt>
                <c:pt idx="170">
                  <c:v>71.04</c:v>
                </c:pt>
                <c:pt idx="171">
                  <c:v>73.74518</c:v>
                </c:pt>
                <c:pt idx="172">
                  <c:v>78.00408</c:v>
                </c:pt>
                <c:pt idx="173">
                  <c:v>75.31107</c:v>
                </c:pt>
                <c:pt idx="174">
                  <c:v>72.4679</c:v>
                </c:pt>
                <c:pt idx="175">
                  <c:v>82.58266800000001</c:v>
                </c:pt>
                <c:pt idx="176">
                  <c:v>75.74268</c:v>
                </c:pt>
                <c:pt idx="177">
                  <c:v>62.031</c:v>
                </c:pt>
                <c:pt idx="178">
                  <c:v>81.126</c:v>
                </c:pt>
                <c:pt idx="179">
                  <c:v>90.0</c:v>
                </c:pt>
                <c:pt idx="180">
                  <c:v>111.546</c:v>
                </c:pt>
                <c:pt idx="181">
                  <c:v>144.999</c:v>
                </c:pt>
                <c:pt idx="182">
                  <c:v>124.47</c:v>
                </c:pt>
                <c:pt idx="183">
                  <c:v>91.467</c:v>
                </c:pt>
                <c:pt idx="184">
                  <c:v>79.497</c:v>
                </c:pt>
                <c:pt idx="185">
                  <c:v>62.64</c:v>
                </c:pt>
                <c:pt idx="186">
                  <c:v>84.60000000000001</c:v>
                </c:pt>
                <c:pt idx="187">
                  <c:v>76.5</c:v>
                </c:pt>
                <c:pt idx="188">
                  <c:v>68.148</c:v>
                </c:pt>
                <c:pt idx="189">
                  <c:v>61.371</c:v>
                </c:pt>
                <c:pt idx="190">
                  <c:v>60.147</c:v>
                </c:pt>
                <c:pt idx="191">
                  <c:v>70.866</c:v>
                </c:pt>
                <c:pt idx="192">
                  <c:v>54.3</c:v>
                </c:pt>
                <c:pt idx="193">
                  <c:v>64.494</c:v>
                </c:pt>
                <c:pt idx="194">
                  <c:v>67.23</c:v>
                </c:pt>
                <c:pt idx="195">
                  <c:v>64.38600000000001</c:v>
                </c:pt>
                <c:pt idx="196">
                  <c:v>69.642</c:v>
                </c:pt>
                <c:pt idx="197">
                  <c:v>64.242</c:v>
                </c:pt>
                <c:pt idx="198">
                  <c:v>56.01798</c:v>
                </c:pt>
                <c:pt idx="199">
                  <c:v>47.664</c:v>
                </c:pt>
                <c:pt idx="200">
                  <c:v>86.76592</c:v>
                </c:pt>
                <c:pt idx="201">
                  <c:v>98.20152</c:v>
                </c:pt>
                <c:pt idx="202">
                  <c:v>83.94285</c:v>
                </c:pt>
                <c:pt idx="203">
                  <c:v>85.449</c:v>
                </c:pt>
                <c:pt idx="204">
                  <c:v>68.523</c:v>
                </c:pt>
                <c:pt idx="205">
                  <c:v>69.6605</c:v>
                </c:pt>
                <c:pt idx="206">
                  <c:v>64.397</c:v>
                </c:pt>
                <c:pt idx="207">
                  <c:v>63.7</c:v>
                </c:pt>
                <c:pt idx="208">
                  <c:v>63.7</c:v>
                </c:pt>
                <c:pt idx="209">
                  <c:v>69.16</c:v>
                </c:pt>
                <c:pt idx="210">
                  <c:v>61.2</c:v>
                </c:pt>
                <c:pt idx="211">
                  <c:v>61.2</c:v>
                </c:pt>
                <c:pt idx="212">
                  <c:v>63.0</c:v>
                </c:pt>
                <c:pt idx="213">
                  <c:v>66.60000000000001</c:v>
                </c:pt>
                <c:pt idx="214">
                  <c:v>65.7</c:v>
                </c:pt>
                <c:pt idx="215">
                  <c:v>58.74</c:v>
                </c:pt>
                <c:pt idx="216">
                  <c:v>55.18</c:v>
                </c:pt>
                <c:pt idx="217">
                  <c:v>62.3</c:v>
                </c:pt>
                <c:pt idx="218">
                  <c:v>64.8</c:v>
                </c:pt>
                <c:pt idx="219">
                  <c:v>72.0</c:v>
                </c:pt>
                <c:pt idx="220">
                  <c:v>72.9</c:v>
                </c:pt>
                <c:pt idx="221">
                  <c:v>72.486</c:v>
                </c:pt>
                <c:pt idx="222">
                  <c:v>72.0</c:v>
                </c:pt>
                <c:pt idx="223">
                  <c:v>67.5</c:v>
                </c:pt>
                <c:pt idx="224">
                  <c:v>76.5</c:v>
                </c:pt>
                <c:pt idx="225">
                  <c:v>77.4</c:v>
                </c:pt>
                <c:pt idx="226">
                  <c:v>64.8</c:v>
                </c:pt>
                <c:pt idx="227">
                  <c:v>56.259</c:v>
                </c:pt>
                <c:pt idx="228">
                  <c:v>57.6</c:v>
                </c:pt>
                <c:pt idx="229">
                  <c:v>54.9</c:v>
                </c:pt>
                <c:pt idx="230">
                  <c:v>56.32</c:v>
                </c:pt>
                <c:pt idx="231">
                  <c:v>46.728</c:v>
                </c:pt>
                <c:pt idx="232">
                  <c:v>55.44</c:v>
                </c:pt>
                <c:pt idx="233">
                  <c:v>54.56</c:v>
                </c:pt>
                <c:pt idx="234">
                  <c:v>62.3</c:v>
                </c:pt>
                <c:pt idx="235">
                  <c:v>53.4</c:v>
                </c:pt>
                <c:pt idx="236">
                  <c:v>53.4</c:v>
                </c:pt>
                <c:pt idx="237">
                  <c:v>55.18</c:v>
                </c:pt>
                <c:pt idx="238">
                  <c:v>64.97</c:v>
                </c:pt>
                <c:pt idx="239">
                  <c:v>62.3</c:v>
                </c:pt>
                <c:pt idx="240">
                  <c:v>62.3</c:v>
                </c:pt>
                <c:pt idx="241">
                  <c:v>62.3</c:v>
                </c:pt>
                <c:pt idx="242">
                  <c:v>62.3</c:v>
                </c:pt>
                <c:pt idx="243">
                  <c:v>59.4</c:v>
                </c:pt>
                <c:pt idx="244">
                  <c:v>56.7</c:v>
                </c:pt>
                <c:pt idx="245">
                  <c:v>37.38</c:v>
                </c:pt>
                <c:pt idx="246">
                  <c:v>48.95</c:v>
                </c:pt>
                <c:pt idx="247">
                  <c:v>44.5</c:v>
                </c:pt>
                <c:pt idx="248">
                  <c:v>72.9</c:v>
                </c:pt>
                <c:pt idx="249">
                  <c:v>45.0</c:v>
                </c:pt>
                <c:pt idx="250">
                  <c:v>48.95</c:v>
                </c:pt>
                <c:pt idx="251">
                  <c:v>51.62</c:v>
                </c:pt>
                <c:pt idx="252">
                  <c:v>48.06</c:v>
                </c:pt>
                <c:pt idx="253">
                  <c:v>56.07</c:v>
                </c:pt>
                <c:pt idx="254">
                  <c:v>44.5</c:v>
                </c:pt>
                <c:pt idx="255">
                  <c:v>46.28</c:v>
                </c:pt>
                <c:pt idx="256">
                  <c:v>48.95</c:v>
                </c:pt>
                <c:pt idx="257">
                  <c:v>53.4</c:v>
                </c:pt>
                <c:pt idx="258">
                  <c:v>46.28</c:v>
                </c:pt>
                <c:pt idx="259">
                  <c:v>48.95</c:v>
                </c:pt>
                <c:pt idx="260">
                  <c:v>45.0</c:v>
                </c:pt>
                <c:pt idx="261">
                  <c:v>41.4</c:v>
                </c:pt>
                <c:pt idx="262">
                  <c:v>95.23</c:v>
                </c:pt>
                <c:pt idx="263">
                  <c:v>56.96</c:v>
                </c:pt>
                <c:pt idx="264">
                  <c:v>59.4</c:v>
                </c:pt>
                <c:pt idx="265">
                  <c:v>52.51</c:v>
                </c:pt>
                <c:pt idx="266">
                  <c:v>61.41</c:v>
                </c:pt>
                <c:pt idx="267">
                  <c:v>66.75</c:v>
                </c:pt>
                <c:pt idx="268">
                  <c:v>44.5</c:v>
                </c:pt>
              </c:numCache>
            </c:numRef>
          </c:yVal>
          <c:smooth val="0"/>
        </c:ser>
        <c:ser>
          <c:idx val="4"/>
          <c:order val="4"/>
          <c:tx>
            <c:v>Outbrain</c:v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income'!$S$3:$S$300</c:f>
              <c:numCache>
                <c:formatCode>_([$€-2]\ * #,##0.00_);_([$€-2]\ * \(#,##0.00\);_([$€-2]\ * "-"??_);_(@_)</c:formatCode>
                <c:ptCount val="298"/>
                <c:pt idx="0">
                  <c:v>449.72</c:v>
                </c:pt>
                <c:pt idx="1">
                  <c:v>466.32</c:v>
                </c:pt>
                <c:pt idx="2">
                  <c:v>407.5</c:v>
                </c:pt>
                <c:pt idx="3">
                  <c:v>381.43</c:v>
                </c:pt>
                <c:pt idx="4">
                  <c:v>469.79</c:v>
                </c:pt>
                <c:pt idx="5">
                  <c:v>390.61</c:v>
                </c:pt>
                <c:pt idx="6">
                  <c:v>389.13</c:v>
                </c:pt>
                <c:pt idx="7">
                  <c:v>389.75</c:v>
                </c:pt>
                <c:pt idx="8">
                  <c:v>406.9</c:v>
                </c:pt>
                <c:pt idx="9">
                  <c:v>385.34</c:v>
                </c:pt>
                <c:pt idx="10">
                  <c:v>399.38</c:v>
                </c:pt>
                <c:pt idx="11">
                  <c:v>330.0</c:v>
                </c:pt>
                <c:pt idx="12">
                  <c:v>343.0</c:v>
                </c:pt>
                <c:pt idx="13">
                  <c:v>308.0</c:v>
                </c:pt>
                <c:pt idx="14">
                  <c:v>336.0</c:v>
                </c:pt>
                <c:pt idx="15">
                  <c:v>293.0</c:v>
                </c:pt>
                <c:pt idx="16">
                  <c:v>298.0</c:v>
                </c:pt>
                <c:pt idx="17">
                  <c:v>348.0</c:v>
                </c:pt>
                <c:pt idx="18">
                  <c:v>329.0</c:v>
                </c:pt>
                <c:pt idx="19">
                  <c:v>339.0</c:v>
                </c:pt>
                <c:pt idx="20">
                  <c:v>464.0</c:v>
                </c:pt>
                <c:pt idx="21">
                  <c:v>462.12</c:v>
                </c:pt>
                <c:pt idx="22">
                  <c:v>465.0</c:v>
                </c:pt>
                <c:pt idx="23">
                  <c:v>403.75</c:v>
                </c:pt>
                <c:pt idx="24">
                  <c:v>328.0</c:v>
                </c:pt>
                <c:pt idx="25">
                  <c:v>419.33</c:v>
                </c:pt>
                <c:pt idx="26">
                  <c:v>423.0</c:v>
                </c:pt>
                <c:pt idx="27">
                  <c:v>379.0</c:v>
                </c:pt>
                <c:pt idx="28">
                  <c:v>321.0</c:v>
                </c:pt>
                <c:pt idx="29">
                  <c:v>321.0</c:v>
                </c:pt>
                <c:pt idx="30">
                  <c:v>276.0</c:v>
                </c:pt>
                <c:pt idx="31">
                  <c:v>340.0</c:v>
                </c:pt>
                <c:pt idx="32">
                  <c:v>357.0</c:v>
                </c:pt>
                <c:pt idx="33">
                  <c:v>315.8</c:v>
                </c:pt>
                <c:pt idx="34">
                  <c:v>384.02</c:v>
                </c:pt>
                <c:pt idx="35">
                  <c:v>374.0</c:v>
                </c:pt>
                <c:pt idx="36">
                  <c:v>395.0</c:v>
                </c:pt>
                <c:pt idx="37">
                  <c:v>358.0</c:v>
                </c:pt>
                <c:pt idx="38">
                  <c:v>303.0</c:v>
                </c:pt>
                <c:pt idx="39">
                  <c:v>420.0</c:v>
                </c:pt>
                <c:pt idx="40">
                  <c:v>434.89</c:v>
                </c:pt>
                <c:pt idx="41">
                  <c:v>419.4</c:v>
                </c:pt>
                <c:pt idx="42">
                  <c:v>542.0</c:v>
                </c:pt>
                <c:pt idx="43">
                  <c:v>409.0</c:v>
                </c:pt>
                <c:pt idx="44">
                  <c:v>358.45</c:v>
                </c:pt>
                <c:pt idx="45">
                  <c:v>401.0</c:v>
                </c:pt>
                <c:pt idx="46">
                  <c:v>426.46</c:v>
                </c:pt>
                <c:pt idx="47">
                  <c:v>347.0</c:v>
                </c:pt>
                <c:pt idx="48">
                  <c:v>467.0</c:v>
                </c:pt>
                <c:pt idx="49">
                  <c:v>438.0</c:v>
                </c:pt>
                <c:pt idx="50">
                  <c:v>409.0</c:v>
                </c:pt>
                <c:pt idx="51">
                  <c:v>368.0</c:v>
                </c:pt>
                <c:pt idx="52">
                  <c:v>382.0</c:v>
                </c:pt>
                <c:pt idx="53">
                  <c:v>409.0</c:v>
                </c:pt>
                <c:pt idx="54">
                  <c:v>418.0</c:v>
                </c:pt>
                <c:pt idx="55">
                  <c:v>409.93</c:v>
                </c:pt>
                <c:pt idx="56">
                  <c:v>421.0</c:v>
                </c:pt>
                <c:pt idx="57">
                  <c:v>478.14</c:v>
                </c:pt>
                <c:pt idx="58">
                  <c:v>459.0</c:v>
                </c:pt>
                <c:pt idx="59">
                  <c:v>482.0</c:v>
                </c:pt>
                <c:pt idx="60">
                  <c:v>461.0</c:v>
                </c:pt>
                <c:pt idx="61">
                  <c:v>405.0</c:v>
                </c:pt>
                <c:pt idx="62">
                  <c:v>467.0</c:v>
                </c:pt>
                <c:pt idx="63">
                  <c:v>467.0</c:v>
                </c:pt>
                <c:pt idx="64">
                  <c:v>421.0</c:v>
                </c:pt>
                <c:pt idx="65">
                  <c:v>427.0</c:v>
                </c:pt>
                <c:pt idx="66">
                  <c:v>456.0</c:v>
                </c:pt>
                <c:pt idx="67">
                  <c:v>473.0</c:v>
                </c:pt>
                <c:pt idx="68">
                  <c:v>489.0</c:v>
                </c:pt>
                <c:pt idx="69">
                  <c:v>430.0</c:v>
                </c:pt>
                <c:pt idx="70">
                  <c:v>521.0</c:v>
                </c:pt>
                <c:pt idx="71">
                  <c:v>511.0</c:v>
                </c:pt>
                <c:pt idx="72">
                  <c:v>452.0</c:v>
                </c:pt>
                <c:pt idx="73">
                  <c:v>438.0</c:v>
                </c:pt>
                <c:pt idx="74">
                  <c:v>482.0</c:v>
                </c:pt>
                <c:pt idx="75">
                  <c:v>507.0</c:v>
                </c:pt>
                <c:pt idx="76">
                  <c:v>435.73</c:v>
                </c:pt>
                <c:pt idx="77">
                  <c:v>416.0</c:v>
                </c:pt>
                <c:pt idx="78">
                  <c:v>398.0</c:v>
                </c:pt>
                <c:pt idx="79">
                  <c:v>494.0</c:v>
                </c:pt>
                <c:pt idx="80">
                  <c:v>455.0</c:v>
                </c:pt>
                <c:pt idx="81">
                  <c:v>361.0</c:v>
                </c:pt>
                <c:pt idx="82">
                  <c:v>318.0</c:v>
                </c:pt>
                <c:pt idx="83">
                  <c:v>503.0</c:v>
                </c:pt>
                <c:pt idx="84">
                  <c:v>429.0</c:v>
                </c:pt>
                <c:pt idx="85">
                  <c:v>330.0</c:v>
                </c:pt>
                <c:pt idx="86">
                  <c:v>331.0</c:v>
                </c:pt>
                <c:pt idx="87">
                  <c:v>340.0</c:v>
                </c:pt>
                <c:pt idx="88">
                  <c:v>340.0</c:v>
                </c:pt>
                <c:pt idx="89">
                  <c:v>410.0</c:v>
                </c:pt>
                <c:pt idx="90">
                  <c:v>446.0</c:v>
                </c:pt>
                <c:pt idx="91">
                  <c:v>415.0</c:v>
                </c:pt>
                <c:pt idx="92">
                  <c:v>329.0</c:v>
                </c:pt>
                <c:pt idx="93">
                  <c:v>378.0</c:v>
                </c:pt>
                <c:pt idx="94">
                  <c:v>409.0</c:v>
                </c:pt>
                <c:pt idx="95">
                  <c:v>397.0</c:v>
                </c:pt>
                <c:pt idx="96">
                  <c:v>396.0</c:v>
                </c:pt>
                <c:pt idx="97">
                  <c:v>398.0</c:v>
                </c:pt>
                <c:pt idx="98">
                  <c:v>350.0</c:v>
                </c:pt>
                <c:pt idx="99">
                  <c:v>314.0</c:v>
                </c:pt>
                <c:pt idx="100">
                  <c:v>233.0</c:v>
                </c:pt>
                <c:pt idx="101">
                  <c:v>244.0</c:v>
                </c:pt>
                <c:pt idx="102">
                  <c:v>455.9</c:v>
                </c:pt>
                <c:pt idx="103">
                  <c:v>407.0</c:v>
                </c:pt>
                <c:pt idx="104">
                  <c:v>417.0</c:v>
                </c:pt>
                <c:pt idx="105">
                  <c:v>430.0</c:v>
                </c:pt>
                <c:pt idx="106">
                  <c:v>377.0</c:v>
                </c:pt>
                <c:pt idx="107">
                  <c:v>366.0</c:v>
                </c:pt>
                <c:pt idx="108">
                  <c:v>367.0</c:v>
                </c:pt>
                <c:pt idx="109">
                  <c:v>330.0</c:v>
                </c:pt>
                <c:pt idx="110">
                  <c:v>415.0</c:v>
                </c:pt>
                <c:pt idx="111">
                  <c:v>452.71</c:v>
                </c:pt>
                <c:pt idx="112">
                  <c:v>384.0</c:v>
                </c:pt>
                <c:pt idx="113">
                  <c:v>375.0</c:v>
                </c:pt>
                <c:pt idx="114">
                  <c:v>414.0</c:v>
                </c:pt>
                <c:pt idx="115">
                  <c:v>436.0</c:v>
                </c:pt>
                <c:pt idx="116">
                  <c:v>453.0</c:v>
                </c:pt>
                <c:pt idx="117">
                  <c:v>393.0</c:v>
                </c:pt>
                <c:pt idx="118">
                  <c:v>444.0</c:v>
                </c:pt>
                <c:pt idx="119">
                  <c:v>414.0</c:v>
                </c:pt>
                <c:pt idx="120">
                  <c:v>376.0</c:v>
                </c:pt>
                <c:pt idx="121">
                  <c:v>376.0</c:v>
                </c:pt>
                <c:pt idx="122">
                  <c:v>394.0</c:v>
                </c:pt>
                <c:pt idx="123">
                  <c:v>370.0</c:v>
                </c:pt>
                <c:pt idx="124">
                  <c:v>387.0</c:v>
                </c:pt>
                <c:pt idx="125">
                  <c:v>347.0</c:v>
                </c:pt>
                <c:pt idx="126">
                  <c:v>389.0</c:v>
                </c:pt>
                <c:pt idx="127">
                  <c:v>346.0</c:v>
                </c:pt>
                <c:pt idx="128">
                  <c:v>296.0</c:v>
                </c:pt>
                <c:pt idx="129">
                  <c:v>350.0</c:v>
                </c:pt>
                <c:pt idx="130">
                  <c:v>328.0</c:v>
                </c:pt>
                <c:pt idx="131">
                  <c:v>328.0</c:v>
                </c:pt>
                <c:pt idx="132">
                  <c:v>364.0</c:v>
                </c:pt>
                <c:pt idx="133">
                  <c:v>359.0</c:v>
                </c:pt>
                <c:pt idx="134">
                  <c:v>322.0</c:v>
                </c:pt>
                <c:pt idx="135">
                  <c:v>331.0</c:v>
                </c:pt>
                <c:pt idx="136">
                  <c:v>362.0</c:v>
                </c:pt>
                <c:pt idx="137">
                  <c:v>411.0</c:v>
                </c:pt>
                <c:pt idx="138">
                  <c:v>377.0</c:v>
                </c:pt>
                <c:pt idx="139">
                  <c:v>381.79</c:v>
                </c:pt>
                <c:pt idx="140">
                  <c:v>414.0</c:v>
                </c:pt>
                <c:pt idx="141">
                  <c:v>419.0</c:v>
                </c:pt>
                <c:pt idx="142">
                  <c:v>434.0</c:v>
                </c:pt>
                <c:pt idx="143">
                  <c:v>414.0</c:v>
                </c:pt>
                <c:pt idx="144">
                  <c:v>414.0</c:v>
                </c:pt>
                <c:pt idx="145">
                  <c:v>486.0</c:v>
                </c:pt>
                <c:pt idx="146">
                  <c:v>435.0</c:v>
                </c:pt>
                <c:pt idx="147">
                  <c:v>380.0</c:v>
                </c:pt>
                <c:pt idx="148">
                  <c:v>378.0</c:v>
                </c:pt>
                <c:pt idx="149">
                  <c:v>415.0</c:v>
                </c:pt>
                <c:pt idx="150">
                  <c:v>338.0</c:v>
                </c:pt>
                <c:pt idx="151">
                  <c:v>315.0</c:v>
                </c:pt>
                <c:pt idx="152">
                  <c:v>238.0</c:v>
                </c:pt>
                <c:pt idx="153">
                  <c:v>282.0</c:v>
                </c:pt>
                <c:pt idx="154">
                  <c:v>286.09</c:v>
                </c:pt>
                <c:pt idx="155">
                  <c:v>257.0</c:v>
                </c:pt>
                <c:pt idx="156">
                  <c:v>287.0</c:v>
                </c:pt>
                <c:pt idx="157">
                  <c:v>336.0</c:v>
                </c:pt>
                <c:pt idx="158">
                  <c:v>330.0</c:v>
                </c:pt>
                <c:pt idx="159">
                  <c:v>348.0</c:v>
                </c:pt>
                <c:pt idx="160">
                  <c:v>346.0</c:v>
                </c:pt>
                <c:pt idx="161">
                  <c:v>291.0</c:v>
                </c:pt>
                <c:pt idx="162">
                  <c:v>316.0</c:v>
                </c:pt>
                <c:pt idx="163">
                  <c:v>283.0</c:v>
                </c:pt>
                <c:pt idx="164">
                  <c:v>303.0</c:v>
                </c:pt>
                <c:pt idx="165">
                  <c:v>342.0</c:v>
                </c:pt>
                <c:pt idx="166">
                  <c:v>343.0</c:v>
                </c:pt>
                <c:pt idx="167">
                  <c:v>375.0</c:v>
                </c:pt>
                <c:pt idx="168">
                  <c:v>310.0</c:v>
                </c:pt>
                <c:pt idx="169">
                  <c:v>262.0</c:v>
                </c:pt>
                <c:pt idx="170">
                  <c:v>217.0</c:v>
                </c:pt>
                <c:pt idx="171">
                  <c:v>293.0</c:v>
                </c:pt>
                <c:pt idx="172">
                  <c:v>281.0</c:v>
                </c:pt>
                <c:pt idx="173">
                  <c:v>297.0</c:v>
                </c:pt>
                <c:pt idx="174">
                  <c:v>327.0</c:v>
                </c:pt>
                <c:pt idx="175">
                  <c:v>358.0</c:v>
                </c:pt>
                <c:pt idx="176">
                  <c:v>267.0</c:v>
                </c:pt>
                <c:pt idx="177">
                  <c:v>316.0</c:v>
                </c:pt>
                <c:pt idx="178">
                  <c:v>292.0</c:v>
                </c:pt>
                <c:pt idx="179">
                  <c:v>323.0</c:v>
                </c:pt>
                <c:pt idx="180">
                  <c:v>377.0</c:v>
                </c:pt>
                <c:pt idx="181">
                  <c:v>311.0</c:v>
                </c:pt>
                <c:pt idx="182">
                  <c:v>278.0</c:v>
                </c:pt>
                <c:pt idx="183">
                  <c:v>278.0</c:v>
                </c:pt>
                <c:pt idx="184">
                  <c:v>278.0</c:v>
                </c:pt>
                <c:pt idx="185">
                  <c:v>279.0</c:v>
                </c:pt>
                <c:pt idx="186">
                  <c:v>364.0</c:v>
                </c:pt>
                <c:pt idx="187">
                  <c:v>358.0</c:v>
                </c:pt>
                <c:pt idx="188">
                  <c:v>280.0</c:v>
                </c:pt>
                <c:pt idx="189">
                  <c:v>246.0</c:v>
                </c:pt>
                <c:pt idx="190">
                  <c:v>247.0</c:v>
                </c:pt>
                <c:pt idx="191">
                  <c:v>248.0</c:v>
                </c:pt>
                <c:pt idx="192">
                  <c:v>266.0</c:v>
                </c:pt>
                <c:pt idx="193">
                  <c:v>271.0</c:v>
                </c:pt>
                <c:pt idx="194">
                  <c:v>263.0</c:v>
                </c:pt>
                <c:pt idx="195">
                  <c:v>274.0</c:v>
                </c:pt>
                <c:pt idx="196">
                  <c:v>257.0</c:v>
                </c:pt>
                <c:pt idx="197">
                  <c:v>261.0</c:v>
                </c:pt>
                <c:pt idx="198">
                  <c:v>279.0</c:v>
                </c:pt>
                <c:pt idx="199">
                  <c:v>260.0</c:v>
                </c:pt>
                <c:pt idx="200">
                  <c:v>273.96</c:v>
                </c:pt>
                <c:pt idx="201">
                  <c:v>282.0</c:v>
                </c:pt>
                <c:pt idx="202">
                  <c:v>286.0</c:v>
                </c:pt>
                <c:pt idx="203">
                  <c:v>273.0</c:v>
                </c:pt>
                <c:pt idx="204">
                  <c:v>243.0</c:v>
                </c:pt>
                <c:pt idx="205">
                  <c:v>256.0</c:v>
                </c:pt>
                <c:pt idx="206">
                  <c:v>254.0</c:v>
                </c:pt>
                <c:pt idx="207">
                  <c:v>250.0</c:v>
                </c:pt>
                <c:pt idx="208">
                  <c:v>245.0</c:v>
                </c:pt>
                <c:pt idx="209">
                  <c:v>237.0</c:v>
                </c:pt>
                <c:pt idx="210">
                  <c:v>294.0</c:v>
                </c:pt>
                <c:pt idx="211">
                  <c:v>260.0</c:v>
                </c:pt>
                <c:pt idx="212">
                  <c:v>270.0</c:v>
                </c:pt>
                <c:pt idx="213">
                  <c:v>229.0</c:v>
                </c:pt>
                <c:pt idx="214">
                  <c:v>237.0</c:v>
                </c:pt>
                <c:pt idx="215">
                  <c:v>285.0</c:v>
                </c:pt>
                <c:pt idx="216">
                  <c:v>267.9</c:v>
                </c:pt>
                <c:pt idx="217">
                  <c:v>269.0</c:v>
                </c:pt>
                <c:pt idx="218">
                  <c:v>215.0</c:v>
                </c:pt>
                <c:pt idx="219">
                  <c:v>221.0</c:v>
                </c:pt>
                <c:pt idx="220">
                  <c:v>253.0</c:v>
                </c:pt>
                <c:pt idx="221">
                  <c:v>250.0</c:v>
                </c:pt>
                <c:pt idx="222">
                  <c:v>0.0</c:v>
                </c:pt>
                <c:pt idx="223">
                  <c:v>237.0</c:v>
                </c:pt>
                <c:pt idx="224">
                  <c:v>215.0</c:v>
                </c:pt>
                <c:pt idx="225">
                  <c:v>217.0</c:v>
                </c:pt>
                <c:pt idx="226">
                  <c:v>190.0</c:v>
                </c:pt>
                <c:pt idx="227">
                  <c:v>180.0</c:v>
                </c:pt>
                <c:pt idx="228">
                  <c:v>242.0</c:v>
                </c:pt>
                <c:pt idx="229">
                  <c:v>227.0</c:v>
                </c:pt>
                <c:pt idx="230">
                  <c:v>217.0</c:v>
                </c:pt>
                <c:pt idx="231">
                  <c:v>219.0</c:v>
                </c:pt>
                <c:pt idx="232">
                  <c:v>243.0</c:v>
                </c:pt>
                <c:pt idx="233">
                  <c:v>257.0</c:v>
                </c:pt>
                <c:pt idx="234">
                  <c:v>310.0</c:v>
                </c:pt>
                <c:pt idx="235">
                  <c:v>268.0</c:v>
                </c:pt>
                <c:pt idx="236">
                  <c:v>303.0</c:v>
                </c:pt>
                <c:pt idx="237">
                  <c:v>206.0</c:v>
                </c:pt>
                <c:pt idx="238">
                  <c:v>205.0</c:v>
                </c:pt>
                <c:pt idx="239">
                  <c:v>206.0</c:v>
                </c:pt>
                <c:pt idx="240">
                  <c:v>218.0</c:v>
                </c:pt>
                <c:pt idx="241">
                  <c:v>229.0</c:v>
                </c:pt>
                <c:pt idx="242">
                  <c:v>248.0</c:v>
                </c:pt>
                <c:pt idx="243">
                  <c:v>294.0</c:v>
                </c:pt>
                <c:pt idx="244">
                  <c:v>228.6</c:v>
                </c:pt>
                <c:pt idx="245">
                  <c:v>205.0</c:v>
                </c:pt>
                <c:pt idx="246">
                  <c:v>206.0</c:v>
                </c:pt>
                <c:pt idx="247">
                  <c:v>182.0</c:v>
                </c:pt>
                <c:pt idx="248">
                  <c:v>192.0</c:v>
                </c:pt>
                <c:pt idx="249">
                  <c:v>205.0</c:v>
                </c:pt>
                <c:pt idx="250">
                  <c:v>235.0</c:v>
                </c:pt>
                <c:pt idx="251">
                  <c:v>230.0</c:v>
                </c:pt>
                <c:pt idx="252">
                  <c:v>200.0</c:v>
                </c:pt>
                <c:pt idx="253">
                  <c:v>200.0</c:v>
                </c:pt>
                <c:pt idx="254">
                  <c:v>207.0</c:v>
                </c:pt>
                <c:pt idx="255">
                  <c:v>238.0</c:v>
                </c:pt>
                <c:pt idx="256">
                  <c:v>286.0</c:v>
                </c:pt>
                <c:pt idx="257">
                  <c:v>270.0</c:v>
                </c:pt>
                <c:pt idx="258">
                  <c:v>269.0</c:v>
                </c:pt>
                <c:pt idx="259">
                  <c:v>260.0</c:v>
                </c:pt>
                <c:pt idx="260">
                  <c:v>225.0</c:v>
                </c:pt>
                <c:pt idx="261">
                  <c:v>234.0</c:v>
                </c:pt>
                <c:pt idx="262">
                  <c:v>240.0</c:v>
                </c:pt>
                <c:pt idx="263">
                  <c:v>250.0</c:v>
                </c:pt>
                <c:pt idx="264">
                  <c:v>276.0</c:v>
                </c:pt>
                <c:pt idx="265">
                  <c:v>267.0</c:v>
                </c:pt>
                <c:pt idx="266">
                  <c:v>257.0</c:v>
                </c:pt>
                <c:pt idx="267">
                  <c:v>200.0</c:v>
                </c:pt>
                <c:pt idx="268">
                  <c:v>250.0</c:v>
                </c:pt>
              </c:numCache>
            </c:numRef>
          </c:yVal>
          <c:smooth val="0"/>
        </c:ser>
        <c:ser>
          <c:idx val="5"/>
          <c:order val="5"/>
          <c:tx>
            <c:v>ADX</c:v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income'!$T$3:$T$300</c:f>
              <c:numCache>
                <c:formatCode>_-[$€-2]\ * #,##0.00_-;\-[$€-2]\ * #,##0.00_-;_-[$€-2]\ * "-"??_-;_-@_-</c:formatCode>
                <c:ptCount val="298"/>
                <c:pt idx="0">
                  <c:v>80.0</c:v>
                </c:pt>
                <c:pt idx="1">
                  <c:v>80.0</c:v>
                </c:pt>
                <c:pt idx="2">
                  <c:v>60.0</c:v>
                </c:pt>
                <c:pt idx="3">
                  <c:v>140.0</c:v>
                </c:pt>
                <c:pt idx="4">
                  <c:v>140.0</c:v>
                </c:pt>
                <c:pt idx="5">
                  <c:v>110.0</c:v>
                </c:pt>
                <c:pt idx="6">
                  <c:v>110.0</c:v>
                </c:pt>
                <c:pt idx="7">
                  <c:v>100.0</c:v>
                </c:pt>
                <c:pt idx="8">
                  <c:v>90.0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80.0</c:v>
                </c:pt>
                <c:pt idx="13">
                  <c:v>85.0</c:v>
                </c:pt>
                <c:pt idx="14">
                  <c:v>85.0</c:v>
                </c:pt>
                <c:pt idx="15">
                  <c:v>85.0</c:v>
                </c:pt>
                <c:pt idx="16">
                  <c:v>100.0</c:v>
                </c:pt>
                <c:pt idx="17">
                  <c:v>100.0</c:v>
                </c:pt>
                <c:pt idx="18">
                  <c:v>110.0</c:v>
                </c:pt>
                <c:pt idx="19">
                  <c:v>110.0</c:v>
                </c:pt>
                <c:pt idx="20">
                  <c:v>110.0</c:v>
                </c:pt>
                <c:pt idx="21">
                  <c:v>110.0</c:v>
                </c:pt>
                <c:pt idx="22">
                  <c:v>100.0</c:v>
                </c:pt>
                <c:pt idx="23">
                  <c:v>100.0</c:v>
                </c:pt>
                <c:pt idx="24">
                  <c:v>110.0</c:v>
                </c:pt>
                <c:pt idx="25">
                  <c:v>100.0</c:v>
                </c:pt>
                <c:pt idx="26">
                  <c:v>110.0</c:v>
                </c:pt>
                <c:pt idx="27">
                  <c:v>110.0</c:v>
                </c:pt>
                <c:pt idx="28">
                  <c:v>110.0</c:v>
                </c:pt>
                <c:pt idx="29">
                  <c:v>110.0</c:v>
                </c:pt>
                <c:pt idx="30">
                  <c:v>110.0</c:v>
                </c:pt>
                <c:pt idx="31">
                  <c:v>110.0</c:v>
                </c:pt>
                <c:pt idx="32">
                  <c:v>110.0</c:v>
                </c:pt>
                <c:pt idx="33">
                  <c:v>100.0</c:v>
                </c:pt>
                <c:pt idx="34">
                  <c:v>110.0</c:v>
                </c:pt>
                <c:pt idx="35">
                  <c:v>120.0</c:v>
                </c:pt>
                <c:pt idx="36">
                  <c:v>110.0</c:v>
                </c:pt>
                <c:pt idx="37">
                  <c:v>90.0</c:v>
                </c:pt>
                <c:pt idx="38">
                  <c:v>100.0</c:v>
                </c:pt>
                <c:pt idx="39">
                  <c:v>120.0</c:v>
                </c:pt>
                <c:pt idx="40">
                  <c:v>120.0</c:v>
                </c:pt>
                <c:pt idx="41">
                  <c:v>120.0</c:v>
                </c:pt>
                <c:pt idx="42">
                  <c:v>130.0</c:v>
                </c:pt>
                <c:pt idx="43">
                  <c:v>120.0</c:v>
                </c:pt>
                <c:pt idx="44">
                  <c:v>110.0</c:v>
                </c:pt>
                <c:pt idx="45">
                  <c:v>150.0</c:v>
                </c:pt>
                <c:pt idx="46">
                  <c:v>150.0</c:v>
                </c:pt>
                <c:pt idx="47">
                  <c:v>140.0</c:v>
                </c:pt>
                <c:pt idx="48">
                  <c:v>150.0</c:v>
                </c:pt>
                <c:pt idx="49">
                  <c:v>150.0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110.0</c:v>
                </c:pt>
                <c:pt idx="54">
                  <c:v>110.0</c:v>
                </c:pt>
                <c:pt idx="55">
                  <c:v>110.0</c:v>
                </c:pt>
                <c:pt idx="56">
                  <c:v>110.0</c:v>
                </c:pt>
                <c:pt idx="57">
                  <c:v>104.0</c:v>
                </c:pt>
                <c:pt idx="58">
                  <c:v>105.0</c:v>
                </c:pt>
                <c:pt idx="59">
                  <c:v>140.0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110.0</c:v>
                </c:pt>
                <c:pt idx="65">
                  <c:v>110.0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  <c:pt idx="71">
                  <c:v>110.0</c:v>
                </c:pt>
                <c:pt idx="72">
                  <c:v>110.0</c:v>
                </c:pt>
                <c:pt idx="73">
                  <c:v>120.0</c:v>
                </c:pt>
                <c:pt idx="74">
                  <c:v>120.0</c:v>
                </c:pt>
                <c:pt idx="75">
                  <c:v>120.0</c:v>
                </c:pt>
                <c:pt idx="76">
                  <c:v>120.0</c:v>
                </c:pt>
                <c:pt idx="77">
                  <c:v>120.0</c:v>
                </c:pt>
                <c:pt idx="78">
                  <c:v>110.0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120.0</c:v>
                </c:pt>
                <c:pt idx="84">
                  <c:v>120.0</c:v>
                </c:pt>
                <c:pt idx="85">
                  <c:v>120.0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120.0</c:v>
                </c:pt>
                <c:pt idx="90">
                  <c:v>120.0</c:v>
                </c:pt>
                <c:pt idx="91">
                  <c:v>120.0</c:v>
                </c:pt>
                <c:pt idx="92">
                  <c:v>120.0</c:v>
                </c:pt>
                <c:pt idx="93">
                  <c:v>120.0</c:v>
                </c:pt>
                <c:pt idx="94">
                  <c:v>120.0</c:v>
                </c:pt>
                <c:pt idx="95">
                  <c:v>120.0</c:v>
                </c:pt>
                <c:pt idx="96">
                  <c:v>120.0</c:v>
                </c:pt>
                <c:pt idx="97">
                  <c:v>120.0</c:v>
                </c:pt>
                <c:pt idx="98">
                  <c:v>120.0</c:v>
                </c:pt>
                <c:pt idx="99">
                  <c:v>120.0</c:v>
                </c:pt>
                <c:pt idx="100">
                  <c:v>120.0</c:v>
                </c:pt>
                <c:pt idx="101">
                  <c:v>120.0</c:v>
                </c:pt>
                <c:pt idx="102">
                  <c:v>120.0</c:v>
                </c:pt>
                <c:pt idx="103">
                  <c:v>120.0</c:v>
                </c:pt>
                <c:pt idx="104">
                  <c:v>120.0</c:v>
                </c:pt>
                <c:pt idx="105">
                  <c:v>120.0</c:v>
                </c:pt>
                <c:pt idx="106">
                  <c:v>120.0</c:v>
                </c:pt>
                <c:pt idx="107">
                  <c:v>120.0</c:v>
                </c:pt>
                <c:pt idx="108">
                  <c:v>120.0</c:v>
                </c:pt>
                <c:pt idx="109">
                  <c:v>120.0</c:v>
                </c:pt>
                <c:pt idx="110">
                  <c:v>120.0</c:v>
                </c:pt>
                <c:pt idx="111">
                  <c:v>120.0</c:v>
                </c:pt>
                <c:pt idx="112">
                  <c:v>120.0</c:v>
                </c:pt>
                <c:pt idx="113">
                  <c:v>120.0</c:v>
                </c:pt>
                <c:pt idx="114">
                  <c:v>120.0</c:v>
                </c:pt>
                <c:pt idx="115">
                  <c:v>120.0</c:v>
                </c:pt>
                <c:pt idx="116">
                  <c:v>120.0</c:v>
                </c:pt>
                <c:pt idx="117">
                  <c:v>120.0</c:v>
                </c:pt>
                <c:pt idx="118">
                  <c:v>120.0</c:v>
                </c:pt>
                <c:pt idx="119">
                  <c:v>120.0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120.0</c:v>
                </c:pt>
                <c:pt idx="126">
                  <c:v>120.0</c:v>
                </c:pt>
                <c:pt idx="127">
                  <c:v>120.0</c:v>
                </c:pt>
                <c:pt idx="128">
                  <c:v>120.0</c:v>
                </c:pt>
                <c:pt idx="129">
                  <c:v>120.0</c:v>
                </c:pt>
                <c:pt idx="130">
                  <c:v>120.0</c:v>
                </c:pt>
                <c:pt idx="131">
                  <c:v>120.0</c:v>
                </c:pt>
                <c:pt idx="132">
                  <c:v>120.0</c:v>
                </c:pt>
                <c:pt idx="133">
                  <c:v>120.0</c:v>
                </c:pt>
                <c:pt idx="134">
                  <c:v>120.0</c:v>
                </c:pt>
                <c:pt idx="135">
                  <c:v>120.0</c:v>
                </c:pt>
                <c:pt idx="136">
                  <c:v>120.0</c:v>
                </c:pt>
                <c:pt idx="137">
                  <c:v>120.0</c:v>
                </c:pt>
                <c:pt idx="138">
                  <c:v>120.0</c:v>
                </c:pt>
                <c:pt idx="139">
                  <c:v>120.0</c:v>
                </c:pt>
                <c:pt idx="140">
                  <c:v>120.0</c:v>
                </c:pt>
                <c:pt idx="141">
                  <c:v>120.0</c:v>
                </c:pt>
                <c:pt idx="142">
                  <c:v>120.0</c:v>
                </c:pt>
                <c:pt idx="143">
                  <c:v>120.0</c:v>
                </c:pt>
                <c:pt idx="144">
                  <c:v>120.0</c:v>
                </c:pt>
                <c:pt idx="145">
                  <c:v>120.0</c:v>
                </c:pt>
                <c:pt idx="146">
                  <c:v>120.0</c:v>
                </c:pt>
                <c:pt idx="147">
                  <c:v>120.0</c:v>
                </c:pt>
                <c:pt idx="148">
                  <c:v>120.0</c:v>
                </c:pt>
                <c:pt idx="149">
                  <c:v>120.0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120.0</c:v>
                </c:pt>
                <c:pt idx="155">
                  <c:v>120.0</c:v>
                </c:pt>
                <c:pt idx="156">
                  <c:v>120.0</c:v>
                </c:pt>
                <c:pt idx="157">
                  <c:v>120.0</c:v>
                </c:pt>
                <c:pt idx="158">
                  <c:v>120.0</c:v>
                </c:pt>
                <c:pt idx="159">
                  <c:v>120.0</c:v>
                </c:pt>
                <c:pt idx="160">
                  <c:v>120.0</c:v>
                </c:pt>
                <c:pt idx="161">
                  <c:v>120.0</c:v>
                </c:pt>
                <c:pt idx="162">
                  <c:v>120.0</c:v>
                </c:pt>
                <c:pt idx="163">
                  <c:v>120.0</c:v>
                </c:pt>
                <c:pt idx="164">
                  <c:v>120.0</c:v>
                </c:pt>
                <c:pt idx="165">
                  <c:v>120.0</c:v>
                </c:pt>
                <c:pt idx="166">
                  <c:v>120.0</c:v>
                </c:pt>
                <c:pt idx="167">
                  <c:v>120.0</c:v>
                </c:pt>
                <c:pt idx="168">
                  <c:v>120.0</c:v>
                </c:pt>
                <c:pt idx="169">
                  <c:v>120.0</c:v>
                </c:pt>
                <c:pt idx="170">
                  <c:v>120.0</c:v>
                </c:pt>
                <c:pt idx="171">
                  <c:v>120.0</c:v>
                </c:pt>
                <c:pt idx="172">
                  <c:v>120.0</c:v>
                </c:pt>
                <c:pt idx="173">
                  <c:v>120.0</c:v>
                </c:pt>
                <c:pt idx="174">
                  <c:v>120.0</c:v>
                </c:pt>
                <c:pt idx="175">
                  <c:v>120.0</c:v>
                </c:pt>
                <c:pt idx="176">
                  <c:v>120.0</c:v>
                </c:pt>
                <c:pt idx="177">
                  <c:v>120.0</c:v>
                </c:pt>
                <c:pt idx="178">
                  <c:v>120.0</c:v>
                </c:pt>
                <c:pt idx="179">
                  <c:v>120.0</c:v>
                </c:pt>
                <c:pt idx="180">
                  <c:v>120.0</c:v>
                </c:pt>
                <c:pt idx="181">
                  <c:v>120.0</c:v>
                </c:pt>
                <c:pt idx="182">
                  <c:v>120.0</c:v>
                </c:pt>
                <c:pt idx="183">
                  <c:v>120.0</c:v>
                </c:pt>
                <c:pt idx="184">
                  <c:v>120.0</c:v>
                </c:pt>
                <c:pt idx="185">
                  <c:v>120.0</c:v>
                </c:pt>
                <c:pt idx="186">
                  <c:v>120.0</c:v>
                </c:pt>
                <c:pt idx="187">
                  <c:v>120.0</c:v>
                </c:pt>
                <c:pt idx="188">
                  <c:v>120.0</c:v>
                </c:pt>
                <c:pt idx="189">
                  <c:v>120.0</c:v>
                </c:pt>
                <c:pt idx="190">
                  <c:v>120.0</c:v>
                </c:pt>
                <c:pt idx="191">
                  <c:v>120.0</c:v>
                </c:pt>
                <c:pt idx="192">
                  <c:v>120.0</c:v>
                </c:pt>
                <c:pt idx="193">
                  <c:v>120.0</c:v>
                </c:pt>
                <c:pt idx="194">
                  <c:v>120.0</c:v>
                </c:pt>
                <c:pt idx="195">
                  <c:v>120.0</c:v>
                </c:pt>
                <c:pt idx="196">
                  <c:v>120.0</c:v>
                </c:pt>
                <c:pt idx="197">
                  <c:v>120.0</c:v>
                </c:pt>
                <c:pt idx="198">
                  <c:v>120.0</c:v>
                </c:pt>
                <c:pt idx="199">
                  <c:v>120.0</c:v>
                </c:pt>
                <c:pt idx="200">
                  <c:v>120.0</c:v>
                </c:pt>
                <c:pt idx="201">
                  <c:v>120.0</c:v>
                </c:pt>
                <c:pt idx="202">
                  <c:v>120.0</c:v>
                </c:pt>
                <c:pt idx="203">
                  <c:v>120.0</c:v>
                </c:pt>
                <c:pt idx="204">
                  <c:v>120.0</c:v>
                </c:pt>
                <c:pt idx="205">
                  <c:v>120.0</c:v>
                </c:pt>
                <c:pt idx="206">
                  <c:v>120.0</c:v>
                </c:pt>
                <c:pt idx="207">
                  <c:v>120.0</c:v>
                </c:pt>
                <c:pt idx="208">
                  <c:v>120.0</c:v>
                </c:pt>
                <c:pt idx="209">
                  <c:v>120.0</c:v>
                </c:pt>
                <c:pt idx="210">
                  <c:v>120.0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120.0</c:v>
                </c:pt>
                <c:pt idx="216">
                  <c:v>120.0</c:v>
                </c:pt>
                <c:pt idx="217">
                  <c:v>120.0</c:v>
                </c:pt>
                <c:pt idx="218">
                  <c:v>120.0</c:v>
                </c:pt>
                <c:pt idx="219">
                  <c:v>120.0</c:v>
                </c:pt>
                <c:pt idx="220">
                  <c:v>120.0</c:v>
                </c:pt>
                <c:pt idx="221">
                  <c:v>120.0</c:v>
                </c:pt>
                <c:pt idx="222">
                  <c:v>120.0</c:v>
                </c:pt>
                <c:pt idx="223">
                  <c:v>120.0</c:v>
                </c:pt>
                <c:pt idx="224">
                  <c:v>120.0</c:v>
                </c:pt>
                <c:pt idx="225">
                  <c:v>120.0</c:v>
                </c:pt>
                <c:pt idx="226">
                  <c:v>120.0</c:v>
                </c:pt>
                <c:pt idx="227">
                  <c:v>120.0</c:v>
                </c:pt>
                <c:pt idx="228">
                  <c:v>120.0</c:v>
                </c:pt>
                <c:pt idx="229">
                  <c:v>120.0</c:v>
                </c:pt>
                <c:pt idx="230">
                  <c:v>120.0</c:v>
                </c:pt>
                <c:pt idx="231">
                  <c:v>120.0</c:v>
                </c:pt>
                <c:pt idx="232">
                  <c:v>120.0</c:v>
                </c:pt>
                <c:pt idx="233">
                  <c:v>120.0</c:v>
                </c:pt>
                <c:pt idx="234">
                  <c:v>120.0</c:v>
                </c:pt>
                <c:pt idx="235">
                  <c:v>120.0</c:v>
                </c:pt>
                <c:pt idx="236">
                  <c:v>120.0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120.0</c:v>
                </c:pt>
                <c:pt idx="242">
                  <c:v>120.0</c:v>
                </c:pt>
                <c:pt idx="243">
                  <c:v>120.0</c:v>
                </c:pt>
                <c:pt idx="244">
                  <c:v>120.0</c:v>
                </c:pt>
                <c:pt idx="245">
                  <c:v>120.0</c:v>
                </c:pt>
                <c:pt idx="246">
                  <c:v>120.0</c:v>
                </c:pt>
                <c:pt idx="247">
                  <c:v>120.0</c:v>
                </c:pt>
                <c:pt idx="248">
                  <c:v>120.0</c:v>
                </c:pt>
                <c:pt idx="249">
                  <c:v>120.0</c:v>
                </c:pt>
                <c:pt idx="250">
                  <c:v>120.0</c:v>
                </c:pt>
                <c:pt idx="251">
                  <c:v>120.0</c:v>
                </c:pt>
                <c:pt idx="252">
                  <c:v>120.0</c:v>
                </c:pt>
                <c:pt idx="253">
                  <c:v>120.0</c:v>
                </c:pt>
                <c:pt idx="254">
                  <c:v>120.0</c:v>
                </c:pt>
                <c:pt idx="255">
                  <c:v>120.0</c:v>
                </c:pt>
                <c:pt idx="256">
                  <c:v>120.0</c:v>
                </c:pt>
                <c:pt idx="257">
                  <c:v>120.0</c:v>
                </c:pt>
                <c:pt idx="258">
                  <c:v>120.0</c:v>
                </c:pt>
                <c:pt idx="259">
                  <c:v>120.0</c:v>
                </c:pt>
                <c:pt idx="260">
                  <c:v>120.0</c:v>
                </c:pt>
                <c:pt idx="261">
                  <c:v>120.0</c:v>
                </c:pt>
                <c:pt idx="262">
                  <c:v>120.0</c:v>
                </c:pt>
                <c:pt idx="263">
                  <c:v>120.0</c:v>
                </c:pt>
                <c:pt idx="264">
                  <c:v>140.0</c:v>
                </c:pt>
                <c:pt idx="265">
                  <c:v>180.0</c:v>
                </c:pt>
                <c:pt idx="266">
                  <c:v>150.0</c:v>
                </c:pt>
                <c:pt idx="267">
                  <c:v>120.0</c:v>
                </c:pt>
                <c:pt idx="268">
                  <c:v>140.0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54904"/>
        <c:axId val="2129759832"/>
      </c:scatterChart>
      <c:valAx>
        <c:axId val="2129754904"/>
        <c:scaling>
          <c:orientation val="minMax"/>
          <c:max val="4275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2129759832"/>
        <c:crosses val="autoZero"/>
        <c:crossBetween val="midCat"/>
        <c:majorUnit val="30.0"/>
      </c:valAx>
      <c:valAx>
        <c:axId val="2129759832"/>
        <c:scaling>
          <c:orientation val="minMax"/>
          <c:max val="1800.0"/>
          <c:min val="0.0"/>
        </c:scaling>
        <c:delete val="0"/>
        <c:axPos val="l"/>
        <c:majorGridlines/>
        <c:numFmt formatCode="_([$€-2]\ * #,##0.00_);_([$€-2]\ * \(#,##0.00\);_([$€-2]\ 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9754904"/>
        <c:crosses val="autoZero"/>
        <c:crossBetween val="midCat"/>
        <c:majorUnit val="100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eCPM (EURO)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09973753281"/>
          <c:y val="0.168627129329422"/>
          <c:w val="0.722137029746282"/>
          <c:h val="0.636441446657403"/>
        </c:manualLayout>
      </c:layout>
      <c:scatterChart>
        <c:scatterStyle val="lineMarker"/>
        <c:varyColors val="0"/>
        <c:ser>
          <c:idx val="0"/>
          <c:order val="0"/>
          <c:tx>
            <c:v>Total eCPM</c:v>
          </c:tx>
          <c:spPr>
            <a:ln w="47625">
              <a:solidFill>
                <a:srgbClr val="008000"/>
              </a:solidFill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income'!$E$3:$E$300</c:f>
              <c:numCache>
                <c:formatCode>_([$€-2]\ * #,##0.00_);_([$€-2]\ * \(#,##0.00\);_([$€-2]\ * "-"????_);_(@_)</c:formatCode>
                <c:ptCount val="298"/>
                <c:pt idx="0">
                  <c:v>1.446313248217844</c:v>
                </c:pt>
                <c:pt idx="1">
                  <c:v>1.321843358075806</c:v>
                </c:pt>
                <c:pt idx="2">
                  <c:v>1.304947882289494</c:v>
                </c:pt>
                <c:pt idx="3">
                  <c:v>1.222674906284524</c:v>
                </c:pt>
                <c:pt idx="4">
                  <c:v>1.216681387811392</c:v>
                </c:pt>
                <c:pt idx="5">
                  <c:v>1.189797539284642</c:v>
                </c:pt>
                <c:pt idx="6">
                  <c:v>1.213486024040901</c:v>
                </c:pt>
                <c:pt idx="7">
                  <c:v>1.19583878655649</c:v>
                </c:pt>
                <c:pt idx="8">
                  <c:v>1.299974464675913</c:v>
                </c:pt>
                <c:pt idx="9">
                  <c:v>1.262494216520359</c:v>
                </c:pt>
                <c:pt idx="10">
                  <c:v>1.157789607515534</c:v>
                </c:pt>
                <c:pt idx="11">
                  <c:v>1.149668633157418</c:v>
                </c:pt>
                <c:pt idx="12">
                  <c:v>1.097239725149862</c:v>
                </c:pt>
                <c:pt idx="13">
                  <c:v>1.149393933387842</c:v>
                </c:pt>
                <c:pt idx="14">
                  <c:v>1.187229295894032</c:v>
                </c:pt>
                <c:pt idx="15">
                  <c:v>1.236572584570916</c:v>
                </c:pt>
                <c:pt idx="16">
                  <c:v>1.305662193171097</c:v>
                </c:pt>
                <c:pt idx="17">
                  <c:v>1.153213427206893</c:v>
                </c:pt>
                <c:pt idx="18">
                  <c:v>1.147519229913976</c:v>
                </c:pt>
                <c:pt idx="19">
                  <c:v>1.127706378306357</c:v>
                </c:pt>
                <c:pt idx="20">
                  <c:v>1.221498178759296</c:v>
                </c:pt>
                <c:pt idx="21">
                  <c:v>1.242913294484996</c:v>
                </c:pt>
                <c:pt idx="22">
                  <c:v>1.426991269885559</c:v>
                </c:pt>
                <c:pt idx="23">
                  <c:v>1.386060995644498</c:v>
                </c:pt>
                <c:pt idx="24">
                  <c:v>1.219119231902706</c:v>
                </c:pt>
                <c:pt idx="25">
                  <c:v>1.252758753209614</c:v>
                </c:pt>
                <c:pt idx="26">
                  <c:v>1.238149365602029</c:v>
                </c:pt>
                <c:pt idx="27">
                  <c:v>1.262120490334718</c:v>
                </c:pt>
                <c:pt idx="28">
                  <c:v>1.300767834750871</c:v>
                </c:pt>
                <c:pt idx="29">
                  <c:v>1.296165490206424</c:v>
                </c:pt>
                <c:pt idx="30">
                  <c:v>1.296726790490342</c:v>
                </c:pt>
                <c:pt idx="31">
                  <c:v>1.17882044849537</c:v>
                </c:pt>
                <c:pt idx="32">
                  <c:v>1.14359309948474</c:v>
                </c:pt>
                <c:pt idx="33">
                  <c:v>1.179584023175466</c:v>
                </c:pt>
                <c:pt idx="34">
                  <c:v>1.178090794113475</c:v>
                </c:pt>
                <c:pt idx="35">
                  <c:v>1.187117514749263</c:v>
                </c:pt>
                <c:pt idx="36">
                  <c:v>1.343087958329709</c:v>
                </c:pt>
                <c:pt idx="37">
                  <c:v>1.220970667433303</c:v>
                </c:pt>
                <c:pt idx="38">
                  <c:v>1.14891530609489</c:v>
                </c:pt>
                <c:pt idx="39">
                  <c:v>1.093888156443812</c:v>
                </c:pt>
                <c:pt idx="40">
                  <c:v>1.140119574770361</c:v>
                </c:pt>
                <c:pt idx="41">
                  <c:v>1.185867614675561</c:v>
                </c:pt>
                <c:pt idx="42">
                  <c:v>1.163058852686522</c:v>
                </c:pt>
                <c:pt idx="43">
                  <c:v>1.236603354388777</c:v>
                </c:pt>
                <c:pt idx="44">
                  <c:v>1.280255036776062</c:v>
                </c:pt>
                <c:pt idx="45">
                  <c:v>1.238735342994652</c:v>
                </c:pt>
                <c:pt idx="46">
                  <c:v>1.149414076106793</c:v>
                </c:pt>
                <c:pt idx="47">
                  <c:v>1.156772674081921</c:v>
                </c:pt>
                <c:pt idx="48">
                  <c:v>1.070194355729323</c:v>
                </c:pt>
                <c:pt idx="49">
                  <c:v>1.145993441059829</c:v>
                </c:pt>
                <c:pt idx="50">
                  <c:v>1.240327726016987</c:v>
                </c:pt>
                <c:pt idx="51">
                  <c:v>1.235843574940448</c:v>
                </c:pt>
                <c:pt idx="52">
                  <c:v>1.194139881035714</c:v>
                </c:pt>
                <c:pt idx="53">
                  <c:v>1.225859813359741</c:v>
                </c:pt>
                <c:pt idx="54">
                  <c:v>1.234151577267679</c:v>
                </c:pt>
                <c:pt idx="55">
                  <c:v>1.173215237473976</c:v>
                </c:pt>
                <c:pt idx="56">
                  <c:v>1.17875148358209</c:v>
                </c:pt>
                <c:pt idx="57">
                  <c:v>1.253999151194539</c:v>
                </c:pt>
                <c:pt idx="58">
                  <c:v>1.27764175282422</c:v>
                </c:pt>
                <c:pt idx="59">
                  <c:v>1.251059016742239</c:v>
                </c:pt>
                <c:pt idx="60">
                  <c:v>1.174648981225784</c:v>
                </c:pt>
                <c:pt idx="61">
                  <c:v>1.145535246788662</c:v>
                </c:pt>
                <c:pt idx="62">
                  <c:v>1.18107095694051</c:v>
                </c:pt>
                <c:pt idx="63">
                  <c:v>1.106653208273749</c:v>
                </c:pt>
                <c:pt idx="64">
                  <c:v>1.259928245066079</c:v>
                </c:pt>
                <c:pt idx="65">
                  <c:v>1.357097940663269</c:v>
                </c:pt>
                <c:pt idx="66">
                  <c:v>1.239873355822785</c:v>
                </c:pt>
                <c:pt idx="67">
                  <c:v>1.148944604909855</c:v>
                </c:pt>
                <c:pt idx="68">
                  <c:v>1.163163764854388</c:v>
                </c:pt>
                <c:pt idx="69">
                  <c:v>1.162925562542502</c:v>
                </c:pt>
                <c:pt idx="70">
                  <c:v>1.25259712540686</c:v>
                </c:pt>
                <c:pt idx="71">
                  <c:v>1.329971115323666</c:v>
                </c:pt>
                <c:pt idx="72">
                  <c:v>1.276146398517577</c:v>
                </c:pt>
                <c:pt idx="73">
                  <c:v>1.211707904351402</c:v>
                </c:pt>
                <c:pt idx="74">
                  <c:v>1.233763934600407</c:v>
                </c:pt>
                <c:pt idx="75">
                  <c:v>1.22879502944117</c:v>
                </c:pt>
                <c:pt idx="76">
                  <c:v>1.234408522768242</c:v>
                </c:pt>
                <c:pt idx="77">
                  <c:v>1.194216216438047</c:v>
                </c:pt>
                <c:pt idx="78">
                  <c:v>1.299603253551034</c:v>
                </c:pt>
                <c:pt idx="79">
                  <c:v>1.302673723842327</c:v>
                </c:pt>
                <c:pt idx="80">
                  <c:v>1.259350093078444</c:v>
                </c:pt>
                <c:pt idx="81">
                  <c:v>1.194927699769661</c:v>
                </c:pt>
                <c:pt idx="82">
                  <c:v>1.208936415649351</c:v>
                </c:pt>
                <c:pt idx="83">
                  <c:v>1.347762608150065</c:v>
                </c:pt>
                <c:pt idx="84">
                  <c:v>1.381296051717483</c:v>
                </c:pt>
                <c:pt idx="85">
                  <c:v>1.317231112134251</c:v>
                </c:pt>
                <c:pt idx="86">
                  <c:v>1.33033073543583</c:v>
                </c:pt>
                <c:pt idx="87">
                  <c:v>1.306854962867784</c:v>
                </c:pt>
                <c:pt idx="88">
                  <c:v>1.185017218213296</c:v>
                </c:pt>
                <c:pt idx="89">
                  <c:v>1.251993277989043</c:v>
                </c:pt>
                <c:pt idx="90">
                  <c:v>1.268985935740804</c:v>
                </c:pt>
                <c:pt idx="91">
                  <c:v>1.073339417135296</c:v>
                </c:pt>
                <c:pt idx="92">
                  <c:v>1.17035956980795</c:v>
                </c:pt>
                <c:pt idx="93">
                  <c:v>1.166580975657895</c:v>
                </c:pt>
                <c:pt idx="94">
                  <c:v>1.070560636720082</c:v>
                </c:pt>
                <c:pt idx="95">
                  <c:v>1.013865075057283</c:v>
                </c:pt>
                <c:pt idx="96">
                  <c:v>0.984784119756644</c:v>
                </c:pt>
                <c:pt idx="97">
                  <c:v>1.09633552805584</c:v>
                </c:pt>
                <c:pt idx="98">
                  <c:v>1.080852377255779</c:v>
                </c:pt>
                <c:pt idx="99">
                  <c:v>1.11873959697509</c:v>
                </c:pt>
                <c:pt idx="100">
                  <c:v>1.103148357688588</c:v>
                </c:pt>
                <c:pt idx="101">
                  <c:v>0.976905568619662</c:v>
                </c:pt>
                <c:pt idx="102">
                  <c:v>1.053525363514775</c:v>
                </c:pt>
                <c:pt idx="103">
                  <c:v>1.103810846092184</c:v>
                </c:pt>
                <c:pt idx="104">
                  <c:v>1.159926489605215</c:v>
                </c:pt>
                <c:pt idx="105">
                  <c:v>1.134336887132353</c:v>
                </c:pt>
                <c:pt idx="106">
                  <c:v>1.271646270139535</c:v>
                </c:pt>
                <c:pt idx="107">
                  <c:v>1.291435076623377</c:v>
                </c:pt>
                <c:pt idx="108">
                  <c:v>1.141043416438356</c:v>
                </c:pt>
                <c:pt idx="109">
                  <c:v>1.192996819879518</c:v>
                </c:pt>
                <c:pt idx="110">
                  <c:v>1.265541124095514</c:v>
                </c:pt>
                <c:pt idx="111">
                  <c:v>1.26405515060241</c:v>
                </c:pt>
                <c:pt idx="112">
                  <c:v>1.201696100391598</c:v>
                </c:pt>
                <c:pt idx="113">
                  <c:v>1.337692970245546</c:v>
                </c:pt>
                <c:pt idx="114">
                  <c:v>1.320497642904762</c:v>
                </c:pt>
                <c:pt idx="115">
                  <c:v>1.24165947605225</c:v>
                </c:pt>
                <c:pt idx="116">
                  <c:v>1.267189388798587</c:v>
                </c:pt>
                <c:pt idx="117">
                  <c:v>1.22519714617584</c:v>
                </c:pt>
                <c:pt idx="118">
                  <c:v>1.279687855880231</c:v>
                </c:pt>
                <c:pt idx="119">
                  <c:v>1.290748959078377</c:v>
                </c:pt>
                <c:pt idx="120">
                  <c:v>1.296771876236198</c:v>
                </c:pt>
                <c:pt idx="121">
                  <c:v>1.244380673880964</c:v>
                </c:pt>
                <c:pt idx="122">
                  <c:v>1.221646650417827</c:v>
                </c:pt>
                <c:pt idx="123">
                  <c:v>1.134984485190409</c:v>
                </c:pt>
                <c:pt idx="124">
                  <c:v>1.154364616347826</c:v>
                </c:pt>
                <c:pt idx="125">
                  <c:v>1.150139854775281</c:v>
                </c:pt>
                <c:pt idx="126">
                  <c:v>1.262023475113293</c:v>
                </c:pt>
                <c:pt idx="127">
                  <c:v>1.312571669522927</c:v>
                </c:pt>
                <c:pt idx="128">
                  <c:v>1.203178234920635</c:v>
                </c:pt>
                <c:pt idx="129">
                  <c:v>1.104836738369642</c:v>
                </c:pt>
                <c:pt idx="130">
                  <c:v>1.145875971784087</c:v>
                </c:pt>
                <c:pt idx="131">
                  <c:v>1.190568451031895</c:v>
                </c:pt>
                <c:pt idx="132">
                  <c:v>1.235904261981567</c:v>
                </c:pt>
                <c:pt idx="133">
                  <c:v>1.251729988682296</c:v>
                </c:pt>
                <c:pt idx="134">
                  <c:v>1.085080327466151</c:v>
                </c:pt>
                <c:pt idx="135">
                  <c:v>1.38053714650655</c:v>
                </c:pt>
                <c:pt idx="136">
                  <c:v>1.144858671374336</c:v>
                </c:pt>
                <c:pt idx="137">
                  <c:v>1.195661256483516</c:v>
                </c:pt>
                <c:pt idx="138">
                  <c:v>1.206557324163028</c:v>
                </c:pt>
                <c:pt idx="139">
                  <c:v>1.249338153574061</c:v>
                </c:pt>
                <c:pt idx="140">
                  <c:v>1.274896952156433</c:v>
                </c:pt>
                <c:pt idx="141">
                  <c:v>1.328948527289462</c:v>
                </c:pt>
                <c:pt idx="142">
                  <c:v>1.346419899014337</c:v>
                </c:pt>
                <c:pt idx="143">
                  <c:v>1.268158280889207</c:v>
                </c:pt>
                <c:pt idx="144">
                  <c:v>1.297415692307692</c:v>
                </c:pt>
                <c:pt idx="145">
                  <c:v>1.452422625445071</c:v>
                </c:pt>
                <c:pt idx="146">
                  <c:v>1.380170069847909</c:v>
                </c:pt>
                <c:pt idx="147">
                  <c:v>1.354450790822027</c:v>
                </c:pt>
                <c:pt idx="148">
                  <c:v>1.450090490053372</c:v>
                </c:pt>
                <c:pt idx="149">
                  <c:v>1.463862325679475</c:v>
                </c:pt>
                <c:pt idx="150">
                  <c:v>1.233202755683805</c:v>
                </c:pt>
                <c:pt idx="151">
                  <c:v>1.268906765027726</c:v>
                </c:pt>
                <c:pt idx="152">
                  <c:v>1.23987434331711</c:v>
                </c:pt>
                <c:pt idx="153">
                  <c:v>1.218350610778443</c:v>
                </c:pt>
                <c:pt idx="154">
                  <c:v>1.221940036662655</c:v>
                </c:pt>
                <c:pt idx="155">
                  <c:v>1.369598453045564</c:v>
                </c:pt>
                <c:pt idx="156">
                  <c:v>1.317612878565217</c:v>
                </c:pt>
                <c:pt idx="157">
                  <c:v>1.256021584574869</c:v>
                </c:pt>
                <c:pt idx="158">
                  <c:v>1.249075224651703</c:v>
                </c:pt>
                <c:pt idx="159">
                  <c:v>1.303210856921287</c:v>
                </c:pt>
                <c:pt idx="160">
                  <c:v>1.223873726541555</c:v>
                </c:pt>
                <c:pt idx="161">
                  <c:v>1.25428669296462</c:v>
                </c:pt>
                <c:pt idx="162">
                  <c:v>1.368683035538006</c:v>
                </c:pt>
                <c:pt idx="163">
                  <c:v>1.265120508367255</c:v>
                </c:pt>
                <c:pt idx="164">
                  <c:v>1.228213127893738</c:v>
                </c:pt>
                <c:pt idx="165">
                  <c:v>1.282286762941847</c:v>
                </c:pt>
                <c:pt idx="166">
                  <c:v>1.265352780458554</c:v>
                </c:pt>
                <c:pt idx="167">
                  <c:v>1.315605081990691</c:v>
                </c:pt>
                <c:pt idx="168">
                  <c:v>1.268214953617811</c:v>
                </c:pt>
                <c:pt idx="169">
                  <c:v>1.321610614886731</c:v>
                </c:pt>
                <c:pt idx="170">
                  <c:v>1.331450453108535</c:v>
                </c:pt>
                <c:pt idx="171">
                  <c:v>1.303025340773216</c:v>
                </c:pt>
                <c:pt idx="172">
                  <c:v>1.294833893069307</c:v>
                </c:pt>
                <c:pt idx="173">
                  <c:v>1.300831925343811</c:v>
                </c:pt>
                <c:pt idx="174">
                  <c:v>1.357231351351351</c:v>
                </c:pt>
                <c:pt idx="175">
                  <c:v>1.457449867976424</c:v>
                </c:pt>
                <c:pt idx="176">
                  <c:v>1.620425253292806</c:v>
                </c:pt>
                <c:pt idx="177">
                  <c:v>1.457212484013773</c:v>
                </c:pt>
                <c:pt idx="178">
                  <c:v>1.28395652173913</c:v>
                </c:pt>
                <c:pt idx="179">
                  <c:v>1.292059926470588</c:v>
                </c:pt>
                <c:pt idx="180">
                  <c:v>1.216502905100064</c:v>
                </c:pt>
                <c:pt idx="181">
                  <c:v>1.254240408306934</c:v>
                </c:pt>
                <c:pt idx="182">
                  <c:v>1.197198935734752</c:v>
                </c:pt>
                <c:pt idx="183">
                  <c:v>1.215352510970259</c:v>
                </c:pt>
                <c:pt idx="184">
                  <c:v>1.257125</c:v>
                </c:pt>
                <c:pt idx="185">
                  <c:v>1.141327930644553</c:v>
                </c:pt>
                <c:pt idx="186">
                  <c:v>1.115416216216216</c:v>
                </c:pt>
                <c:pt idx="187">
                  <c:v>1.236828848698721</c:v>
                </c:pt>
                <c:pt idx="188">
                  <c:v>1.142753276792599</c:v>
                </c:pt>
                <c:pt idx="189">
                  <c:v>1.109735576923077</c:v>
                </c:pt>
                <c:pt idx="190">
                  <c:v>1.185260976813024</c:v>
                </c:pt>
                <c:pt idx="191">
                  <c:v>1.212921568627451</c:v>
                </c:pt>
                <c:pt idx="192">
                  <c:v>1.145993649815043</c:v>
                </c:pt>
                <c:pt idx="193">
                  <c:v>1.152581873571973</c:v>
                </c:pt>
                <c:pt idx="194">
                  <c:v>1.127025028879476</c:v>
                </c:pt>
                <c:pt idx="195">
                  <c:v>1.140797987327618</c:v>
                </c:pt>
                <c:pt idx="196">
                  <c:v>1.092308862685432</c:v>
                </c:pt>
                <c:pt idx="197">
                  <c:v>1.214059037238874</c:v>
                </c:pt>
                <c:pt idx="198">
                  <c:v>1.152533858199217</c:v>
                </c:pt>
                <c:pt idx="199">
                  <c:v>1.046572115384615</c:v>
                </c:pt>
                <c:pt idx="200">
                  <c:v>1.11450513196481</c:v>
                </c:pt>
                <c:pt idx="201">
                  <c:v>1.13073778104335</c:v>
                </c:pt>
                <c:pt idx="202">
                  <c:v>1.111084410761652</c:v>
                </c:pt>
                <c:pt idx="203">
                  <c:v>1.072098755832037</c:v>
                </c:pt>
                <c:pt idx="204">
                  <c:v>1.129167395437262</c:v>
                </c:pt>
                <c:pt idx="205">
                  <c:v>1.202568605200946</c:v>
                </c:pt>
                <c:pt idx="206">
                  <c:v>1.144125054501413</c:v>
                </c:pt>
                <c:pt idx="207">
                  <c:v>1.165733333333333</c:v>
                </c:pt>
                <c:pt idx="208">
                  <c:v>1.050152722772277</c:v>
                </c:pt>
                <c:pt idx="209">
                  <c:v>1.098964695144213</c:v>
                </c:pt>
                <c:pt idx="210">
                  <c:v>1.109628312646763</c:v>
                </c:pt>
                <c:pt idx="211">
                  <c:v>1.224517452006981</c:v>
                </c:pt>
                <c:pt idx="212">
                  <c:v>1.255325929502656</c:v>
                </c:pt>
                <c:pt idx="213">
                  <c:v>1.09718856315599</c:v>
                </c:pt>
                <c:pt idx="214">
                  <c:v>1.080739082161362</c:v>
                </c:pt>
                <c:pt idx="215">
                  <c:v>1.071035065973611</c:v>
                </c:pt>
                <c:pt idx="216">
                  <c:v>1.096588334642577</c:v>
                </c:pt>
                <c:pt idx="217">
                  <c:v>1.10460671920365</c:v>
                </c:pt>
                <c:pt idx="218">
                  <c:v>1.240906976744186</c:v>
                </c:pt>
                <c:pt idx="219">
                  <c:v>1.205239938869078</c:v>
                </c:pt>
                <c:pt idx="220">
                  <c:v>1.104704936854191</c:v>
                </c:pt>
                <c:pt idx="221">
                  <c:v>1.086018971178402</c:v>
                </c:pt>
                <c:pt idx="222">
                  <c:v>0.444629015178256</c:v>
                </c:pt>
                <c:pt idx="223">
                  <c:v>1.059378574151735</c:v>
                </c:pt>
                <c:pt idx="224">
                  <c:v>1.079741504390989</c:v>
                </c:pt>
                <c:pt idx="225">
                  <c:v>1.231578003875969</c:v>
                </c:pt>
                <c:pt idx="226">
                  <c:v>1.124780677655678</c:v>
                </c:pt>
                <c:pt idx="227">
                  <c:v>1.020086972477064</c:v>
                </c:pt>
                <c:pt idx="228">
                  <c:v>1.127526795895097</c:v>
                </c:pt>
                <c:pt idx="229">
                  <c:v>1.040417274052478</c:v>
                </c:pt>
                <c:pt idx="230">
                  <c:v>1.056709974792942</c:v>
                </c:pt>
                <c:pt idx="231">
                  <c:v>1.035338947368421</c:v>
                </c:pt>
                <c:pt idx="232">
                  <c:v>1.142658329164582</c:v>
                </c:pt>
                <c:pt idx="233">
                  <c:v>1.134081724644782</c:v>
                </c:pt>
                <c:pt idx="234">
                  <c:v>1.012838403416557</c:v>
                </c:pt>
                <c:pt idx="235">
                  <c:v>0.968086517913262</c:v>
                </c:pt>
                <c:pt idx="236">
                  <c:v>0.983453595166163</c:v>
                </c:pt>
                <c:pt idx="237">
                  <c:v>1.110399906103286</c:v>
                </c:pt>
                <c:pt idx="238">
                  <c:v>1.088576295784382</c:v>
                </c:pt>
                <c:pt idx="239">
                  <c:v>1.180595419520548</c:v>
                </c:pt>
                <c:pt idx="240">
                  <c:v>1.228115368331922</c:v>
                </c:pt>
                <c:pt idx="241">
                  <c:v>1.135232945326279</c:v>
                </c:pt>
                <c:pt idx="242">
                  <c:v>1.163926907494936</c:v>
                </c:pt>
                <c:pt idx="243">
                  <c:v>1.172747831887925</c:v>
                </c:pt>
                <c:pt idx="244">
                  <c:v>1.105492597577389</c:v>
                </c:pt>
                <c:pt idx="245">
                  <c:v>1.329629346376167</c:v>
                </c:pt>
                <c:pt idx="246">
                  <c:v>1.198012623020967</c:v>
                </c:pt>
                <c:pt idx="247">
                  <c:v>1.171094739168877</c:v>
                </c:pt>
                <c:pt idx="248">
                  <c:v>1.169844808743169</c:v>
                </c:pt>
                <c:pt idx="249">
                  <c:v>1.076912985274431</c:v>
                </c:pt>
                <c:pt idx="250">
                  <c:v>1.038019522046449</c:v>
                </c:pt>
                <c:pt idx="251">
                  <c:v>1.071721697780909</c:v>
                </c:pt>
                <c:pt idx="252">
                  <c:v>1.103310044642857</c:v>
                </c:pt>
                <c:pt idx="253">
                  <c:v>1.158433377308707</c:v>
                </c:pt>
                <c:pt idx="254">
                  <c:v>1.135076997366111</c:v>
                </c:pt>
                <c:pt idx="255">
                  <c:v>1.266145999162128</c:v>
                </c:pt>
                <c:pt idx="256">
                  <c:v>1.141346693459993</c:v>
                </c:pt>
                <c:pt idx="257">
                  <c:v>1.191325248802064</c:v>
                </c:pt>
                <c:pt idx="258">
                  <c:v>1.15995428470255</c:v>
                </c:pt>
                <c:pt idx="259">
                  <c:v>1.157592840466926</c:v>
                </c:pt>
                <c:pt idx="260">
                  <c:v>1.25143606557377</c:v>
                </c:pt>
                <c:pt idx="261">
                  <c:v>1.256800530503979</c:v>
                </c:pt>
                <c:pt idx="262">
                  <c:v>1.22488063504508</c:v>
                </c:pt>
                <c:pt idx="263">
                  <c:v>1.204236059771923</c:v>
                </c:pt>
                <c:pt idx="264">
                  <c:v>1.183972188139059</c:v>
                </c:pt>
                <c:pt idx="265">
                  <c:v>1.259712546957175</c:v>
                </c:pt>
                <c:pt idx="266">
                  <c:v>1.216914274193549</c:v>
                </c:pt>
                <c:pt idx="267">
                  <c:v>1.243866633366633</c:v>
                </c:pt>
                <c:pt idx="268">
                  <c:v>1.276130211480363</c:v>
                </c:pt>
              </c:numCache>
            </c:numRef>
          </c:yVal>
          <c:smooth val="1"/>
        </c:ser>
        <c:ser>
          <c:idx val="1"/>
          <c:order val="1"/>
          <c:tx>
            <c:v>Mobile eCPM</c:v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income'!$O$3:$O$300</c:f>
              <c:numCache>
                <c:formatCode>_([$€-2]\ * #,##0.00_);_([$€-2]\ * \(#,##0.00\);_([$€-2]\ * "-"??_);_(@_)</c:formatCode>
                <c:ptCount val="298"/>
                <c:pt idx="0">
                  <c:v>0.821170721351351</c:v>
                </c:pt>
                <c:pt idx="1">
                  <c:v>0.846119177439446</c:v>
                </c:pt>
                <c:pt idx="2">
                  <c:v>0.843571498068006</c:v>
                </c:pt>
                <c:pt idx="4">
                  <c:v>1.455070946079614</c:v>
                </c:pt>
                <c:pt idx="5">
                  <c:v>0.731487327175368</c:v>
                </c:pt>
                <c:pt idx="6">
                  <c:v>0.768279592216687</c:v>
                </c:pt>
                <c:pt idx="7">
                  <c:v>0.736912197424522</c:v>
                </c:pt>
                <c:pt idx="8">
                  <c:v>0.814661286828812</c:v>
                </c:pt>
                <c:pt idx="9">
                  <c:v>0.803219384258392</c:v>
                </c:pt>
                <c:pt idx="10">
                  <c:v>0.741969610016815</c:v>
                </c:pt>
                <c:pt idx="11">
                  <c:v>0.756203189591568</c:v>
                </c:pt>
                <c:pt idx="12">
                  <c:v>0.758348630780347</c:v>
                </c:pt>
                <c:pt idx="13">
                  <c:v>0.756553837552742</c:v>
                </c:pt>
                <c:pt idx="14">
                  <c:v>0.763568382572031</c:v>
                </c:pt>
                <c:pt idx="15">
                  <c:v>0.773986367213115</c:v>
                </c:pt>
                <c:pt idx="16">
                  <c:v>0.793760772280967</c:v>
                </c:pt>
                <c:pt idx="17">
                  <c:v>0.772227510572391</c:v>
                </c:pt>
                <c:pt idx="18">
                  <c:v>0.734048507722008</c:v>
                </c:pt>
                <c:pt idx="19">
                  <c:v>0.734915559006211</c:v>
                </c:pt>
                <c:pt idx="20">
                  <c:v>0.832330863009198</c:v>
                </c:pt>
                <c:pt idx="21">
                  <c:v>0.876231727049755</c:v>
                </c:pt>
                <c:pt idx="22">
                  <c:v>0.94842984423676</c:v>
                </c:pt>
                <c:pt idx="23">
                  <c:v>0.948461547651007</c:v>
                </c:pt>
                <c:pt idx="24">
                  <c:v>0.807002546114369</c:v>
                </c:pt>
                <c:pt idx="25">
                  <c:v>0.899286420367534</c:v>
                </c:pt>
                <c:pt idx="26">
                  <c:v>0.928412525671642</c:v>
                </c:pt>
                <c:pt idx="27">
                  <c:v>0.905317325426242</c:v>
                </c:pt>
                <c:pt idx="28">
                  <c:v>0.880222245989305</c:v>
                </c:pt>
                <c:pt idx="29">
                  <c:v>0.894256201456311</c:v>
                </c:pt>
                <c:pt idx="30">
                  <c:v>0.846042236989592</c:v>
                </c:pt>
                <c:pt idx="31">
                  <c:v>0.809544403666427</c:v>
                </c:pt>
                <c:pt idx="32">
                  <c:v>0.827475584491587</c:v>
                </c:pt>
                <c:pt idx="33">
                  <c:v>0.810997606245461</c:v>
                </c:pt>
                <c:pt idx="34">
                  <c:v>0.805408221830065</c:v>
                </c:pt>
                <c:pt idx="35">
                  <c:v>0.798562592842674</c:v>
                </c:pt>
                <c:pt idx="36">
                  <c:v>0.792323580378096</c:v>
                </c:pt>
                <c:pt idx="37">
                  <c:v>0.777815221487603</c:v>
                </c:pt>
                <c:pt idx="38">
                  <c:v>0.749666596195652</c:v>
                </c:pt>
                <c:pt idx="39">
                  <c:v>0.692548946757164</c:v>
                </c:pt>
                <c:pt idx="40">
                  <c:v>0.693462049382716</c:v>
                </c:pt>
                <c:pt idx="41">
                  <c:v>0.689237880019734</c:v>
                </c:pt>
                <c:pt idx="42">
                  <c:v>0.738033319746465</c:v>
                </c:pt>
                <c:pt idx="43">
                  <c:v>0.804804924496029</c:v>
                </c:pt>
                <c:pt idx="44">
                  <c:v>0.803469509942775</c:v>
                </c:pt>
                <c:pt idx="45">
                  <c:v>0.882252376254181</c:v>
                </c:pt>
                <c:pt idx="46">
                  <c:v>0.78129565448992</c:v>
                </c:pt>
                <c:pt idx="47">
                  <c:v>0.8127220134357</c:v>
                </c:pt>
                <c:pt idx="48">
                  <c:v>0.715020964997419</c:v>
                </c:pt>
                <c:pt idx="49">
                  <c:v>0.803097263603604</c:v>
                </c:pt>
                <c:pt idx="50">
                  <c:v>0.786559469426752</c:v>
                </c:pt>
                <c:pt idx="51">
                  <c:v>0.85061995716385</c:v>
                </c:pt>
                <c:pt idx="52">
                  <c:v>0.784343648320413</c:v>
                </c:pt>
                <c:pt idx="53">
                  <c:v>0.836747427166882</c:v>
                </c:pt>
                <c:pt idx="54">
                  <c:v>0.824640097818903</c:v>
                </c:pt>
                <c:pt idx="55">
                  <c:v>0.831790862369792</c:v>
                </c:pt>
                <c:pt idx="56">
                  <c:v>0.809611895439074</c:v>
                </c:pt>
                <c:pt idx="57">
                  <c:v>0.85807300410596</c:v>
                </c:pt>
                <c:pt idx="58">
                  <c:v>0.899731635023989</c:v>
                </c:pt>
                <c:pt idx="59">
                  <c:v>0.896687486232791</c:v>
                </c:pt>
                <c:pt idx="60">
                  <c:v>0.797805422872996</c:v>
                </c:pt>
                <c:pt idx="61">
                  <c:v>0.794551941500962</c:v>
                </c:pt>
                <c:pt idx="62">
                  <c:v>0.864962018475452</c:v>
                </c:pt>
                <c:pt idx="63">
                  <c:v>0.833845553412649</c:v>
                </c:pt>
                <c:pt idx="64">
                  <c:v>0.862154266940452</c:v>
                </c:pt>
                <c:pt idx="65">
                  <c:v>0.846645485206718</c:v>
                </c:pt>
                <c:pt idx="66">
                  <c:v>0.77212492534965</c:v>
                </c:pt>
                <c:pt idx="67">
                  <c:v>0.833481369249542</c:v>
                </c:pt>
                <c:pt idx="68">
                  <c:v>0.810633421364985</c:v>
                </c:pt>
                <c:pt idx="69">
                  <c:v>0.790089158227079</c:v>
                </c:pt>
                <c:pt idx="70">
                  <c:v>0.892059999636804</c:v>
                </c:pt>
                <c:pt idx="71">
                  <c:v>0.90605686457476</c:v>
                </c:pt>
                <c:pt idx="72">
                  <c:v>0.888700977145776</c:v>
                </c:pt>
                <c:pt idx="73">
                  <c:v>0.791200801638418</c:v>
                </c:pt>
                <c:pt idx="74">
                  <c:v>0.838367399292453</c:v>
                </c:pt>
                <c:pt idx="75">
                  <c:v>0.923732506162643</c:v>
                </c:pt>
                <c:pt idx="76">
                  <c:v>0.850083583453237</c:v>
                </c:pt>
                <c:pt idx="77">
                  <c:v>0.905688968565815</c:v>
                </c:pt>
                <c:pt idx="78">
                  <c:v>0.898879184300341</c:v>
                </c:pt>
                <c:pt idx="79">
                  <c:v>0.910413906107784</c:v>
                </c:pt>
                <c:pt idx="80">
                  <c:v>0.914217224175824</c:v>
                </c:pt>
                <c:pt idx="81">
                  <c:v>0.902613216136919</c:v>
                </c:pt>
                <c:pt idx="82">
                  <c:v>0.817099830716332</c:v>
                </c:pt>
                <c:pt idx="83">
                  <c:v>0.951800855654233</c:v>
                </c:pt>
                <c:pt idx="84">
                  <c:v>0.888249783283582</c:v>
                </c:pt>
                <c:pt idx="85">
                  <c:v>0.833704746510111</c:v>
                </c:pt>
                <c:pt idx="86">
                  <c:v>0.852822887193099</c:v>
                </c:pt>
                <c:pt idx="87">
                  <c:v>0.761507545364431</c:v>
                </c:pt>
                <c:pt idx="88">
                  <c:v>0.760969885225885</c:v>
                </c:pt>
                <c:pt idx="89">
                  <c:v>0.804981414802631</c:v>
                </c:pt>
                <c:pt idx="90">
                  <c:v>0.822319947982063</c:v>
                </c:pt>
                <c:pt idx="91">
                  <c:v>0.713791411699779</c:v>
                </c:pt>
                <c:pt idx="92">
                  <c:v>0.743793992133333</c:v>
                </c:pt>
                <c:pt idx="93">
                  <c:v>0.772614714663144</c:v>
                </c:pt>
                <c:pt idx="94">
                  <c:v>0.786653229704216</c:v>
                </c:pt>
                <c:pt idx="95">
                  <c:v>0.756788664990915</c:v>
                </c:pt>
                <c:pt idx="96">
                  <c:v>0.705746553952683</c:v>
                </c:pt>
                <c:pt idx="97">
                  <c:v>0.784225868149466</c:v>
                </c:pt>
                <c:pt idx="98">
                  <c:v>0.76213327264574</c:v>
                </c:pt>
                <c:pt idx="99">
                  <c:v>0.747031506747638</c:v>
                </c:pt>
                <c:pt idx="100">
                  <c:v>0.77213019586155</c:v>
                </c:pt>
                <c:pt idx="101">
                  <c:v>0.678226735538752</c:v>
                </c:pt>
                <c:pt idx="102">
                  <c:v>0.833634679509203</c:v>
                </c:pt>
                <c:pt idx="103">
                  <c:v>0.787495675920338</c:v>
                </c:pt>
                <c:pt idx="104">
                  <c:v>0.794571588073394</c:v>
                </c:pt>
                <c:pt idx="105">
                  <c:v>0.795106061519608</c:v>
                </c:pt>
                <c:pt idx="106">
                  <c:v>0.865982446017699</c:v>
                </c:pt>
                <c:pt idx="107">
                  <c:v>0.844846760473723</c:v>
                </c:pt>
                <c:pt idx="108">
                  <c:v>0.71834614745051</c:v>
                </c:pt>
                <c:pt idx="109">
                  <c:v>0.74206251755627</c:v>
                </c:pt>
                <c:pt idx="110">
                  <c:v>0.800794310049322</c:v>
                </c:pt>
                <c:pt idx="111">
                  <c:v>0.828603902597403</c:v>
                </c:pt>
                <c:pt idx="112">
                  <c:v>0.78506522529893</c:v>
                </c:pt>
                <c:pt idx="113">
                  <c:v>0.804440282702703</c:v>
                </c:pt>
                <c:pt idx="114">
                  <c:v>0.796459869281046</c:v>
                </c:pt>
                <c:pt idx="115">
                  <c:v>0.85877132844535</c:v>
                </c:pt>
                <c:pt idx="116">
                  <c:v>0.750023476480938</c:v>
                </c:pt>
                <c:pt idx="117">
                  <c:v>0.71723382746051</c:v>
                </c:pt>
                <c:pt idx="118">
                  <c:v>0.792001975710754</c:v>
                </c:pt>
                <c:pt idx="119">
                  <c:v>0.753796251376147</c:v>
                </c:pt>
                <c:pt idx="120">
                  <c:v>0.639618115389016</c:v>
                </c:pt>
                <c:pt idx="121">
                  <c:v>0.629773070960048</c:v>
                </c:pt>
                <c:pt idx="122">
                  <c:v>0.706527076710684</c:v>
                </c:pt>
                <c:pt idx="123">
                  <c:v>0.715715811948529</c:v>
                </c:pt>
                <c:pt idx="124">
                  <c:v>0.738920589575757</c:v>
                </c:pt>
                <c:pt idx="125">
                  <c:v>0.725338349387255</c:v>
                </c:pt>
                <c:pt idx="126">
                  <c:v>0.794007520238843</c:v>
                </c:pt>
                <c:pt idx="127">
                  <c:v>0.769430926020408</c:v>
                </c:pt>
                <c:pt idx="128">
                  <c:v>0.680345338442673</c:v>
                </c:pt>
                <c:pt idx="129">
                  <c:v>0.710389999590643</c:v>
                </c:pt>
                <c:pt idx="130">
                  <c:v>0.823115385223368</c:v>
                </c:pt>
                <c:pt idx="131">
                  <c:v>0.784705457718121</c:v>
                </c:pt>
                <c:pt idx="132">
                  <c:v>0.819303980875421</c:v>
                </c:pt>
                <c:pt idx="133">
                  <c:v>0.905289222222222</c:v>
                </c:pt>
                <c:pt idx="134">
                  <c:v>0.857062326289926</c:v>
                </c:pt>
                <c:pt idx="135">
                  <c:v>0.981957198228521</c:v>
                </c:pt>
                <c:pt idx="136">
                  <c:v>0.89477146360211</c:v>
                </c:pt>
                <c:pt idx="137">
                  <c:v>0.898793747042449</c:v>
                </c:pt>
                <c:pt idx="138">
                  <c:v>0.837331182014875</c:v>
                </c:pt>
                <c:pt idx="139">
                  <c:v>0.884085302920723</c:v>
                </c:pt>
                <c:pt idx="140">
                  <c:v>0.888610595420875</c:v>
                </c:pt>
                <c:pt idx="141">
                  <c:v>1.013389979441427</c:v>
                </c:pt>
                <c:pt idx="142">
                  <c:v>0.86923662404055</c:v>
                </c:pt>
                <c:pt idx="143">
                  <c:v>0.890182664125255</c:v>
                </c:pt>
                <c:pt idx="144">
                  <c:v>0.901920217119565</c:v>
                </c:pt>
                <c:pt idx="145">
                  <c:v>0.96387380391021</c:v>
                </c:pt>
                <c:pt idx="146">
                  <c:v>0.937498198088737</c:v>
                </c:pt>
                <c:pt idx="147">
                  <c:v>0.938006705397727</c:v>
                </c:pt>
                <c:pt idx="148">
                  <c:v>0.984868477429227</c:v>
                </c:pt>
                <c:pt idx="149">
                  <c:v>1.068224602423769</c:v>
                </c:pt>
                <c:pt idx="150">
                  <c:v>0.946838593232541</c:v>
                </c:pt>
                <c:pt idx="151">
                  <c:v>0.902159137126185</c:v>
                </c:pt>
                <c:pt idx="152">
                  <c:v>0.76525048769339</c:v>
                </c:pt>
                <c:pt idx="153">
                  <c:v>0.779980126315789</c:v>
                </c:pt>
                <c:pt idx="154">
                  <c:v>0.846288276521739</c:v>
                </c:pt>
                <c:pt idx="155">
                  <c:v>0.813394214733542</c:v>
                </c:pt>
                <c:pt idx="156">
                  <c:v>0.794310613928571</c:v>
                </c:pt>
                <c:pt idx="157">
                  <c:v>0.850462585529158</c:v>
                </c:pt>
                <c:pt idx="158">
                  <c:v>0.854081079626973</c:v>
                </c:pt>
                <c:pt idx="159">
                  <c:v>0.911756676557863</c:v>
                </c:pt>
                <c:pt idx="160">
                  <c:v>0.853993311036789</c:v>
                </c:pt>
                <c:pt idx="161">
                  <c:v>0.706439833452979</c:v>
                </c:pt>
                <c:pt idx="162">
                  <c:v>0.926972764658634</c:v>
                </c:pt>
                <c:pt idx="163">
                  <c:v>0.743202238618524</c:v>
                </c:pt>
                <c:pt idx="164">
                  <c:v>0.843976099137931</c:v>
                </c:pt>
                <c:pt idx="165">
                  <c:v>0.876622636951983</c:v>
                </c:pt>
                <c:pt idx="166">
                  <c:v>0.822633493476884</c:v>
                </c:pt>
                <c:pt idx="167">
                  <c:v>0.832089447880299</c:v>
                </c:pt>
                <c:pt idx="168">
                  <c:v>0.844050507099392</c:v>
                </c:pt>
                <c:pt idx="169">
                  <c:v>0.859494213353799</c:v>
                </c:pt>
                <c:pt idx="170">
                  <c:v>0.862967023411371</c:v>
                </c:pt>
                <c:pt idx="171">
                  <c:v>0.849396233766234</c:v>
                </c:pt>
                <c:pt idx="172">
                  <c:v>0.843092186629526</c:v>
                </c:pt>
                <c:pt idx="173">
                  <c:v>0.833883052407932</c:v>
                </c:pt>
                <c:pt idx="174">
                  <c:v>0.876279850162867</c:v>
                </c:pt>
                <c:pt idx="175">
                  <c:v>0.988862909476662</c:v>
                </c:pt>
                <c:pt idx="176">
                  <c:v>1.056318332052267</c:v>
                </c:pt>
                <c:pt idx="177">
                  <c:v>0.934093979441997</c:v>
                </c:pt>
                <c:pt idx="178">
                  <c:v>0.844473791695031</c:v>
                </c:pt>
                <c:pt idx="179">
                  <c:v>0.916178393745558</c:v>
                </c:pt>
                <c:pt idx="180">
                  <c:v>0.901807920792079</c:v>
                </c:pt>
                <c:pt idx="181">
                  <c:v>0.968984386089425</c:v>
                </c:pt>
                <c:pt idx="182">
                  <c:v>0.910233001658375</c:v>
                </c:pt>
                <c:pt idx="183">
                  <c:v>0.947110320284698</c:v>
                </c:pt>
                <c:pt idx="184">
                  <c:v>0.978971455756422</c:v>
                </c:pt>
                <c:pt idx="185">
                  <c:v>0.79970847932726</c:v>
                </c:pt>
                <c:pt idx="186">
                  <c:v>0.853376863023421</c:v>
                </c:pt>
                <c:pt idx="187">
                  <c:v>0.947455787781351</c:v>
                </c:pt>
                <c:pt idx="188">
                  <c:v>0.799501438848921</c:v>
                </c:pt>
                <c:pt idx="189">
                  <c:v>0.85009886264217</c:v>
                </c:pt>
                <c:pt idx="190">
                  <c:v>0.832145728643216</c:v>
                </c:pt>
                <c:pt idx="191">
                  <c:v>0.81848160535117</c:v>
                </c:pt>
                <c:pt idx="192">
                  <c:v>0.787963749060856</c:v>
                </c:pt>
                <c:pt idx="193">
                  <c:v>0.782156100886162</c:v>
                </c:pt>
                <c:pt idx="194">
                  <c:v>0.753432115782219</c:v>
                </c:pt>
                <c:pt idx="195">
                  <c:v>0.753824226464779</c:v>
                </c:pt>
                <c:pt idx="196">
                  <c:v>0.759451271186441</c:v>
                </c:pt>
                <c:pt idx="197">
                  <c:v>0.796700292397661</c:v>
                </c:pt>
                <c:pt idx="198">
                  <c:v>0.748246328279499</c:v>
                </c:pt>
                <c:pt idx="199">
                  <c:v>0.714313597918022</c:v>
                </c:pt>
                <c:pt idx="200">
                  <c:v>0.78685938028169</c:v>
                </c:pt>
                <c:pt idx="201">
                  <c:v>0.740181780645161</c:v>
                </c:pt>
                <c:pt idx="202">
                  <c:v>0.768998001350439</c:v>
                </c:pt>
                <c:pt idx="203">
                  <c:v>0.743617903930131</c:v>
                </c:pt>
                <c:pt idx="204">
                  <c:v>0.708785819250551</c:v>
                </c:pt>
                <c:pt idx="205">
                  <c:v>0.745700149365198</c:v>
                </c:pt>
                <c:pt idx="206">
                  <c:v>0.76175227484472</c:v>
                </c:pt>
                <c:pt idx="207">
                  <c:v>0.751525664989216</c:v>
                </c:pt>
                <c:pt idx="208">
                  <c:v>0.727904790823212</c:v>
                </c:pt>
                <c:pt idx="209">
                  <c:v>0.743956527501657</c:v>
                </c:pt>
                <c:pt idx="210">
                  <c:v>0.764580873671783</c:v>
                </c:pt>
                <c:pt idx="211">
                  <c:v>0.809259945130316</c:v>
                </c:pt>
                <c:pt idx="212">
                  <c:v>0.886558986539984</c:v>
                </c:pt>
                <c:pt idx="213">
                  <c:v>0.772677931034483</c:v>
                </c:pt>
                <c:pt idx="214">
                  <c:v>0.747706766917293</c:v>
                </c:pt>
                <c:pt idx="215">
                  <c:v>0.881846147607461</c:v>
                </c:pt>
                <c:pt idx="216">
                  <c:v>0.82514195961107</c:v>
                </c:pt>
                <c:pt idx="217">
                  <c:v>0.776027214285714</c:v>
                </c:pt>
                <c:pt idx="218">
                  <c:v>0.728319652722968</c:v>
                </c:pt>
                <c:pt idx="219">
                  <c:v>0.823779059449867</c:v>
                </c:pt>
                <c:pt idx="220">
                  <c:v>0.737720979020979</c:v>
                </c:pt>
                <c:pt idx="221">
                  <c:v>0.685700327868852</c:v>
                </c:pt>
                <c:pt idx="222">
                  <c:v>0.240578</c:v>
                </c:pt>
                <c:pt idx="223">
                  <c:v>0.736006378454996</c:v>
                </c:pt>
                <c:pt idx="224">
                  <c:v>0.765582196697775</c:v>
                </c:pt>
                <c:pt idx="225">
                  <c:v>0.77163915266618</c:v>
                </c:pt>
                <c:pt idx="226">
                  <c:v>0.703451032644903</c:v>
                </c:pt>
                <c:pt idx="227">
                  <c:v>0.591860321384425</c:v>
                </c:pt>
                <c:pt idx="228">
                  <c:v>0.748302148302148</c:v>
                </c:pt>
                <c:pt idx="229">
                  <c:v>0.593835171966256</c:v>
                </c:pt>
                <c:pt idx="230">
                  <c:v>0.611596915167095</c:v>
                </c:pt>
                <c:pt idx="231">
                  <c:v>0.757629420084866</c:v>
                </c:pt>
                <c:pt idx="232">
                  <c:v>0.84408243559719</c:v>
                </c:pt>
                <c:pt idx="233">
                  <c:v>0.863995625</c:v>
                </c:pt>
                <c:pt idx="234">
                  <c:v>0.703387357630979</c:v>
                </c:pt>
                <c:pt idx="235">
                  <c:v>0.658977130044843</c:v>
                </c:pt>
                <c:pt idx="236">
                  <c:v>0.662675211548034</c:v>
                </c:pt>
                <c:pt idx="237">
                  <c:v>0.623191762933199</c:v>
                </c:pt>
                <c:pt idx="238">
                  <c:v>0.701847469458988</c:v>
                </c:pt>
                <c:pt idx="239">
                  <c:v>0.765595909090909</c:v>
                </c:pt>
                <c:pt idx="240">
                  <c:v>0.761482825140012</c:v>
                </c:pt>
                <c:pt idx="241">
                  <c:v>0.746398765432099</c:v>
                </c:pt>
                <c:pt idx="242">
                  <c:v>0.704342082662372</c:v>
                </c:pt>
                <c:pt idx="243">
                  <c:v>0.702014736842105</c:v>
                </c:pt>
                <c:pt idx="244">
                  <c:v>0.653525887143688</c:v>
                </c:pt>
                <c:pt idx="245">
                  <c:v>0.660144213104715</c:v>
                </c:pt>
                <c:pt idx="246">
                  <c:v>0.734972603626943</c:v>
                </c:pt>
                <c:pt idx="247">
                  <c:v>0.669568089171974</c:v>
                </c:pt>
                <c:pt idx="248">
                  <c:v>0.723603669724771</c:v>
                </c:pt>
                <c:pt idx="249">
                  <c:v>0.640762693156733</c:v>
                </c:pt>
                <c:pt idx="250">
                  <c:v>0.643013705882353</c:v>
                </c:pt>
                <c:pt idx="251">
                  <c:v>0.648282989994114</c:v>
                </c:pt>
                <c:pt idx="252">
                  <c:v>0.654884896467722</c:v>
                </c:pt>
                <c:pt idx="253">
                  <c:v>0.616320046082949</c:v>
                </c:pt>
                <c:pt idx="254">
                  <c:v>0.615977151515151</c:v>
                </c:pt>
                <c:pt idx="255">
                  <c:v>0.698941645885287</c:v>
                </c:pt>
                <c:pt idx="256">
                  <c:v>0.682184956772334</c:v>
                </c:pt>
                <c:pt idx="257">
                  <c:v>0.706674956521739</c:v>
                </c:pt>
                <c:pt idx="258">
                  <c:v>0.684842276887872</c:v>
                </c:pt>
                <c:pt idx="259">
                  <c:v>0.723257071960298</c:v>
                </c:pt>
                <c:pt idx="260">
                  <c:v>0.731777104377104</c:v>
                </c:pt>
                <c:pt idx="261">
                  <c:v>0.739886695906433</c:v>
                </c:pt>
                <c:pt idx="262">
                  <c:v>0.759430774235524</c:v>
                </c:pt>
                <c:pt idx="263">
                  <c:v>0.800885306122449</c:v>
                </c:pt>
                <c:pt idx="264">
                  <c:v>0.709686724565757</c:v>
                </c:pt>
                <c:pt idx="265">
                  <c:v>0.794203259452412</c:v>
                </c:pt>
                <c:pt idx="266">
                  <c:v>0.830668955441928</c:v>
                </c:pt>
                <c:pt idx="267">
                  <c:v>0.780726007604563</c:v>
                </c:pt>
                <c:pt idx="268">
                  <c:v>0.740608507670851</c:v>
                </c:pt>
              </c:numCache>
            </c:numRef>
          </c:yVal>
          <c:smooth val="1"/>
        </c:ser>
        <c:ser>
          <c:idx val="2"/>
          <c:order val="2"/>
          <c:tx>
            <c:v>$eCPM</c:v>
          </c:tx>
          <c:spPr>
            <a:ln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triangle"/>
            <c:size val="3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income'!$F$3:$F$300</c:f>
              <c:numCache>
                <c:formatCode>_-[$$-409]* #,##0.00_ ;_-[$$-409]* \-#,##0.00\ ;_-[$$-409]* "-"??_ ;_-@_ </c:formatCode>
                <c:ptCount val="298"/>
                <c:pt idx="0">
                  <c:v>1.572267606146217</c:v>
                </c:pt>
                <c:pt idx="1">
                  <c:v>1.436958068981949</c:v>
                </c:pt>
                <c:pt idx="2">
                  <c:v>1.418591225352481</c:v>
                </c:pt>
                <c:pt idx="3">
                  <c:v>1.329153383866031</c:v>
                </c:pt>
                <c:pt idx="4">
                  <c:v>1.312507565142442</c:v>
                </c:pt>
                <c:pt idx="5">
                  <c:v>1.283506336944996</c:v>
                </c:pt>
                <c:pt idx="6">
                  <c:v>1.304697420723694</c:v>
                </c:pt>
                <c:pt idx="7">
                  <c:v>1.30217434344196</c:v>
                </c:pt>
                <c:pt idx="8">
                  <c:v>1.415569902950882</c:v>
                </c:pt>
                <c:pt idx="9">
                  <c:v>1.374756861859833</c:v>
                </c:pt>
                <c:pt idx="10">
                  <c:v>1.265620471704781</c:v>
                </c:pt>
                <c:pt idx="11">
                  <c:v>1.253632365203766</c:v>
                </c:pt>
                <c:pt idx="12">
                  <c:v>1.191680396578726</c:v>
                </c:pt>
                <c:pt idx="13">
                  <c:v>1.245752921896539</c:v>
                </c:pt>
                <c:pt idx="14">
                  <c:v>1.294533148579813</c:v>
                </c:pt>
                <c:pt idx="15">
                  <c:v>1.348336169675302</c:v>
                </c:pt>
                <c:pt idx="16">
                  <c:v>1.425784540727379</c:v>
                </c:pt>
                <c:pt idx="17">
                  <c:v>1.259337825785868</c:v>
                </c:pt>
                <c:pt idx="18">
                  <c:v>1.250634003502781</c:v>
                </c:pt>
                <c:pt idx="19">
                  <c:v>1.228170745269393</c:v>
                </c:pt>
                <c:pt idx="20">
                  <c:v>1.328654134724855</c:v>
                </c:pt>
                <c:pt idx="21">
                  <c:v>1.351947891972585</c:v>
                </c:pt>
                <c:pt idx="22">
                  <c:v>1.545835070072753</c:v>
                </c:pt>
                <c:pt idx="23">
                  <c:v>1.496939288763187</c:v>
                </c:pt>
                <c:pt idx="24">
                  <c:v>1.316642977225823</c:v>
                </c:pt>
                <c:pt idx="25">
                  <c:v>1.355344801213461</c:v>
                </c:pt>
                <c:pt idx="26">
                  <c:v>1.342953453080425</c:v>
                </c:pt>
                <c:pt idx="27">
                  <c:v>1.37216839566723</c:v>
                </c:pt>
                <c:pt idx="28">
                  <c:v>1.419277506547595</c:v>
                </c:pt>
                <c:pt idx="29">
                  <c:v>1.404144177452523</c:v>
                </c:pt>
                <c:pt idx="30">
                  <c:v>1.404752237558598</c:v>
                </c:pt>
                <c:pt idx="31">
                  <c:v>1.280421928523728</c:v>
                </c:pt>
                <c:pt idx="32">
                  <c:v>1.242158365811916</c:v>
                </c:pt>
                <c:pt idx="33">
                  <c:v>1.286786179815931</c:v>
                </c:pt>
                <c:pt idx="34">
                  <c:v>1.291681242586535</c:v>
                </c:pt>
                <c:pt idx="35">
                  <c:v>1.322693609748482</c:v>
                </c:pt>
                <c:pt idx="36">
                  <c:v>1.501646849129268</c:v>
                </c:pt>
                <c:pt idx="37">
                  <c:v>1.362964286835863</c:v>
                </c:pt>
                <c:pt idx="38">
                  <c:v>1.282543514913754</c:v>
                </c:pt>
                <c:pt idx="39">
                  <c:v>1.221116259523573</c:v>
                </c:pt>
                <c:pt idx="40">
                  <c:v>1.280687876045068</c:v>
                </c:pt>
                <c:pt idx="41">
                  <c:v>1.336459918265745</c:v>
                </c:pt>
                <c:pt idx="42">
                  <c:v>1.315856058160069</c:v>
                </c:pt>
                <c:pt idx="43">
                  <c:v>1.395305389376455</c:v>
                </c:pt>
                <c:pt idx="44">
                  <c:v>1.44142023303129</c:v>
                </c:pt>
                <c:pt idx="45">
                  <c:v>1.394673823162445</c:v>
                </c:pt>
                <c:pt idx="46">
                  <c:v>1.287080171220542</c:v>
                </c:pt>
                <c:pt idx="47">
                  <c:v>1.290896857585003</c:v>
                </c:pt>
                <c:pt idx="48">
                  <c:v>1.192629723103086</c:v>
                </c:pt>
                <c:pt idx="49">
                  <c:v>1.274303011264001</c:v>
                </c:pt>
                <c:pt idx="50">
                  <c:v>1.379199303929665</c:v>
                </c:pt>
                <c:pt idx="51">
                  <c:v>1.375896032042003</c:v>
                </c:pt>
                <c:pt idx="52">
                  <c:v>1.32946625069384</c:v>
                </c:pt>
                <c:pt idx="53">
                  <c:v>1.357496222007841</c:v>
                </c:pt>
                <c:pt idx="54">
                  <c:v>1.3606513315631</c:v>
                </c:pt>
                <c:pt idx="55">
                  <c:v>1.291504097790619</c:v>
                </c:pt>
                <c:pt idx="56">
                  <c:v>1.299443826155403</c:v>
                </c:pt>
                <c:pt idx="57">
                  <c:v>1.380357034095655</c:v>
                </c:pt>
                <c:pt idx="58">
                  <c:v>1.397322417918981</c:v>
                </c:pt>
                <c:pt idx="59">
                  <c:v>1.36824959451221</c:v>
                </c:pt>
                <c:pt idx="60">
                  <c:v>1.2814305924987</c:v>
                </c:pt>
                <c:pt idx="61">
                  <c:v>1.245580252684261</c:v>
                </c:pt>
                <c:pt idx="62">
                  <c:v>1.282643495336182</c:v>
                </c:pt>
                <c:pt idx="63">
                  <c:v>1.21384813727665</c:v>
                </c:pt>
                <c:pt idx="64">
                  <c:v>1.381970017293245</c:v>
                </c:pt>
                <c:pt idx="65">
                  <c:v>1.494222763686808</c:v>
                </c:pt>
                <c:pt idx="66">
                  <c:v>1.365153491761762</c:v>
                </c:pt>
                <c:pt idx="67">
                  <c:v>1.262049479239279</c:v>
                </c:pt>
                <c:pt idx="68">
                  <c:v>1.277668407537938</c:v>
                </c:pt>
                <c:pt idx="69">
                  <c:v>1.277406756016721</c:v>
                </c:pt>
                <c:pt idx="70">
                  <c:v>1.381078895009603</c:v>
                </c:pt>
                <c:pt idx="71">
                  <c:v>1.483423900735221</c:v>
                </c:pt>
                <c:pt idx="72">
                  <c:v>1.423388859041082</c:v>
                </c:pt>
                <c:pt idx="73">
                  <c:v>1.335995572457084</c:v>
                </c:pt>
                <c:pt idx="74">
                  <c:v>1.373351367603641</c:v>
                </c:pt>
                <c:pt idx="75">
                  <c:v>1.365282301080153</c:v>
                </c:pt>
                <c:pt idx="76">
                  <c:v>1.371016618650587</c:v>
                </c:pt>
                <c:pt idx="77">
                  <c:v>1.393061867389178</c:v>
                </c:pt>
                <c:pt idx="78">
                  <c:v>1.467980632046803</c:v>
                </c:pt>
                <c:pt idx="79">
                  <c:v>1.468496329352851</c:v>
                </c:pt>
                <c:pt idx="80">
                  <c:v>1.418634358895197</c:v>
                </c:pt>
                <c:pt idx="81">
                  <c:v>1.34606373605378</c:v>
                </c:pt>
                <c:pt idx="82">
                  <c:v>1.357714803855878</c:v>
                </c:pt>
                <c:pt idx="83">
                  <c:v>1.508982274340616</c:v>
                </c:pt>
                <c:pt idx="84">
                  <c:v>1.543175122017075</c:v>
                </c:pt>
                <c:pt idx="85">
                  <c:v>1.471487105392552</c:v>
                </c:pt>
                <c:pt idx="86">
                  <c:v>1.48623699635329</c:v>
                </c:pt>
                <c:pt idx="87">
                  <c:v>1.460058948314416</c:v>
                </c:pt>
                <c:pt idx="88">
                  <c:v>1.324544763612206</c:v>
                </c:pt>
                <c:pt idx="89">
                  <c:v>1.4038631988395</c:v>
                </c:pt>
                <c:pt idx="90">
                  <c:v>1.435699343509078</c:v>
                </c:pt>
                <c:pt idx="91">
                  <c:v>1.214349704864117</c:v>
                </c:pt>
                <c:pt idx="92">
                  <c:v>1.332664817991084</c:v>
                </c:pt>
                <c:pt idx="93">
                  <c:v>1.329512765009852</c:v>
                </c:pt>
                <c:pt idx="94">
                  <c:v>1.220081641939805</c:v>
                </c:pt>
                <c:pt idx="95">
                  <c:v>1.154783278537174</c:v>
                </c:pt>
                <c:pt idx="96">
                  <c:v>1.120856043428915</c:v>
                </c:pt>
                <c:pt idx="97">
                  <c:v>1.247437650683081</c:v>
                </c:pt>
                <c:pt idx="98">
                  <c:v>1.231193403792935</c:v>
                </c:pt>
                <c:pt idx="99">
                  <c:v>1.273175824485136</c:v>
                </c:pt>
                <c:pt idx="100">
                  <c:v>1.257908888204372</c:v>
                </c:pt>
                <c:pt idx="101">
                  <c:v>1.113955515718511</c:v>
                </c:pt>
                <c:pt idx="102">
                  <c:v>1.201927331083676</c:v>
                </c:pt>
                <c:pt idx="103">
                  <c:v>1.258807857598258</c:v>
                </c:pt>
                <c:pt idx="104">
                  <c:v>1.314498350659235</c:v>
                </c:pt>
                <c:pt idx="105">
                  <c:v>1.277938878961226</c:v>
                </c:pt>
                <c:pt idx="106">
                  <c:v>1.433713211576097</c:v>
                </c:pt>
                <c:pt idx="107">
                  <c:v>1.457832023822474</c:v>
                </c:pt>
                <c:pt idx="108">
                  <c:v>1.288062917885847</c:v>
                </c:pt>
                <c:pt idx="109">
                  <c:v>1.348415150077444</c:v>
                </c:pt>
                <c:pt idx="110">
                  <c:v>1.435195595431468</c:v>
                </c:pt>
                <c:pt idx="111">
                  <c:v>1.434714432327802</c:v>
                </c:pt>
                <c:pt idx="112">
                  <c:v>1.358247734240114</c:v>
                </c:pt>
                <c:pt idx="113">
                  <c:v>1.507718370935999</c:v>
                </c:pt>
                <c:pt idx="114">
                  <c:v>1.482855490566935</c:v>
                </c:pt>
                <c:pt idx="115">
                  <c:v>1.394324012141638</c:v>
                </c:pt>
                <c:pt idx="116">
                  <c:v>1.422992879135087</c:v>
                </c:pt>
                <c:pt idx="117">
                  <c:v>1.375853055784211</c:v>
                </c:pt>
                <c:pt idx="118">
                  <c:v>1.447496075967096</c:v>
                </c:pt>
                <c:pt idx="119">
                  <c:v>1.463384418986176</c:v>
                </c:pt>
                <c:pt idx="120">
                  <c:v>1.479843289591571</c:v>
                </c:pt>
                <c:pt idx="121">
                  <c:v>1.425407415671207</c:v>
                </c:pt>
                <c:pt idx="122">
                  <c:v>1.399253954915216</c:v>
                </c:pt>
                <c:pt idx="123">
                  <c:v>1.303635855863465</c:v>
                </c:pt>
                <c:pt idx="124">
                  <c:v>1.332461408162876</c:v>
                </c:pt>
                <c:pt idx="125">
                  <c:v>1.321832704802015</c:v>
                </c:pt>
                <c:pt idx="126">
                  <c:v>1.444938202119615</c:v>
                </c:pt>
                <c:pt idx="127">
                  <c:v>1.498010373680884</c:v>
                </c:pt>
                <c:pt idx="128">
                  <c:v>1.372394473503633</c:v>
                </c:pt>
                <c:pt idx="129">
                  <c:v>1.260179004219819</c:v>
                </c:pt>
                <c:pt idx="130">
                  <c:v>1.305767160599495</c:v>
                </c:pt>
                <c:pt idx="131">
                  <c:v>1.355074494686882</c:v>
                </c:pt>
                <c:pt idx="132">
                  <c:v>1.409015963223165</c:v>
                </c:pt>
                <c:pt idx="133">
                  <c:v>1.42793747282945</c:v>
                </c:pt>
                <c:pt idx="134">
                  <c:v>1.230780072441813</c:v>
                </c:pt>
                <c:pt idx="135">
                  <c:v>1.565909514877782</c:v>
                </c:pt>
                <c:pt idx="136">
                  <c:v>1.295191555184614</c:v>
                </c:pt>
                <c:pt idx="137">
                  <c:v>1.353338754805959</c:v>
                </c:pt>
                <c:pt idx="138">
                  <c:v>1.36616656381334</c:v>
                </c:pt>
                <c:pt idx="139">
                  <c:v>1.409197520273936</c:v>
                </c:pt>
                <c:pt idx="140">
                  <c:v>1.429561175762138</c:v>
                </c:pt>
                <c:pt idx="141">
                  <c:v>1.492010337022669</c:v>
                </c:pt>
                <c:pt idx="142">
                  <c:v>1.511523624520737</c:v>
                </c:pt>
                <c:pt idx="143">
                  <c:v>1.423665234447958</c:v>
                </c:pt>
                <c:pt idx="144">
                  <c:v>1.455448264911817</c:v>
                </c:pt>
                <c:pt idx="145">
                  <c:v>1.63076285080961</c:v>
                </c:pt>
                <c:pt idx="146">
                  <c:v>1.538771219435083</c:v>
                </c:pt>
                <c:pt idx="147">
                  <c:v>1.514131051514775</c:v>
                </c:pt>
                <c:pt idx="148">
                  <c:v>1.629315157363339</c:v>
                </c:pt>
                <c:pt idx="149">
                  <c:v>1.627327358878856</c:v>
                </c:pt>
                <c:pt idx="150">
                  <c:v>1.370910739462849</c:v>
                </c:pt>
                <c:pt idx="151">
                  <c:v>1.411637425077291</c:v>
                </c:pt>
                <c:pt idx="152">
                  <c:v>1.381552558156008</c:v>
                </c:pt>
                <c:pt idx="153">
                  <c:v>1.358674514651667</c:v>
                </c:pt>
                <c:pt idx="154">
                  <c:v>1.366792730210348</c:v>
                </c:pt>
                <c:pt idx="155">
                  <c:v>1.531955049155012</c:v>
                </c:pt>
                <c:pt idx="156">
                  <c:v>1.497917168087966</c:v>
                </c:pt>
                <c:pt idx="157">
                  <c:v>1.444317220628162</c:v>
                </c:pt>
                <c:pt idx="158">
                  <c:v>1.436329501801574</c:v>
                </c:pt>
                <c:pt idx="159">
                  <c:v>1.480921428319645</c:v>
                </c:pt>
                <c:pt idx="160">
                  <c:v>1.390765598342676</c:v>
                </c:pt>
                <c:pt idx="161">
                  <c:v>1.411531277250304</c:v>
                </c:pt>
                <c:pt idx="162">
                  <c:v>1.540269002406039</c:v>
                </c:pt>
                <c:pt idx="163">
                  <c:v>1.423723281979805</c:v>
                </c:pt>
                <c:pt idx="164">
                  <c:v>1.382188980299053</c:v>
                </c:pt>
                <c:pt idx="165">
                  <c:v>1.444325658577676</c:v>
                </c:pt>
                <c:pt idx="166">
                  <c:v>1.421457211416291</c:v>
                </c:pt>
                <c:pt idx="167">
                  <c:v>1.478141523965992</c:v>
                </c:pt>
                <c:pt idx="168">
                  <c:v>1.424960622042484</c:v>
                </c:pt>
                <c:pt idx="169">
                  <c:v>1.488300241989562</c:v>
                </c:pt>
                <c:pt idx="170">
                  <c:v>1.49938114088799</c:v>
                </c:pt>
                <c:pt idx="171">
                  <c:v>1.469025186892014</c:v>
                </c:pt>
                <c:pt idx="172">
                  <c:v>1.468065638400575</c:v>
                </c:pt>
                <c:pt idx="173">
                  <c:v>1.473195838441462</c:v>
                </c:pt>
                <c:pt idx="174">
                  <c:v>1.530136810993632</c:v>
                </c:pt>
                <c:pt idx="175">
                  <c:v>1.655064578669571</c:v>
                </c:pt>
                <c:pt idx="176">
                  <c:v>1.806494150828101</c:v>
                </c:pt>
                <c:pt idx="177">
                  <c:v>1.620926011138791</c:v>
                </c:pt>
                <c:pt idx="178">
                  <c:v>1.426618357487923</c:v>
                </c:pt>
                <c:pt idx="179">
                  <c:v>1.435622140522876</c:v>
                </c:pt>
                <c:pt idx="180">
                  <c:v>1.351669894555627</c:v>
                </c:pt>
                <c:pt idx="181">
                  <c:v>1.393600453674371</c:v>
                </c:pt>
                <c:pt idx="182">
                  <c:v>1.33022103970528</c:v>
                </c:pt>
                <c:pt idx="183">
                  <c:v>1.350391678855843</c:v>
                </c:pt>
                <c:pt idx="184">
                  <c:v>1.396805555555556</c:v>
                </c:pt>
                <c:pt idx="185">
                  <c:v>1.268142145160615</c:v>
                </c:pt>
                <c:pt idx="186">
                  <c:v>1.239351351351351</c:v>
                </c:pt>
                <c:pt idx="187">
                  <c:v>1.374254276331912</c:v>
                </c:pt>
                <c:pt idx="188">
                  <c:v>1.269725863102887</c:v>
                </c:pt>
                <c:pt idx="189">
                  <c:v>1.23303952991453</c:v>
                </c:pt>
                <c:pt idx="190">
                  <c:v>1.31695664090336</c:v>
                </c:pt>
                <c:pt idx="191">
                  <c:v>1.34769063180828</c:v>
                </c:pt>
                <c:pt idx="192">
                  <c:v>1.266291325762479</c:v>
                </c:pt>
                <c:pt idx="193">
                  <c:v>1.280646526191081</c:v>
                </c:pt>
                <c:pt idx="194">
                  <c:v>1.252250032088307</c:v>
                </c:pt>
                <c:pt idx="195">
                  <c:v>1.267553319252909</c:v>
                </c:pt>
                <c:pt idx="196">
                  <c:v>1.213676514094924</c:v>
                </c:pt>
                <c:pt idx="197">
                  <c:v>1.348954485820971</c:v>
                </c:pt>
                <c:pt idx="198">
                  <c:v>1.272112426268452</c:v>
                </c:pt>
                <c:pt idx="199">
                  <c:v>1.162857905982906</c:v>
                </c:pt>
                <c:pt idx="200">
                  <c:v>1.232859659253108</c:v>
                </c:pt>
                <c:pt idx="201">
                  <c:v>1.250816129472733</c:v>
                </c:pt>
                <c:pt idx="202">
                  <c:v>1.225010375701931</c:v>
                </c:pt>
                <c:pt idx="203">
                  <c:v>1.178130500914327</c:v>
                </c:pt>
                <c:pt idx="204">
                  <c:v>1.240843291689299</c:v>
                </c:pt>
                <c:pt idx="205">
                  <c:v>1.321503961759281</c:v>
                </c:pt>
                <c:pt idx="206">
                  <c:v>1.261438869351062</c:v>
                </c:pt>
                <c:pt idx="207">
                  <c:v>1.281025641025641</c:v>
                </c:pt>
                <c:pt idx="208">
                  <c:v>1.154013981068437</c:v>
                </c:pt>
                <c:pt idx="209">
                  <c:v>1.207653511147487</c:v>
                </c:pt>
                <c:pt idx="210">
                  <c:v>1.232920347385292</c:v>
                </c:pt>
                <c:pt idx="211">
                  <c:v>1.360574946674423</c:v>
                </c:pt>
                <c:pt idx="212">
                  <c:v>1.394806588336284</c:v>
                </c:pt>
                <c:pt idx="213">
                  <c:v>1.219098403506655</c:v>
                </c:pt>
                <c:pt idx="214">
                  <c:v>1.200821202401513</c:v>
                </c:pt>
                <c:pt idx="215">
                  <c:v>1.203410186487203</c:v>
                </c:pt>
                <c:pt idx="216">
                  <c:v>1.232121724317502</c:v>
                </c:pt>
                <c:pt idx="217">
                  <c:v>1.24113114517264</c:v>
                </c:pt>
                <c:pt idx="218">
                  <c:v>1.378785529715762</c:v>
                </c:pt>
                <c:pt idx="219">
                  <c:v>1.339155487632309</c:v>
                </c:pt>
                <c:pt idx="220">
                  <c:v>1.227449929837989</c:v>
                </c:pt>
                <c:pt idx="221">
                  <c:v>1.20668774575378</c:v>
                </c:pt>
                <c:pt idx="222">
                  <c:v>0.494032239086951</c:v>
                </c:pt>
                <c:pt idx="223">
                  <c:v>1.177087304613039</c:v>
                </c:pt>
                <c:pt idx="224">
                  <c:v>1.199712782656654</c:v>
                </c:pt>
                <c:pt idx="225">
                  <c:v>1.368420004306632</c:v>
                </c:pt>
                <c:pt idx="226">
                  <c:v>1.249756308506309</c:v>
                </c:pt>
                <c:pt idx="227">
                  <c:v>1.13342996941896</c:v>
                </c:pt>
                <c:pt idx="228">
                  <c:v>1.252807550994552</c:v>
                </c:pt>
                <c:pt idx="229">
                  <c:v>1.156019193391642</c:v>
                </c:pt>
                <c:pt idx="230">
                  <c:v>1.200806789537434</c:v>
                </c:pt>
                <c:pt idx="231">
                  <c:v>1.176521531100478</c:v>
                </c:pt>
                <c:pt idx="232">
                  <c:v>1.298475374050662</c:v>
                </c:pt>
                <c:pt idx="233">
                  <c:v>1.288729232550889</c:v>
                </c:pt>
                <c:pt idx="234">
                  <c:v>1.138020677996132</c:v>
                </c:pt>
                <c:pt idx="235">
                  <c:v>1.0877376605767</c:v>
                </c:pt>
                <c:pt idx="236">
                  <c:v>1.105004039512543</c:v>
                </c:pt>
                <c:pt idx="237">
                  <c:v>1.247640343936277</c:v>
                </c:pt>
                <c:pt idx="238">
                  <c:v>1.223119433465597</c:v>
                </c:pt>
                <c:pt idx="239">
                  <c:v>1.326511707326458</c:v>
                </c:pt>
                <c:pt idx="240">
                  <c:v>1.379904908238115</c:v>
                </c:pt>
                <c:pt idx="241">
                  <c:v>1.275542635198066</c:v>
                </c:pt>
                <c:pt idx="242">
                  <c:v>1.307783042129142</c:v>
                </c:pt>
                <c:pt idx="243">
                  <c:v>1.30305314654214</c:v>
                </c:pt>
                <c:pt idx="244">
                  <c:v>1.228325108419321</c:v>
                </c:pt>
                <c:pt idx="245">
                  <c:v>1.493965557726031</c:v>
                </c:pt>
                <c:pt idx="246">
                  <c:v>1.346081598899963</c:v>
                </c:pt>
                <c:pt idx="247">
                  <c:v>1.315836785583008</c:v>
                </c:pt>
                <c:pt idx="248">
                  <c:v>1.299827565270188</c:v>
                </c:pt>
                <c:pt idx="249">
                  <c:v>1.196569983638257</c:v>
                </c:pt>
                <c:pt idx="250">
                  <c:v>1.166314069715111</c:v>
                </c:pt>
                <c:pt idx="251">
                  <c:v>1.204181682899898</c:v>
                </c:pt>
                <c:pt idx="252">
                  <c:v>1.239674207463884</c:v>
                </c:pt>
                <c:pt idx="253">
                  <c:v>1.301610536301918</c:v>
                </c:pt>
                <c:pt idx="254">
                  <c:v>1.275367412770911</c:v>
                </c:pt>
                <c:pt idx="255">
                  <c:v>1.422635954114751</c:v>
                </c:pt>
                <c:pt idx="256">
                  <c:v>1.282412015123587</c:v>
                </c:pt>
                <c:pt idx="257">
                  <c:v>1.338567695283218</c:v>
                </c:pt>
                <c:pt idx="258">
                  <c:v>1.303319421014101</c:v>
                </c:pt>
                <c:pt idx="259">
                  <c:v>1.300666112884186</c:v>
                </c:pt>
                <c:pt idx="260">
                  <c:v>1.390484517304189</c:v>
                </c:pt>
                <c:pt idx="261">
                  <c:v>1.39644503389331</c:v>
                </c:pt>
                <c:pt idx="262">
                  <c:v>1.376270376455146</c:v>
                </c:pt>
                <c:pt idx="263">
                  <c:v>1.353074224462835</c:v>
                </c:pt>
                <c:pt idx="264">
                  <c:v>1.315524653487843</c:v>
                </c:pt>
                <c:pt idx="265">
                  <c:v>1.415407356131657</c:v>
                </c:pt>
                <c:pt idx="266">
                  <c:v>1.367319409206234</c:v>
                </c:pt>
                <c:pt idx="267">
                  <c:v>1.397602958838914</c:v>
                </c:pt>
                <c:pt idx="268">
                  <c:v>1.433854170202655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86360"/>
        <c:axId val="2129782648"/>
      </c:scatterChart>
      <c:valAx>
        <c:axId val="2129786360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2129782648"/>
        <c:crosses val="autoZero"/>
        <c:crossBetween val="midCat"/>
        <c:majorUnit val="7.0"/>
      </c:valAx>
      <c:valAx>
        <c:axId val="2129782648"/>
        <c:scaling>
          <c:orientation val="minMax"/>
          <c:min val="0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9786360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Pageviews (total)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580695624967"/>
          <c:y val="0.190230051888675"/>
          <c:w val="0.724231892371069"/>
          <c:h val="0.677788381291048"/>
        </c:manualLayout>
      </c:layout>
      <c:scatterChart>
        <c:scatterStyle val="lineMarker"/>
        <c:varyColors val="0"/>
        <c:ser>
          <c:idx val="0"/>
          <c:order val="0"/>
          <c:tx>
            <c:v>Desktop</c:v>
          </c:tx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income'!$D$3:$D$300</c:f>
              <c:numCache>
                <c:formatCode>#,##0_);\(#,##0\)</c:formatCode>
                <c:ptCount val="298"/>
                <c:pt idx="0">
                  <c:v>2.124E6</c:v>
                </c:pt>
                <c:pt idx="1">
                  <c:v>2.265E6</c:v>
                </c:pt>
                <c:pt idx="2">
                  <c:v>2.037E6</c:v>
                </c:pt>
                <c:pt idx="3">
                  <c:v>2.436E6</c:v>
                </c:pt>
                <c:pt idx="4">
                  <c:v>2.651E6</c:v>
                </c:pt>
                <c:pt idx="5">
                  <c:v>2.65E6</c:v>
                </c:pt>
                <c:pt idx="6">
                  <c:v>2.775E6</c:v>
                </c:pt>
                <c:pt idx="7">
                  <c:v>2.735E6</c:v>
                </c:pt>
                <c:pt idx="8">
                  <c:v>2.3E6</c:v>
                </c:pt>
                <c:pt idx="9">
                  <c:v>2.225E6</c:v>
                </c:pt>
                <c:pt idx="10">
                  <c:v>2.987E6</c:v>
                </c:pt>
                <c:pt idx="11">
                  <c:v>2.75E6</c:v>
                </c:pt>
                <c:pt idx="12">
                  <c:v>2.541E6</c:v>
                </c:pt>
                <c:pt idx="13">
                  <c:v>2.525E6</c:v>
                </c:pt>
                <c:pt idx="14">
                  <c:v>2.614E6</c:v>
                </c:pt>
                <c:pt idx="15">
                  <c:v>2.204E6</c:v>
                </c:pt>
                <c:pt idx="16">
                  <c:v>2.069E6</c:v>
                </c:pt>
                <c:pt idx="17">
                  <c:v>2.742E6</c:v>
                </c:pt>
                <c:pt idx="18">
                  <c:v>2.633E6</c:v>
                </c:pt>
                <c:pt idx="19">
                  <c:v>2.989E6</c:v>
                </c:pt>
                <c:pt idx="20">
                  <c:v>2.641E6</c:v>
                </c:pt>
                <c:pt idx="21">
                  <c:v>2.486E6</c:v>
                </c:pt>
                <c:pt idx="22">
                  <c:v>2.029E6</c:v>
                </c:pt>
                <c:pt idx="23">
                  <c:v>1.863E6</c:v>
                </c:pt>
                <c:pt idx="24">
                  <c:v>2.439E6</c:v>
                </c:pt>
                <c:pt idx="25">
                  <c:v>2.434E6</c:v>
                </c:pt>
                <c:pt idx="26">
                  <c:v>2.514E6</c:v>
                </c:pt>
                <c:pt idx="27">
                  <c:v>2.48E6</c:v>
                </c:pt>
                <c:pt idx="28">
                  <c:v>2.355E6</c:v>
                </c:pt>
                <c:pt idx="29">
                  <c:v>2.008E6</c:v>
                </c:pt>
                <c:pt idx="30">
                  <c:v>2.019E6</c:v>
                </c:pt>
                <c:pt idx="31">
                  <c:v>2.592E6</c:v>
                </c:pt>
                <c:pt idx="32">
                  <c:v>2.523E6</c:v>
                </c:pt>
                <c:pt idx="33">
                  <c:v>2.576E6</c:v>
                </c:pt>
                <c:pt idx="34">
                  <c:v>2.82E6</c:v>
                </c:pt>
                <c:pt idx="35">
                  <c:v>2.712E6</c:v>
                </c:pt>
                <c:pt idx="36">
                  <c:v>2.299E6</c:v>
                </c:pt>
                <c:pt idx="37">
                  <c:v>2.174E6</c:v>
                </c:pt>
                <c:pt idx="38">
                  <c:v>2.74E6</c:v>
                </c:pt>
                <c:pt idx="39">
                  <c:v>3.515E6</c:v>
                </c:pt>
                <c:pt idx="40">
                  <c:v>3.266E6</c:v>
                </c:pt>
                <c:pt idx="41">
                  <c:v>3.298E6</c:v>
                </c:pt>
                <c:pt idx="42">
                  <c:v>3.257E6</c:v>
                </c:pt>
                <c:pt idx="43">
                  <c:v>2.495E6</c:v>
                </c:pt>
                <c:pt idx="44">
                  <c:v>2.072E6</c:v>
                </c:pt>
                <c:pt idx="45">
                  <c:v>2.805E6</c:v>
                </c:pt>
                <c:pt idx="46">
                  <c:v>2.959E6</c:v>
                </c:pt>
                <c:pt idx="47">
                  <c:v>2.832E6</c:v>
                </c:pt>
                <c:pt idx="48">
                  <c:v>3.325E6</c:v>
                </c:pt>
                <c:pt idx="49">
                  <c:v>2.925E6</c:v>
                </c:pt>
                <c:pt idx="50">
                  <c:v>2.237E6</c:v>
                </c:pt>
                <c:pt idx="51">
                  <c:v>2.099E6</c:v>
                </c:pt>
                <c:pt idx="52">
                  <c:v>2.8E6</c:v>
                </c:pt>
                <c:pt idx="53">
                  <c:v>2.777E6</c:v>
                </c:pt>
                <c:pt idx="54">
                  <c:v>2.701E6</c:v>
                </c:pt>
                <c:pt idx="55">
                  <c:v>2.882E6</c:v>
                </c:pt>
                <c:pt idx="56">
                  <c:v>2.68E6</c:v>
                </c:pt>
                <c:pt idx="57">
                  <c:v>2.344E6</c:v>
                </c:pt>
                <c:pt idx="58">
                  <c:v>2.213E6</c:v>
                </c:pt>
                <c:pt idx="59">
                  <c:v>2.867E6</c:v>
                </c:pt>
                <c:pt idx="60">
                  <c:v>2.839E6</c:v>
                </c:pt>
                <c:pt idx="61">
                  <c:v>2.787E6</c:v>
                </c:pt>
                <c:pt idx="62">
                  <c:v>2.824E6</c:v>
                </c:pt>
                <c:pt idx="63">
                  <c:v>2.937E6</c:v>
                </c:pt>
                <c:pt idx="64">
                  <c:v>2.27E6</c:v>
                </c:pt>
                <c:pt idx="65">
                  <c:v>2.404E6</c:v>
                </c:pt>
                <c:pt idx="66">
                  <c:v>2.743E6</c:v>
                </c:pt>
                <c:pt idx="67">
                  <c:v>3.105E6</c:v>
                </c:pt>
                <c:pt idx="68">
                  <c:v>3.065E6</c:v>
                </c:pt>
                <c:pt idx="69">
                  <c:v>3.021E6</c:v>
                </c:pt>
                <c:pt idx="70">
                  <c:v>3.003E6</c:v>
                </c:pt>
                <c:pt idx="71">
                  <c:v>2.362E6</c:v>
                </c:pt>
                <c:pt idx="72">
                  <c:v>2.361E6</c:v>
                </c:pt>
                <c:pt idx="73">
                  <c:v>3.21E6</c:v>
                </c:pt>
                <c:pt idx="74">
                  <c:v>2.948E6</c:v>
                </c:pt>
                <c:pt idx="75">
                  <c:v>2.939E6</c:v>
                </c:pt>
                <c:pt idx="76">
                  <c:v>3.004E6</c:v>
                </c:pt>
                <c:pt idx="77">
                  <c:v>2.949E6</c:v>
                </c:pt>
                <c:pt idx="78">
                  <c:v>2.32E6</c:v>
                </c:pt>
                <c:pt idx="79">
                  <c:v>2.613E6</c:v>
                </c:pt>
                <c:pt idx="80">
                  <c:v>3.034E6</c:v>
                </c:pt>
                <c:pt idx="81">
                  <c:v>3.039E6</c:v>
                </c:pt>
                <c:pt idx="82">
                  <c:v>3.08E6</c:v>
                </c:pt>
                <c:pt idx="83">
                  <c:v>3.092E6</c:v>
                </c:pt>
                <c:pt idx="84">
                  <c:v>2.591E6</c:v>
                </c:pt>
                <c:pt idx="85">
                  <c:v>2.324E6</c:v>
                </c:pt>
                <c:pt idx="86">
                  <c:v>2.283E6</c:v>
                </c:pt>
                <c:pt idx="87">
                  <c:v>2.685E6</c:v>
                </c:pt>
                <c:pt idx="88">
                  <c:v>2.888E6</c:v>
                </c:pt>
                <c:pt idx="89">
                  <c:v>3.103E6</c:v>
                </c:pt>
                <c:pt idx="90">
                  <c:v>2.963E6</c:v>
                </c:pt>
                <c:pt idx="91">
                  <c:v>3.023E6</c:v>
                </c:pt>
                <c:pt idx="92">
                  <c:v>2.239E6</c:v>
                </c:pt>
                <c:pt idx="93">
                  <c:v>2.28E6</c:v>
                </c:pt>
                <c:pt idx="94">
                  <c:v>2.933E6</c:v>
                </c:pt>
                <c:pt idx="95">
                  <c:v>3.055E6</c:v>
                </c:pt>
                <c:pt idx="96">
                  <c:v>3.123E6</c:v>
                </c:pt>
                <c:pt idx="97">
                  <c:v>2.937E6</c:v>
                </c:pt>
                <c:pt idx="98">
                  <c:v>2.682E6</c:v>
                </c:pt>
                <c:pt idx="99">
                  <c:v>2.248E6</c:v>
                </c:pt>
                <c:pt idx="100">
                  <c:v>2.068E6</c:v>
                </c:pt>
                <c:pt idx="101">
                  <c:v>3.021E6</c:v>
                </c:pt>
                <c:pt idx="102">
                  <c:v>3.215E6</c:v>
                </c:pt>
                <c:pt idx="103">
                  <c:v>2.994E6</c:v>
                </c:pt>
                <c:pt idx="104">
                  <c:v>2.761E6</c:v>
                </c:pt>
                <c:pt idx="105">
                  <c:v>2.992E6</c:v>
                </c:pt>
                <c:pt idx="106">
                  <c:v>2.15E6</c:v>
                </c:pt>
                <c:pt idx="107">
                  <c:v>2.002E6</c:v>
                </c:pt>
                <c:pt idx="108">
                  <c:v>2.92E6</c:v>
                </c:pt>
                <c:pt idx="109">
                  <c:v>2.656E6</c:v>
                </c:pt>
                <c:pt idx="110">
                  <c:v>2.764E6</c:v>
                </c:pt>
                <c:pt idx="111">
                  <c:v>2.739E6</c:v>
                </c:pt>
                <c:pt idx="112">
                  <c:v>2.809E6</c:v>
                </c:pt>
                <c:pt idx="113">
                  <c:v>2.077E6</c:v>
                </c:pt>
                <c:pt idx="114">
                  <c:v>2.1E6</c:v>
                </c:pt>
                <c:pt idx="115">
                  <c:v>2.756E6</c:v>
                </c:pt>
                <c:pt idx="116">
                  <c:v>2.83E6</c:v>
                </c:pt>
                <c:pt idx="117">
                  <c:v>2.798E6</c:v>
                </c:pt>
                <c:pt idx="118">
                  <c:v>2.772E6</c:v>
                </c:pt>
                <c:pt idx="119">
                  <c:v>2.539E6</c:v>
                </c:pt>
                <c:pt idx="120">
                  <c:v>2.083E6</c:v>
                </c:pt>
                <c:pt idx="121">
                  <c:v>2.033E6</c:v>
                </c:pt>
                <c:pt idx="122">
                  <c:v>2.513E6</c:v>
                </c:pt>
                <c:pt idx="123">
                  <c:v>2.836E6</c:v>
                </c:pt>
                <c:pt idx="124">
                  <c:v>2.875E6</c:v>
                </c:pt>
                <c:pt idx="125">
                  <c:v>2.848E6</c:v>
                </c:pt>
                <c:pt idx="126">
                  <c:v>2.648E6</c:v>
                </c:pt>
                <c:pt idx="127">
                  <c:v>2.159E6</c:v>
                </c:pt>
                <c:pt idx="128">
                  <c:v>2.205E6</c:v>
                </c:pt>
                <c:pt idx="129">
                  <c:v>2.846E6</c:v>
                </c:pt>
                <c:pt idx="130">
                  <c:v>2.853E6</c:v>
                </c:pt>
                <c:pt idx="131">
                  <c:v>2.665E6</c:v>
                </c:pt>
                <c:pt idx="132">
                  <c:v>2.604E6</c:v>
                </c:pt>
                <c:pt idx="133">
                  <c:v>2.474E6</c:v>
                </c:pt>
                <c:pt idx="134">
                  <c:v>2.068E6</c:v>
                </c:pt>
                <c:pt idx="135">
                  <c:v>1.832E6</c:v>
                </c:pt>
                <c:pt idx="136">
                  <c:v>2.634E6</c:v>
                </c:pt>
                <c:pt idx="137">
                  <c:v>2.73E6</c:v>
                </c:pt>
                <c:pt idx="138">
                  <c:v>2.748E6</c:v>
                </c:pt>
                <c:pt idx="139">
                  <c:v>2.714E6</c:v>
                </c:pt>
                <c:pt idx="140">
                  <c:v>2.736E6</c:v>
                </c:pt>
                <c:pt idx="141">
                  <c:v>2.173E6</c:v>
                </c:pt>
                <c:pt idx="142">
                  <c:v>2.232E6</c:v>
                </c:pt>
                <c:pt idx="143">
                  <c:v>2.789E6</c:v>
                </c:pt>
                <c:pt idx="144">
                  <c:v>2.704E6</c:v>
                </c:pt>
                <c:pt idx="145">
                  <c:v>2.303E6</c:v>
                </c:pt>
                <c:pt idx="146">
                  <c:v>2.63E6</c:v>
                </c:pt>
                <c:pt idx="147">
                  <c:v>2.506E6</c:v>
                </c:pt>
                <c:pt idx="148">
                  <c:v>2.061E6</c:v>
                </c:pt>
                <c:pt idx="149">
                  <c:v>2.134E6</c:v>
                </c:pt>
                <c:pt idx="150">
                  <c:v>2.859E6</c:v>
                </c:pt>
                <c:pt idx="151">
                  <c:v>2.705E6</c:v>
                </c:pt>
                <c:pt idx="152">
                  <c:v>2.671E6</c:v>
                </c:pt>
                <c:pt idx="153">
                  <c:v>2.672E6</c:v>
                </c:pt>
                <c:pt idx="154">
                  <c:v>2.493E6</c:v>
                </c:pt>
                <c:pt idx="155">
                  <c:v>2.085E6</c:v>
                </c:pt>
                <c:pt idx="156">
                  <c:v>2.3E6</c:v>
                </c:pt>
                <c:pt idx="157">
                  <c:v>2.658E6</c:v>
                </c:pt>
                <c:pt idx="158">
                  <c:v>2.584E6</c:v>
                </c:pt>
                <c:pt idx="159">
                  <c:v>2.579E6</c:v>
                </c:pt>
                <c:pt idx="160">
                  <c:v>2.984E6</c:v>
                </c:pt>
                <c:pt idx="161">
                  <c:v>2.459E6</c:v>
                </c:pt>
                <c:pt idx="162">
                  <c:v>2.026E6</c:v>
                </c:pt>
                <c:pt idx="163">
                  <c:v>2.211E6</c:v>
                </c:pt>
                <c:pt idx="164">
                  <c:v>2.635E6</c:v>
                </c:pt>
                <c:pt idx="165">
                  <c:v>2.631E6</c:v>
                </c:pt>
                <c:pt idx="166">
                  <c:v>2.835E6</c:v>
                </c:pt>
                <c:pt idx="167">
                  <c:v>2.793E6</c:v>
                </c:pt>
                <c:pt idx="168">
                  <c:v>2.695E6</c:v>
                </c:pt>
                <c:pt idx="169">
                  <c:v>2.163E6</c:v>
                </c:pt>
                <c:pt idx="170">
                  <c:v>1.898E6</c:v>
                </c:pt>
                <c:pt idx="171">
                  <c:v>2.509E6</c:v>
                </c:pt>
                <c:pt idx="172">
                  <c:v>2.525E6</c:v>
                </c:pt>
                <c:pt idx="173">
                  <c:v>2.545E6</c:v>
                </c:pt>
                <c:pt idx="174">
                  <c:v>2.701E6</c:v>
                </c:pt>
                <c:pt idx="175">
                  <c:v>2.545E6</c:v>
                </c:pt>
                <c:pt idx="176">
                  <c:v>1.974E6</c:v>
                </c:pt>
                <c:pt idx="177">
                  <c:v>2.033E6</c:v>
                </c:pt>
                <c:pt idx="178">
                  <c:v>2.691E6</c:v>
                </c:pt>
                <c:pt idx="179">
                  <c:v>2.72E6</c:v>
                </c:pt>
                <c:pt idx="180">
                  <c:v>3.098E6</c:v>
                </c:pt>
                <c:pt idx="181">
                  <c:v>2.841E6</c:v>
                </c:pt>
                <c:pt idx="182">
                  <c:v>2.443E6</c:v>
                </c:pt>
                <c:pt idx="183">
                  <c:v>2.051E6</c:v>
                </c:pt>
                <c:pt idx="184">
                  <c:v>1.968E6</c:v>
                </c:pt>
                <c:pt idx="185">
                  <c:v>2.653E6</c:v>
                </c:pt>
                <c:pt idx="186">
                  <c:v>2.775E6</c:v>
                </c:pt>
                <c:pt idx="187">
                  <c:v>2.267E6</c:v>
                </c:pt>
                <c:pt idx="188">
                  <c:v>2.594E6</c:v>
                </c:pt>
                <c:pt idx="189">
                  <c:v>2.288E6</c:v>
                </c:pt>
                <c:pt idx="190">
                  <c:v>2.027E6</c:v>
                </c:pt>
                <c:pt idx="191">
                  <c:v>1.887E6</c:v>
                </c:pt>
                <c:pt idx="192">
                  <c:v>2.433E6</c:v>
                </c:pt>
                <c:pt idx="193">
                  <c:v>2.626E6</c:v>
                </c:pt>
                <c:pt idx="194">
                  <c:v>2.597E6</c:v>
                </c:pt>
                <c:pt idx="195">
                  <c:v>2.683E6</c:v>
                </c:pt>
                <c:pt idx="196">
                  <c:v>2.629E6</c:v>
                </c:pt>
                <c:pt idx="197">
                  <c:v>2.202E6</c:v>
                </c:pt>
                <c:pt idx="198">
                  <c:v>2.299E6</c:v>
                </c:pt>
                <c:pt idx="199">
                  <c:v>2.912E6</c:v>
                </c:pt>
                <c:pt idx="200">
                  <c:v>2.728E6</c:v>
                </c:pt>
                <c:pt idx="201">
                  <c:v>2.722E6</c:v>
                </c:pt>
                <c:pt idx="202">
                  <c:v>2.639E6</c:v>
                </c:pt>
                <c:pt idx="203">
                  <c:v>2.572E6</c:v>
                </c:pt>
                <c:pt idx="204">
                  <c:v>2.104E6</c:v>
                </c:pt>
                <c:pt idx="205">
                  <c:v>2.115E6</c:v>
                </c:pt>
                <c:pt idx="206">
                  <c:v>2.477E6</c:v>
                </c:pt>
                <c:pt idx="207">
                  <c:v>2.514E6</c:v>
                </c:pt>
                <c:pt idx="208">
                  <c:v>2.828E6</c:v>
                </c:pt>
                <c:pt idx="209">
                  <c:v>2.739E6</c:v>
                </c:pt>
                <c:pt idx="210">
                  <c:v>2.981E6</c:v>
                </c:pt>
                <c:pt idx="211">
                  <c:v>2.292E6</c:v>
                </c:pt>
                <c:pt idx="212">
                  <c:v>2.071E6</c:v>
                </c:pt>
                <c:pt idx="213">
                  <c:v>2.763E6</c:v>
                </c:pt>
                <c:pt idx="214">
                  <c:v>2.702E6</c:v>
                </c:pt>
                <c:pt idx="215">
                  <c:v>2.501E6</c:v>
                </c:pt>
                <c:pt idx="216">
                  <c:v>2.546E6</c:v>
                </c:pt>
                <c:pt idx="217">
                  <c:v>2.411E6</c:v>
                </c:pt>
                <c:pt idx="218">
                  <c:v>1.892E6</c:v>
                </c:pt>
                <c:pt idx="219">
                  <c:v>1.963E6</c:v>
                </c:pt>
                <c:pt idx="220">
                  <c:v>2.613E6</c:v>
                </c:pt>
                <c:pt idx="221">
                  <c:v>2.741E6</c:v>
                </c:pt>
                <c:pt idx="222">
                  <c:v>2.833E6</c:v>
                </c:pt>
                <c:pt idx="223">
                  <c:v>2.623E6</c:v>
                </c:pt>
                <c:pt idx="224">
                  <c:v>2.619E6</c:v>
                </c:pt>
                <c:pt idx="225">
                  <c:v>2.064E6</c:v>
                </c:pt>
                <c:pt idx="226">
                  <c:v>2.184E6</c:v>
                </c:pt>
                <c:pt idx="227">
                  <c:v>2.725E6</c:v>
                </c:pt>
                <c:pt idx="228">
                  <c:v>2.631E6</c:v>
                </c:pt>
                <c:pt idx="229">
                  <c:v>2.744E6</c:v>
                </c:pt>
                <c:pt idx="230">
                  <c:v>2.777E6</c:v>
                </c:pt>
                <c:pt idx="231">
                  <c:v>2.47E6</c:v>
                </c:pt>
                <c:pt idx="232">
                  <c:v>1.999E6</c:v>
                </c:pt>
                <c:pt idx="233">
                  <c:v>2.041E6</c:v>
                </c:pt>
                <c:pt idx="234">
                  <c:v>3.044E6</c:v>
                </c:pt>
                <c:pt idx="235">
                  <c:v>3.182E6</c:v>
                </c:pt>
                <c:pt idx="236">
                  <c:v>3.31E6</c:v>
                </c:pt>
                <c:pt idx="237">
                  <c:v>3.195E6</c:v>
                </c:pt>
                <c:pt idx="238">
                  <c:v>2.894E6</c:v>
                </c:pt>
                <c:pt idx="239">
                  <c:v>2.336E6</c:v>
                </c:pt>
                <c:pt idx="240">
                  <c:v>2.362E6</c:v>
                </c:pt>
                <c:pt idx="241">
                  <c:v>2.835E6</c:v>
                </c:pt>
                <c:pt idx="242">
                  <c:v>2.962E6</c:v>
                </c:pt>
                <c:pt idx="243">
                  <c:v>2.998E6</c:v>
                </c:pt>
                <c:pt idx="244">
                  <c:v>2.972E6</c:v>
                </c:pt>
                <c:pt idx="245">
                  <c:v>2.249E6</c:v>
                </c:pt>
                <c:pt idx="246">
                  <c:v>2.337E6</c:v>
                </c:pt>
                <c:pt idx="247">
                  <c:v>2.262E6</c:v>
                </c:pt>
                <c:pt idx="248">
                  <c:v>2.745E6</c:v>
                </c:pt>
                <c:pt idx="249">
                  <c:v>2.988E6</c:v>
                </c:pt>
                <c:pt idx="250">
                  <c:v>2.971E6</c:v>
                </c:pt>
                <c:pt idx="251">
                  <c:v>2.839E6</c:v>
                </c:pt>
                <c:pt idx="252">
                  <c:v>2.688E6</c:v>
                </c:pt>
                <c:pt idx="253">
                  <c:v>2.274E6</c:v>
                </c:pt>
                <c:pt idx="254">
                  <c:v>2.278E6</c:v>
                </c:pt>
                <c:pt idx="255">
                  <c:v>2.387E6</c:v>
                </c:pt>
                <c:pt idx="256">
                  <c:v>2.737E6</c:v>
                </c:pt>
                <c:pt idx="257">
                  <c:v>2.713E6</c:v>
                </c:pt>
                <c:pt idx="258">
                  <c:v>2.824E6</c:v>
                </c:pt>
                <c:pt idx="259">
                  <c:v>2.57E6</c:v>
                </c:pt>
                <c:pt idx="260">
                  <c:v>2.135E6</c:v>
                </c:pt>
                <c:pt idx="261">
                  <c:v>1.885E6</c:v>
                </c:pt>
                <c:pt idx="262">
                  <c:v>2.551E6</c:v>
                </c:pt>
                <c:pt idx="263">
                  <c:v>2.543E6</c:v>
                </c:pt>
                <c:pt idx="264">
                  <c:v>2.445E6</c:v>
                </c:pt>
                <c:pt idx="265">
                  <c:v>2.662E6</c:v>
                </c:pt>
                <c:pt idx="266">
                  <c:v>2.48E6</c:v>
                </c:pt>
                <c:pt idx="267">
                  <c:v>2.002E6</c:v>
                </c:pt>
                <c:pt idx="268">
                  <c:v>1.986E6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75928"/>
        <c:axId val="2114551688"/>
      </c:scatterChart>
      <c:valAx>
        <c:axId val="2114675928"/>
        <c:scaling>
          <c:orientation val="minMax"/>
          <c:max val="4270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2114551688"/>
        <c:crosses val="autoZero"/>
        <c:crossBetween val="midCat"/>
        <c:majorUnit val="7.0"/>
      </c:valAx>
      <c:valAx>
        <c:axId val="2114551688"/>
        <c:scaling>
          <c:orientation val="minMax"/>
          <c:min val="0.0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4675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850612423447"/>
          <c:y val="0.15670352786784"/>
          <c:w val="0.134389841586007"/>
          <c:h val="0.099142117724794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5041179208187"/>
          <c:y val="0.175452150115929"/>
          <c:w val="0.734630339013149"/>
          <c:h val="0.72702333333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Engagement!$G$1</c:f>
              <c:strCache>
                <c:ptCount val="1"/>
                <c:pt idx="0">
                  <c:v>Page/visit</c:v>
                </c:pt>
              </c:strCache>
            </c:strRef>
          </c:tx>
          <c:spPr>
            <a:ln w="47625">
              <a:noFill/>
            </a:ln>
          </c:spPr>
          <c:yVal>
            <c:numRef>
              <c:f>Engagement!$G$2:$G$358</c:f>
              <c:numCache>
                <c:formatCode>0.00</c:formatCode>
                <c:ptCount val="357"/>
                <c:pt idx="0">
                  <c:v>5.1</c:v>
                </c:pt>
                <c:pt idx="1">
                  <c:v>5.2</c:v>
                </c:pt>
                <c:pt idx="2">
                  <c:v>5.12</c:v>
                </c:pt>
                <c:pt idx="3">
                  <c:v>5.17</c:v>
                </c:pt>
                <c:pt idx="6">
                  <c:v>5.27</c:v>
                </c:pt>
                <c:pt idx="7">
                  <c:v>5.43</c:v>
                </c:pt>
                <c:pt idx="8">
                  <c:v>5.21</c:v>
                </c:pt>
                <c:pt idx="9">
                  <c:v>5.36</c:v>
                </c:pt>
                <c:pt idx="10">
                  <c:v>5.75</c:v>
                </c:pt>
                <c:pt idx="11">
                  <c:v>5.27</c:v>
                </c:pt>
                <c:pt idx="12" formatCode="General">
                  <c:v>5.11</c:v>
                </c:pt>
                <c:pt idx="13" formatCode="General">
                  <c:v>5.08</c:v>
                </c:pt>
                <c:pt idx="14" formatCode="General">
                  <c:v>5.08</c:v>
                </c:pt>
                <c:pt idx="15" formatCode="General">
                  <c:v>5.27</c:v>
                </c:pt>
                <c:pt idx="16" formatCode="General">
                  <c:v>5.14</c:v>
                </c:pt>
                <c:pt idx="17" formatCode="General">
                  <c:v>5.49</c:v>
                </c:pt>
                <c:pt idx="18" formatCode="General">
                  <c:v>5.27</c:v>
                </c:pt>
                <c:pt idx="19" formatCode="General">
                  <c:v>5.98</c:v>
                </c:pt>
                <c:pt idx="20" formatCode="General">
                  <c:v>5.11</c:v>
                </c:pt>
                <c:pt idx="21" formatCode="General">
                  <c:v>5.16</c:v>
                </c:pt>
                <c:pt idx="22" formatCode="General">
                  <c:v>4.85</c:v>
                </c:pt>
                <c:pt idx="23" formatCode="General">
                  <c:v>4.82</c:v>
                </c:pt>
                <c:pt idx="24" formatCode="General">
                  <c:v>5.04</c:v>
                </c:pt>
                <c:pt idx="25" formatCode="General">
                  <c:v>5.02</c:v>
                </c:pt>
                <c:pt idx="26" formatCode="General">
                  <c:v>5.13</c:v>
                </c:pt>
                <c:pt idx="27" formatCode="General">
                  <c:v>5.15</c:v>
                </c:pt>
                <c:pt idx="28" formatCode="General">
                  <c:v>5.06</c:v>
                </c:pt>
                <c:pt idx="29" formatCode="General">
                  <c:v>4.87</c:v>
                </c:pt>
                <c:pt idx="30" formatCode="General">
                  <c:v>5.13</c:v>
                </c:pt>
                <c:pt idx="31" formatCode="General">
                  <c:v>5.35</c:v>
                </c:pt>
                <c:pt idx="32" formatCode="General">
                  <c:v>5.26</c:v>
                </c:pt>
                <c:pt idx="33" formatCode="General">
                  <c:v>5.33</c:v>
                </c:pt>
                <c:pt idx="34" formatCode="General">
                  <c:v>5.76</c:v>
                </c:pt>
                <c:pt idx="35" formatCode="General">
                  <c:v>5.62</c:v>
                </c:pt>
                <c:pt idx="36" formatCode="General">
                  <c:v>5.5</c:v>
                </c:pt>
                <c:pt idx="37" formatCode="General">
                  <c:v>5.18</c:v>
                </c:pt>
                <c:pt idx="38" formatCode="General">
                  <c:v>4.59</c:v>
                </c:pt>
                <c:pt idx="39" formatCode="General">
                  <c:v>6.2</c:v>
                </c:pt>
                <c:pt idx="40" formatCode="General">
                  <c:v>6.06</c:v>
                </c:pt>
                <c:pt idx="41" formatCode="General">
                  <c:v>5.92</c:v>
                </c:pt>
                <c:pt idx="42" formatCode="General">
                  <c:v>5.61</c:v>
                </c:pt>
                <c:pt idx="43" formatCode="General">
                  <c:v>5.28</c:v>
                </c:pt>
                <c:pt idx="44" formatCode="General">
                  <c:v>4.99</c:v>
                </c:pt>
                <c:pt idx="45" formatCode="General">
                  <c:v>5.38</c:v>
                </c:pt>
                <c:pt idx="46" formatCode="General">
                  <c:v>5.52</c:v>
                </c:pt>
                <c:pt idx="47" formatCode="General">
                  <c:v>5.41</c:v>
                </c:pt>
                <c:pt idx="48" formatCode="General">
                  <c:v>5.79</c:v>
                </c:pt>
                <c:pt idx="49" formatCode="General">
                  <c:v>5.6</c:v>
                </c:pt>
                <c:pt idx="50" formatCode="General">
                  <c:v>4.93</c:v>
                </c:pt>
                <c:pt idx="51" formatCode="General">
                  <c:v>4.95</c:v>
                </c:pt>
                <c:pt idx="52" formatCode="General">
                  <c:v>5.4</c:v>
                </c:pt>
                <c:pt idx="53" formatCode="General">
                  <c:v>5.39</c:v>
                </c:pt>
                <c:pt idx="54" formatCode="General">
                  <c:v>5.24</c:v>
                </c:pt>
                <c:pt idx="55" formatCode="General">
                  <c:v>5.51</c:v>
                </c:pt>
                <c:pt idx="56" formatCode="General">
                  <c:v>5.53</c:v>
                </c:pt>
                <c:pt idx="57" formatCode="General">
                  <c:v>5.36</c:v>
                </c:pt>
                <c:pt idx="58" formatCode="General">
                  <c:v>5.32</c:v>
                </c:pt>
                <c:pt idx="59" formatCode="General">
                  <c:v>5.58</c:v>
                </c:pt>
                <c:pt idx="60" formatCode="General">
                  <c:v>5.54</c:v>
                </c:pt>
                <c:pt idx="61" formatCode="General">
                  <c:v>5.48</c:v>
                </c:pt>
                <c:pt idx="62" formatCode="General">
                  <c:v>5.43</c:v>
                </c:pt>
                <c:pt idx="63" formatCode="General">
                  <c:v>5.76</c:v>
                </c:pt>
                <c:pt idx="64" formatCode="General">
                  <c:v>5.12</c:v>
                </c:pt>
                <c:pt idx="65" formatCode="General">
                  <c:v>5.48</c:v>
                </c:pt>
                <c:pt idx="66" formatCode="General">
                  <c:v>5.76</c:v>
                </c:pt>
                <c:pt idx="67" formatCode="General">
                  <c:v>5.99</c:v>
                </c:pt>
                <c:pt idx="68" formatCode="General">
                  <c:v>5.68</c:v>
                </c:pt>
                <c:pt idx="69" formatCode="General">
                  <c:v>5.7</c:v>
                </c:pt>
                <c:pt idx="70" formatCode="General">
                  <c:v>5.769999999999999</c:v>
                </c:pt>
                <c:pt idx="71" formatCode="General">
                  <c:v>5.23</c:v>
                </c:pt>
                <c:pt idx="72" formatCode="General">
                  <c:v>5.13</c:v>
                </c:pt>
                <c:pt idx="73" formatCode="General">
                  <c:v>5.769999999999999</c:v>
                </c:pt>
                <c:pt idx="74" formatCode="General">
                  <c:v>5.49</c:v>
                </c:pt>
                <c:pt idx="75" formatCode="General">
                  <c:v>5.51</c:v>
                </c:pt>
                <c:pt idx="76" formatCode="General">
                  <c:v>5.71</c:v>
                </c:pt>
                <c:pt idx="77" formatCode="General">
                  <c:v>5.11</c:v>
                </c:pt>
                <c:pt idx="78" formatCode="General">
                  <c:v>5.22</c:v>
                </c:pt>
                <c:pt idx="79" formatCode="General">
                  <c:v>5.12</c:v>
                </c:pt>
                <c:pt idx="80" formatCode="General">
                  <c:v>5.36</c:v>
                </c:pt>
                <c:pt idx="81" formatCode="General">
                  <c:v>5.37</c:v>
                </c:pt>
                <c:pt idx="82" formatCode="General">
                  <c:v>5.46</c:v>
                </c:pt>
                <c:pt idx="83" formatCode="General">
                  <c:v>5.39</c:v>
                </c:pt>
                <c:pt idx="84" formatCode="General">
                  <c:v>5.22</c:v>
                </c:pt>
                <c:pt idx="85" formatCode="General">
                  <c:v>4.97</c:v>
                </c:pt>
                <c:pt idx="86" formatCode="General">
                  <c:v>4.98</c:v>
                </c:pt>
                <c:pt idx="87" formatCode="General">
                  <c:v>5.59</c:v>
                </c:pt>
                <c:pt idx="88" formatCode="General">
                  <c:v>5.38</c:v>
                </c:pt>
                <c:pt idx="89" formatCode="General">
                  <c:v>5.7</c:v>
                </c:pt>
                <c:pt idx="90" formatCode="General">
                  <c:v>5.44</c:v>
                </c:pt>
                <c:pt idx="91" formatCode="General">
                  <c:v>5.53</c:v>
                </c:pt>
                <c:pt idx="92" formatCode="General">
                  <c:v>4.9</c:v>
                </c:pt>
                <c:pt idx="93" formatCode="General">
                  <c:v>5.09</c:v>
                </c:pt>
                <c:pt idx="94" formatCode="General">
                  <c:v>5.37</c:v>
                </c:pt>
                <c:pt idx="95" formatCode="General">
                  <c:v>5.33</c:v>
                </c:pt>
                <c:pt idx="96" formatCode="General">
                  <c:v>5.29</c:v>
                </c:pt>
                <c:pt idx="97" formatCode="General">
                  <c:v>5.2</c:v>
                </c:pt>
                <c:pt idx="98" formatCode="General">
                  <c:v>5.15</c:v>
                </c:pt>
                <c:pt idx="99" formatCode="General">
                  <c:v>4.94</c:v>
                </c:pt>
                <c:pt idx="100" formatCode="General">
                  <c:v>4.79</c:v>
                </c:pt>
                <c:pt idx="101" formatCode="General">
                  <c:v>5.44</c:v>
                </c:pt>
                <c:pt idx="102" formatCode="General">
                  <c:v>5.55</c:v>
                </c:pt>
                <c:pt idx="103" formatCode="General">
                  <c:v>5.47</c:v>
                </c:pt>
                <c:pt idx="104" formatCode="General">
                  <c:v>5.21</c:v>
                </c:pt>
                <c:pt idx="105" formatCode="General">
                  <c:v>5.96</c:v>
                </c:pt>
                <c:pt idx="106" formatCode="General">
                  <c:v>4.98</c:v>
                </c:pt>
                <c:pt idx="107" formatCode="General">
                  <c:v>4.87</c:v>
                </c:pt>
                <c:pt idx="108" formatCode="General">
                  <c:v>5.54</c:v>
                </c:pt>
                <c:pt idx="109" formatCode="General">
                  <c:v>5.27</c:v>
                </c:pt>
                <c:pt idx="110" formatCode="General">
                  <c:v>5.42</c:v>
                </c:pt>
                <c:pt idx="111" formatCode="General">
                  <c:v>5.47</c:v>
                </c:pt>
                <c:pt idx="112" formatCode="General">
                  <c:v>5.7</c:v>
                </c:pt>
                <c:pt idx="113" formatCode="General">
                  <c:v>4.96</c:v>
                </c:pt>
                <c:pt idx="114" formatCode="General">
                  <c:v>5.21</c:v>
                </c:pt>
                <c:pt idx="115" formatCode="General">
                  <c:v>5.32</c:v>
                </c:pt>
                <c:pt idx="116" formatCode="General">
                  <c:v>5.44</c:v>
                </c:pt>
                <c:pt idx="117" formatCode="General">
                  <c:v>5.26</c:v>
                </c:pt>
                <c:pt idx="118" formatCode="General">
                  <c:v>5.47</c:v>
                </c:pt>
                <c:pt idx="119" formatCode="General">
                  <c:v>5.07</c:v>
                </c:pt>
                <c:pt idx="120" formatCode="General">
                  <c:v>4.7</c:v>
                </c:pt>
                <c:pt idx="121" formatCode="General">
                  <c:v>4.84</c:v>
                </c:pt>
                <c:pt idx="122" formatCode="General">
                  <c:v>5.05</c:v>
                </c:pt>
                <c:pt idx="123" formatCode="General">
                  <c:v>5.47</c:v>
                </c:pt>
                <c:pt idx="124" formatCode="General">
                  <c:v>5.44</c:v>
                </c:pt>
                <c:pt idx="125" formatCode="General">
                  <c:v>5.36</c:v>
                </c:pt>
                <c:pt idx="126" formatCode="General">
                  <c:v>5.32</c:v>
                </c:pt>
                <c:pt idx="127" formatCode="General">
                  <c:v>5.1</c:v>
                </c:pt>
                <c:pt idx="128" formatCode="General">
                  <c:v>5.11</c:v>
                </c:pt>
                <c:pt idx="129" formatCode="General">
                  <c:v>5.5</c:v>
                </c:pt>
                <c:pt idx="130" formatCode="General">
                  <c:v>5.64</c:v>
                </c:pt>
                <c:pt idx="131" formatCode="General">
                  <c:v>5.31</c:v>
                </c:pt>
                <c:pt idx="132" formatCode="General">
                  <c:v>5.3</c:v>
                </c:pt>
                <c:pt idx="133" formatCode="General">
                  <c:v>5.27</c:v>
                </c:pt>
                <c:pt idx="134" formatCode="General">
                  <c:v>5.11</c:v>
                </c:pt>
                <c:pt idx="135" formatCode="General">
                  <c:v>5.31</c:v>
                </c:pt>
                <c:pt idx="136" formatCode="General">
                  <c:v>5.51</c:v>
                </c:pt>
                <c:pt idx="137" formatCode="General">
                  <c:v>5.65</c:v>
                </c:pt>
                <c:pt idx="138" formatCode="General">
                  <c:v>5.56</c:v>
                </c:pt>
                <c:pt idx="139" formatCode="General">
                  <c:v>5.41</c:v>
                </c:pt>
                <c:pt idx="140" formatCode="General">
                  <c:v>5.58</c:v>
                </c:pt>
                <c:pt idx="141" formatCode="General">
                  <c:v>5.19</c:v>
                </c:pt>
                <c:pt idx="142" formatCode="General">
                  <c:v>5.42</c:v>
                </c:pt>
                <c:pt idx="143" formatCode="General">
                  <c:v>5.74</c:v>
                </c:pt>
                <c:pt idx="144" formatCode="General">
                  <c:v>5.66</c:v>
                </c:pt>
                <c:pt idx="145" formatCode="General">
                  <c:v>5.26</c:v>
                </c:pt>
                <c:pt idx="146" formatCode="General">
                  <c:v>5.61</c:v>
                </c:pt>
                <c:pt idx="147" formatCode="General">
                  <c:v>5.61</c:v>
                </c:pt>
                <c:pt idx="148" formatCode="General">
                  <c:v>5.38</c:v>
                </c:pt>
                <c:pt idx="149" formatCode="General">
                  <c:v>4.94</c:v>
                </c:pt>
                <c:pt idx="150" formatCode="General">
                  <c:v>5.64</c:v>
                </c:pt>
                <c:pt idx="151" formatCode="General">
                  <c:v>5.61</c:v>
                </c:pt>
                <c:pt idx="152" formatCode="General">
                  <c:v>5.56</c:v>
                </c:pt>
                <c:pt idx="153" formatCode="General">
                  <c:v>5.58</c:v>
                </c:pt>
                <c:pt idx="154" formatCode="General">
                  <c:v>5.3</c:v>
                </c:pt>
                <c:pt idx="155" formatCode="General">
                  <c:v>5.09</c:v>
                </c:pt>
                <c:pt idx="156" formatCode="General">
                  <c:v>5.76</c:v>
                </c:pt>
                <c:pt idx="157" formatCode="General">
                  <c:v>5.78</c:v>
                </c:pt>
                <c:pt idx="158" formatCode="General">
                  <c:v>5.5</c:v>
                </c:pt>
                <c:pt idx="159" formatCode="General">
                  <c:v>5.5</c:v>
                </c:pt>
                <c:pt idx="160" formatCode="General">
                  <c:v>5.58</c:v>
                </c:pt>
                <c:pt idx="161" formatCode="General">
                  <c:v>5.46</c:v>
                </c:pt>
                <c:pt idx="162" formatCode="General">
                  <c:v>5.35</c:v>
                </c:pt>
                <c:pt idx="163" formatCode="General">
                  <c:v>5.94</c:v>
                </c:pt>
                <c:pt idx="164" formatCode="General">
                  <c:v>5.64</c:v>
                </c:pt>
                <c:pt idx="165" formatCode="General">
                  <c:v>5.58</c:v>
                </c:pt>
                <c:pt idx="166" formatCode="General">
                  <c:v>5.75</c:v>
                </c:pt>
                <c:pt idx="167" formatCode="General">
                  <c:v>5.9</c:v>
                </c:pt>
                <c:pt idx="168" formatCode="General">
                  <c:v>5.82</c:v>
                </c:pt>
                <c:pt idx="169" formatCode="General">
                  <c:v>5.55</c:v>
                </c:pt>
                <c:pt idx="170" formatCode="General">
                  <c:v>5.14</c:v>
                </c:pt>
                <c:pt idx="171" formatCode="General">
                  <c:v>5.44</c:v>
                </c:pt>
                <c:pt idx="172" formatCode="General">
                  <c:v>5.45</c:v>
                </c:pt>
                <c:pt idx="173" formatCode="General">
                  <c:v>5.51</c:v>
                </c:pt>
                <c:pt idx="174" formatCode="General">
                  <c:v>5.69</c:v>
                </c:pt>
                <c:pt idx="175" formatCode="General">
                  <c:v>5.5</c:v>
                </c:pt>
                <c:pt idx="176" formatCode="General">
                  <c:v>5.17</c:v>
                </c:pt>
                <c:pt idx="177" formatCode="General">
                  <c:v>5.51</c:v>
                </c:pt>
                <c:pt idx="178" formatCode="General">
                  <c:v>5.81</c:v>
                </c:pt>
                <c:pt idx="179" formatCode="General">
                  <c:v>5.68</c:v>
                </c:pt>
                <c:pt idx="180" formatCode="General">
                  <c:v>6.12</c:v>
                </c:pt>
                <c:pt idx="181" formatCode="General">
                  <c:v>5.7</c:v>
                </c:pt>
                <c:pt idx="182" formatCode="General">
                  <c:v>5.42</c:v>
                </c:pt>
                <c:pt idx="183" formatCode="General">
                  <c:v>5.24</c:v>
                </c:pt>
                <c:pt idx="184" formatCode="General">
                  <c:v>5.33</c:v>
                </c:pt>
                <c:pt idx="185" formatCode="General">
                  <c:v>5.54</c:v>
                </c:pt>
                <c:pt idx="186" formatCode="General">
                  <c:v>5.42</c:v>
                </c:pt>
                <c:pt idx="187" formatCode="General">
                  <c:v>5.1</c:v>
                </c:pt>
                <c:pt idx="188" formatCode="General">
                  <c:v>5.41</c:v>
                </c:pt>
                <c:pt idx="189" formatCode="General">
                  <c:v>5.1</c:v>
                </c:pt>
                <c:pt idx="190" formatCode="General">
                  <c:v>5.41</c:v>
                </c:pt>
                <c:pt idx="191" formatCode="General">
                  <c:v>5.1</c:v>
                </c:pt>
                <c:pt idx="192" formatCode="General">
                  <c:v>5.22</c:v>
                </c:pt>
                <c:pt idx="193" formatCode="General">
                  <c:v>5.43</c:v>
                </c:pt>
                <c:pt idx="194" formatCode="General">
                  <c:v>5.6</c:v>
                </c:pt>
                <c:pt idx="195" formatCode="General">
                  <c:v>5.74</c:v>
                </c:pt>
                <c:pt idx="196" formatCode="General">
                  <c:v>5.42</c:v>
                </c:pt>
                <c:pt idx="197" formatCode="General">
                  <c:v>5.3</c:v>
                </c:pt>
                <c:pt idx="198" formatCode="General">
                  <c:v>5.75</c:v>
                </c:pt>
                <c:pt idx="199" formatCode="General">
                  <c:v>5.79</c:v>
                </c:pt>
                <c:pt idx="200" formatCode="General">
                  <c:v>5.65</c:v>
                </c:pt>
                <c:pt idx="201" formatCode="General">
                  <c:v>5.7</c:v>
                </c:pt>
                <c:pt idx="202" formatCode="General">
                  <c:v>5.7</c:v>
                </c:pt>
                <c:pt idx="203" formatCode="General">
                  <c:v>5.57</c:v>
                </c:pt>
                <c:pt idx="204" formatCode="General">
                  <c:v>5.47</c:v>
                </c:pt>
                <c:pt idx="205" formatCode="General">
                  <c:v>5.49</c:v>
                </c:pt>
                <c:pt idx="206" formatCode="General">
                  <c:v>5.32</c:v>
                </c:pt>
                <c:pt idx="207" formatCode="General">
                  <c:v>5.53</c:v>
                </c:pt>
                <c:pt idx="208" formatCode="General">
                  <c:v>5.62</c:v>
                </c:pt>
                <c:pt idx="209" formatCode="General">
                  <c:v>5.55</c:v>
                </c:pt>
                <c:pt idx="210" formatCode="General">
                  <c:v>5.72</c:v>
                </c:pt>
                <c:pt idx="211" formatCode="General">
                  <c:v>5.38</c:v>
                </c:pt>
                <c:pt idx="212" formatCode="General">
                  <c:v>5.37</c:v>
                </c:pt>
                <c:pt idx="213" formatCode="General">
                  <c:v>5.76</c:v>
                </c:pt>
                <c:pt idx="214" formatCode="General">
                  <c:v>5.7</c:v>
                </c:pt>
                <c:pt idx="215" formatCode="General">
                  <c:v>5.26</c:v>
                </c:pt>
                <c:pt idx="216" formatCode="General">
                  <c:v>5.37</c:v>
                </c:pt>
                <c:pt idx="217" formatCode="General">
                  <c:v>5.17</c:v>
                </c:pt>
                <c:pt idx="218" formatCode="General">
                  <c:v>4.91</c:v>
                </c:pt>
                <c:pt idx="219" formatCode="General">
                  <c:v>5.23</c:v>
                </c:pt>
                <c:pt idx="220" formatCode="General">
                  <c:v>5.45</c:v>
                </c:pt>
                <c:pt idx="221" formatCode="General">
                  <c:v>5.71</c:v>
                </c:pt>
                <c:pt idx="222" formatCode="General">
                  <c:v>5.91</c:v>
                </c:pt>
                <c:pt idx="223" formatCode="General">
                  <c:v>5.64</c:v>
                </c:pt>
                <c:pt idx="224" formatCode="General">
                  <c:v>5.8</c:v>
                </c:pt>
                <c:pt idx="225" formatCode="General">
                  <c:v>5.17</c:v>
                </c:pt>
                <c:pt idx="226" formatCode="General">
                  <c:v>5.58</c:v>
                </c:pt>
                <c:pt idx="227" formatCode="General">
                  <c:v>5.75</c:v>
                </c:pt>
                <c:pt idx="228" formatCode="General">
                  <c:v>5.65</c:v>
                </c:pt>
                <c:pt idx="229" formatCode="General">
                  <c:v>5.78</c:v>
                </c:pt>
                <c:pt idx="230">
                  <c:v>5.66</c:v>
                </c:pt>
                <c:pt idx="231">
                  <c:v>5.2</c:v>
                </c:pt>
                <c:pt idx="232">
                  <c:v>5.0</c:v>
                </c:pt>
                <c:pt idx="233">
                  <c:v>5.21</c:v>
                </c:pt>
                <c:pt idx="234">
                  <c:v>5.96</c:v>
                </c:pt>
                <c:pt idx="235">
                  <c:v>5.44</c:v>
                </c:pt>
                <c:pt idx="236">
                  <c:v>5.59</c:v>
                </c:pt>
                <c:pt idx="237">
                  <c:v>5.769999999999999</c:v>
                </c:pt>
                <c:pt idx="238">
                  <c:v>5.71</c:v>
                </c:pt>
                <c:pt idx="239" formatCode="General">
                  <c:v>5.28</c:v>
                </c:pt>
                <c:pt idx="240" formatCode="General">
                  <c:v>5.43</c:v>
                </c:pt>
                <c:pt idx="241" formatCode="General">
                  <c:v>5.41</c:v>
                </c:pt>
                <c:pt idx="242" formatCode="General">
                  <c:v>5.68</c:v>
                </c:pt>
                <c:pt idx="243" formatCode="General">
                  <c:v>5.82</c:v>
                </c:pt>
                <c:pt idx="244" formatCode="General">
                  <c:v>5.79</c:v>
                </c:pt>
                <c:pt idx="245" formatCode="General">
                  <c:v>5.28</c:v>
                </c:pt>
                <c:pt idx="246" formatCode="General">
                  <c:v>4.81</c:v>
                </c:pt>
                <c:pt idx="247" formatCode="General">
                  <c:v>5.44</c:v>
                </c:pt>
                <c:pt idx="248" formatCode="General">
                  <c:v>5.53</c:v>
                </c:pt>
                <c:pt idx="249" formatCode="General">
                  <c:v>5.71</c:v>
                </c:pt>
                <c:pt idx="250" formatCode="General">
                  <c:v>5.69</c:v>
                </c:pt>
                <c:pt idx="251" formatCode="General">
                  <c:v>5.66</c:v>
                </c:pt>
                <c:pt idx="252" formatCode="General">
                  <c:v>5.46</c:v>
                </c:pt>
                <c:pt idx="253" formatCode="General">
                  <c:v>5.34</c:v>
                </c:pt>
                <c:pt idx="254" formatCode="General">
                  <c:v>5.42</c:v>
                </c:pt>
                <c:pt idx="255" formatCode="General">
                  <c:v>5.36</c:v>
                </c:pt>
                <c:pt idx="256" formatCode="General">
                  <c:v>5.65</c:v>
                </c:pt>
                <c:pt idx="257" formatCode="General">
                  <c:v>5.54</c:v>
                </c:pt>
                <c:pt idx="258" formatCode="General">
                  <c:v>5.57</c:v>
                </c:pt>
                <c:pt idx="259" formatCode="General">
                  <c:v>5.53</c:v>
                </c:pt>
                <c:pt idx="260" formatCode="General">
                  <c:v>5.33</c:v>
                </c:pt>
                <c:pt idx="261" formatCode="General">
                  <c:v>4.92</c:v>
                </c:pt>
                <c:pt idx="262" formatCode="General">
                  <c:v>5.55</c:v>
                </c:pt>
                <c:pt idx="263" formatCode="General">
                  <c:v>5.49</c:v>
                </c:pt>
                <c:pt idx="264" formatCode="General">
                  <c:v>5.33</c:v>
                </c:pt>
                <c:pt idx="265" formatCode="General">
                  <c:v>5.68</c:v>
                </c:pt>
                <c:pt idx="266" formatCode="General">
                  <c:v>5.43</c:v>
                </c:pt>
                <c:pt idx="267" formatCode="General">
                  <c:v>5.21</c:v>
                </c:pt>
                <c:pt idx="268" formatCode="General">
                  <c:v>5.13</c:v>
                </c:pt>
                <c:pt idx="328" formatCode="#,##0.00">
                  <c:v>5.43</c:v>
                </c:pt>
                <c:pt idx="329" formatCode="#,##0.00">
                  <c:v>5.413707865168543</c:v>
                </c:pt>
                <c:pt idx="330" formatCode="#,##0.00">
                  <c:v>0.277816602657837</c:v>
                </c:pt>
                <c:pt idx="331" formatCode="#,##0.00">
                  <c:v>5.131725050132314</c:v>
                </c:pt>
                <c:pt idx="333" formatCode="#,##0.00">
                  <c:v>5.969341070484217</c:v>
                </c:pt>
                <c:pt idx="334" formatCode="#,##0.00">
                  <c:v>4.858074659852868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1624"/>
        <c:axId val="-2138778440"/>
      </c:scatterChart>
      <c:valAx>
        <c:axId val="-213871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78440"/>
        <c:crosses val="autoZero"/>
        <c:crossBetween val="midCat"/>
      </c:valAx>
      <c:valAx>
        <c:axId val="-2138778440"/>
        <c:scaling>
          <c:orientation val="minMax"/>
          <c:min val="4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871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11</xdr:col>
      <xdr:colOff>101600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42</xdr:row>
      <xdr:rowOff>165100</xdr:rowOff>
    </xdr:from>
    <xdr:to>
      <xdr:col>11</xdr:col>
      <xdr:colOff>139700</xdr:colOff>
      <xdr:row>59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0</xdr:row>
      <xdr:rowOff>63500</xdr:rowOff>
    </xdr:from>
    <xdr:to>
      <xdr:col>22</xdr:col>
      <xdr:colOff>177800</xdr:colOff>
      <xdr:row>24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24</xdr:row>
      <xdr:rowOff>76199</xdr:rowOff>
    </xdr:from>
    <xdr:to>
      <xdr:col>11</xdr:col>
      <xdr:colOff>101600</xdr:colOff>
      <xdr:row>40</xdr:row>
      <xdr:rowOff>137159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24</xdr:row>
      <xdr:rowOff>76200</xdr:rowOff>
    </xdr:from>
    <xdr:to>
      <xdr:col>22</xdr:col>
      <xdr:colOff>673100</xdr:colOff>
      <xdr:row>53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290409</xdr:colOff>
      <xdr:row>0</xdr:row>
      <xdr:rowOff>184151</xdr:rowOff>
    </xdr:from>
    <xdr:to>
      <xdr:col>17</xdr:col>
      <xdr:colOff>629920</xdr:colOff>
      <xdr:row>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330"/>
  <sheetViews>
    <sheetView zoomScale="125" zoomScaleNormal="125" zoomScalePageLayoutView="125" workbookViewId="0">
      <pane xSplit="2" ySplit="2" topLeftCell="C271" activePane="bottomRight" state="frozenSplit"/>
      <selection pane="topRight" activeCell="C1" sqref="C1"/>
      <selection pane="bottomLeft" activeCell="A3" sqref="A3"/>
      <selection pane="bottomRight" activeCell="D275" sqref="D275"/>
    </sheetView>
  </sheetViews>
  <sheetFormatPr baseColWidth="10" defaultRowHeight="15" x14ac:dyDescent="0"/>
  <cols>
    <col min="1" max="1" width="17" customWidth="1"/>
    <col min="2" max="2" width="12.83203125" bestFit="1" customWidth="1"/>
    <col min="3" max="3" width="19.83203125" hidden="1" customWidth="1"/>
    <col min="4" max="4" width="14.83203125" customWidth="1"/>
    <col min="5" max="5" width="11.5" style="3" customWidth="1"/>
    <col min="6" max="6" width="11.5" style="43" customWidth="1"/>
    <col min="7" max="7" width="12.6640625" customWidth="1"/>
    <col min="8" max="8" width="11.83203125" customWidth="1"/>
    <col min="9" max="9" width="12.83203125" customWidth="1"/>
    <col min="10" max="10" width="10.83203125" style="2"/>
    <col min="11" max="11" width="9.6640625" style="2" customWidth="1"/>
    <col min="12" max="12" width="11.5" style="2" bestFit="1" customWidth="1"/>
    <col min="13" max="13" width="11.5" style="2" hidden="1" customWidth="1"/>
    <col min="14" max="19" width="10.83203125" style="2"/>
    <col min="20" max="20" width="13" style="2" bestFit="1" customWidth="1"/>
    <col min="21" max="23" width="14.1640625" customWidth="1"/>
    <col min="24" max="24" width="12" hidden="1" customWidth="1"/>
    <col min="25" max="26" width="14.1640625" hidden="1" customWidth="1"/>
    <col min="27" max="27" width="13" style="47" customWidth="1"/>
    <col min="28" max="28" width="9.1640625" style="47" customWidth="1"/>
    <col min="29" max="29" width="10.5" style="47" customWidth="1"/>
    <col min="30" max="30" width="12.6640625" customWidth="1"/>
    <col min="31" max="31" width="14.1640625" customWidth="1"/>
    <col min="32" max="32" width="11.33203125" hidden="1" customWidth="1"/>
    <col min="33" max="33" width="14.1640625" hidden="1" customWidth="1"/>
    <col min="34" max="34" width="13.33203125" style="45" customWidth="1"/>
    <col min="35" max="35" width="14.1640625" customWidth="1"/>
    <col min="36" max="36" width="13.1640625" hidden="1" customWidth="1"/>
    <col min="37" max="39" width="13.1640625" customWidth="1"/>
    <col min="40" max="40" width="0" hidden="1" customWidth="1"/>
    <col min="49" max="49" width="12.83203125" bestFit="1" customWidth="1"/>
  </cols>
  <sheetData>
    <row r="1" spans="1:52" s="5" customFormat="1">
      <c r="A1" s="71" t="s">
        <v>3</v>
      </c>
      <c r="B1" s="38"/>
      <c r="C1" s="38"/>
      <c r="D1" s="38" t="s">
        <v>14</v>
      </c>
      <c r="E1" s="38"/>
      <c r="F1" s="41"/>
      <c r="G1" s="74" t="s">
        <v>16</v>
      </c>
      <c r="H1" s="74"/>
      <c r="I1" s="74"/>
      <c r="J1" s="74"/>
      <c r="K1" s="74"/>
      <c r="L1" s="73" t="s">
        <v>9</v>
      </c>
      <c r="M1" s="73"/>
      <c r="N1" s="76" t="s">
        <v>17</v>
      </c>
      <c r="O1" s="76"/>
      <c r="P1" s="76"/>
      <c r="Q1" s="76"/>
      <c r="R1" s="76"/>
      <c r="S1" s="76"/>
      <c r="T1" s="33"/>
      <c r="U1" s="72" t="s">
        <v>15</v>
      </c>
      <c r="V1" s="72"/>
      <c r="W1" s="72"/>
      <c r="X1" s="39" t="s">
        <v>2</v>
      </c>
      <c r="Y1" s="39"/>
      <c r="Z1" s="39"/>
      <c r="AA1" s="70" t="s">
        <v>2</v>
      </c>
      <c r="AB1" s="70"/>
      <c r="AC1" s="70"/>
      <c r="AD1" s="77" t="s">
        <v>23</v>
      </c>
      <c r="AE1" s="77"/>
      <c r="AF1" s="75" t="s">
        <v>21</v>
      </c>
      <c r="AG1" s="75"/>
      <c r="AH1" s="69" t="s">
        <v>47</v>
      </c>
      <c r="AI1" s="69"/>
      <c r="AJ1" s="66" t="s">
        <v>18</v>
      </c>
      <c r="AK1" s="67" t="s">
        <v>63</v>
      </c>
      <c r="AL1" s="65" t="s">
        <v>62</v>
      </c>
      <c r="AM1" s="31" t="s">
        <v>30</v>
      </c>
      <c r="AN1" s="40" t="s">
        <v>56</v>
      </c>
      <c r="AO1" s="40" t="s">
        <v>56</v>
      </c>
      <c r="AQ1" s="5" t="s">
        <v>52</v>
      </c>
      <c r="AR1" s="5" t="s">
        <v>53</v>
      </c>
    </row>
    <row r="2" spans="1:52" s="5" customFormat="1">
      <c r="A2" s="71"/>
      <c r="B2" s="8" t="s">
        <v>4</v>
      </c>
      <c r="C2" s="8" t="s">
        <v>11</v>
      </c>
      <c r="D2" s="8" t="s">
        <v>12</v>
      </c>
      <c r="E2" s="8" t="s">
        <v>25</v>
      </c>
      <c r="F2" s="42" t="s">
        <v>57</v>
      </c>
      <c r="G2" s="10" t="s">
        <v>1</v>
      </c>
      <c r="H2" s="10" t="s">
        <v>2</v>
      </c>
      <c r="I2" s="30" t="s">
        <v>28</v>
      </c>
      <c r="J2" s="10" t="s">
        <v>55</v>
      </c>
      <c r="K2" s="10" t="s">
        <v>40</v>
      </c>
      <c r="L2" s="17" t="s">
        <v>61</v>
      </c>
      <c r="M2" s="17" t="s">
        <v>20</v>
      </c>
      <c r="N2" s="9" t="s">
        <v>13</v>
      </c>
      <c r="O2" s="9" t="s">
        <v>19</v>
      </c>
      <c r="P2" s="9" t="s">
        <v>1</v>
      </c>
      <c r="Q2" s="9" t="s">
        <v>2</v>
      </c>
      <c r="R2" s="9" t="s">
        <v>46</v>
      </c>
      <c r="S2" s="9" t="s">
        <v>51</v>
      </c>
      <c r="T2" s="9" t="s">
        <v>42</v>
      </c>
      <c r="U2" s="11" t="s">
        <v>10</v>
      </c>
      <c r="V2" s="11" t="s">
        <v>7</v>
      </c>
      <c r="W2" s="11" t="s">
        <v>8</v>
      </c>
      <c r="X2" s="12" t="s">
        <v>50</v>
      </c>
      <c r="Y2" s="12" t="s">
        <v>22</v>
      </c>
      <c r="Z2" s="12" t="s">
        <v>41</v>
      </c>
      <c r="AA2" s="46" t="s">
        <v>54</v>
      </c>
      <c r="AB2" s="46" t="s">
        <v>43</v>
      </c>
      <c r="AC2" s="46" t="s">
        <v>49</v>
      </c>
      <c r="AD2" s="19" t="s">
        <v>48</v>
      </c>
      <c r="AE2" s="19" t="s">
        <v>0</v>
      </c>
      <c r="AF2" s="18" t="s">
        <v>48</v>
      </c>
      <c r="AG2" s="18" t="s">
        <v>0</v>
      </c>
      <c r="AH2" s="44" t="s">
        <v>9</v>
      </c>
      <c r="AI2" s="35" t="s">
        <v>0</v>
      </c>
      <c r="AJ2" s="13" t="s">
        <v>9</v>
      </c>
      <c r="AK2" s="67" t="s">
        <v>0</v>
      </c>
      <c r="AL2" s="65" t="s">
        <v>0</v>
      </c>
      <c r="AM2" s="31" t="s">
        <v>0</v>
      </c>
      <c r="AN2" s="14" t="s">
        <v>5</v>
      </c>
      <c r="AO2" s="14" t="s">
        <v>6</v>
      </c>
      <c r="AQ2" s="5" t="s">
        <v>44</v>
      </c>
      <c r="AR2" s="5" t="s">
        <v>45</v>
      </c>
      <c r="AT2" s="5" t="s">
        <v>60</v>
      </c>
      <c r="AU2" s="5" t="s">
        <v>59</v>
      </c>
      <c r="AZ2" s="7"/>
    </row>
    <row r="3" spans="1:52">
      <c r="A3" s="15">
        <v>42370</v>
      </c>
      <c r="B3" s="1">
        <f t="shared" ref="B3:B16" si="0">SUM(G3:K3)</f>
        <v>3071.9693392147001</v>
      </c>
      <c r="D3" s="29">
        <v>2124000</v>
      </c>
      <c r="E3" s="16">
        <f t="shared" ref="E3:E67" si="1">B3/D3*1000</f>
        <v>1.4463132482178438</v>
      </c>
      <c r="F3" s="43">
        <f t="shared" ref="F3:F67" si="2">E3/AO3</f>
        <v>1.5722676061462173</v>
      </c>
      <c r="G3" s="20">
        <v>905.37</v>
      </c>
      <c r="H3" s="1">
        <f t="shared" ref="H3:H8" si="3">Z3*AN3+(AA3+AB3+AC3)*AO3</f>
        <v>902.34769770000003</v>
      </c>
      <c r="I3" s="1">
        <f t="shared" ref="I3:I8" si="4">AO3*(AL3+AE3+AM3+AR3)+(AQ3)</f>
        <v>180.96995969999998</v>
      </c>
      <c r="J3" s="4">
        <f t="shared" ref="J3:J9" si="5">AG3*AO3+AI3</f>
        <v>683.9</v>
      </c>
      <c r="K3" s="20">
        <v>399.38168181470002</v>
      </c>
      <c r="L3" s="21">
        <v>1480000</v>
      </c>
      <c r="M3" s="22"/>
      <c r="N3" s="4">
        <f t="shared" ref="N3:N9" si="6">SUM(P3:T3)</f>
        <v>1215.3326676000001</v>
      </c>
      <c r="O3" s="4">
        <f t="shared" ref="O3:O5" si="7">N3/L3*1000</f>
        <v>0.8211707213513515</v>
      </c>
      <c r="P3" s="4">
        <f>V3</f>
        <v>350</v>
      </c>
      <c r="Q3" s="4">
        <f t="shared" ref="Q3:Q9" si="8">Y3*AN3+AC3*AO3</f>
        <v>217.62757620000002</v>
      </c>
      <c r="R3" s="4">
        <f t="shared" ref="R3:R9" si="9">SUM(AD3+AJ3+AR3)*AO3</f>
        <v>117.98509139999999</v>
      </c>
      <c r="S3" s="4">
        <f t="shared" ref="S3:S9" si="10">AF3*AO3+AH3</f>
        <v>449.72</v>
      </c>
      <c r="T3" s="34">
        <v>80</v>
      </c>
      <c r="U3" s="23">
        <v>300</v>
      </c>
      <c r="V3" s="23">
        <v>350</v>
      </c>
      <c r="W3" s="23"/>
      <c r="X3" s="24"/>
      <c r="Y3" s="24"/>
      <c r="Z3" s="24"/>
      <c r="AA3" s="26">
        <v>744.35</v>
      </c>
      <c r="AB3" s="26">
        <v>0</v>
      </c>
      <c r="AC3" s="26">
        <v>236.58</v>
      </c>
      <c r="AD3" s="25">
        <v>69</v>
      </c>
      <c r="AE3" s="26">
        <v>131.31</v>
      </c>
      <c r="AF3" s="26"/>
      <c r="AG3" s="27"/>
      <c r="AH3" s="36">
        <v>449.72</v>
      </c>
      <c r="AI3" s="36">
        <v>683.9</v>
      </c>
      <c r="AJ3" s="27"/>
      <c r="AK3" s="27"/>
      <c r="AL3" s="27">
        <v>6.16</v>
      </c>
      <c r="AM3" s="27">
        <v>0</v>
      </c>
      <c r="AN3" s="28"/>
      <c r="AO3" s="28">
        <v>0.91988999999999999</v>
      </c>
      <c r="AQ3" s="34">
        <v>0</v>
      </c>
      <c r="AR3" s="37">
        <v>59.26</v>
      </c>
      <c r="AT3" s="32">
        <f t="shared" ref="AT3:AT115" si="11">D3-L3</f>
        <v>644000</v>
      </c>
      <c r="AU3" s="64">
        <f t="shared" ref="AU3:AU65" si="12">B3-N3</f>
        <v>1856.6366716146999</v>
      </c>
    </row>
    <row r="4" spans="1:52">
      <c r="A4" s="15">
        <v>42371</v>
      </c>
      <c r="B4" s="1">
        <f t="shared" si="0"/>
        <v>2993.9752060416999</v>
      </c>
      <c r="D4" s="29">
        <v>2265000</v>
      </c>
      <c r="E4" s="16">
        <f t="shared" si="1"/>
        <v>1.3218433580758056</v>
      </c>
      <c r="F4" s="43">
        <f t="shared" si="2"/>
        <v>1.4369580689819494</v>
      </c>
      <c r="G4" s="20">
        <v>890.57</v>
      </c>
      <c r="H4" s="1">
        <f t="shared" si="3"/>
        <v>814.52579939999998</v>
      </c>
      <c r="I4" s="1">
        <f t="shared" si="4"/>
        <v>195.09947009999999</v>
      </c>
      <c r="J4" s="4">
        <f t="shared" si="5"/>
        <v>701.91</v>
      </c>
      <c r="K4" s="20">
        <v>391.86993654169999</v>
      </c>
      <c r="L4" s="21">
        <v>1445000</v>
      </c>
      <c r="M4" s="22"/>
      <c r="N4" s="4">
        <f t="shared" si="6"/>
        <v>1222.6422114</v>
      </c>
      <c r="O4" s="4">
        <f t="shared" si="7"/>
        <v>0.84611917743944642</v>
      </c>
      <c r="P4" s="4">
        <f>V4</f>
        <v>367</v>
      </c>
      <c r="Q4" s="4">
        <f t="shared" si="8"/>
        <v>196.58049299999999</v>
      </c>
      <c r="R4" s="4">
        <f t="shared" si="9"/>
        <v>112.7417184</v>
      </c>
      <c r="S4" s="4">
        <f t="shared" si="10"/>
        <v>466.32</v>
      </c>
      <c r="T4" s="34">
        <v>80</v>
      </c>
      <c r="U4" s="23">
        <v>300</v>
      </c>
      <c r="V4" s="23">
        <v>367</v>
      </c>
      <c r="W4" s="23">
        <v>212</v>
      </c>
      <c r="X4" s="24"/>
      <c r="Y4" s="24"/>
      <c r="Z4" s="24"/>
      <c r="AA4" s="26">
        <v>671.76</v>
      </c>
      <c r="AB4" s="26">
        <v>0</v>
      </c>
      <c r="AC4" s="26">
        <v>213.7</v>
      </c>
      <c r="AD4" s="25">
        <v>61</v>
      </c>
      <c r="AE4" s="26">
        <v>144.79</v>
      </c>
      <c r="AF4" s="26"/>
      <c r="AG4" s="27"/>
      <c r="AH4" s="36">
        <v>466.32</v>
      </c>
      <c r="AI4" s="36">
        <v>701.91</v>
      </c>
      <c r="AJ4" s="27"/>
      <c r="AK4" s="27"/>
      <c r="AL4" s="27">
        <v>5.74</v>
      </c>
      <c r="AM4" s="27">
        <v>0</v>
      </c>
      <c r="AN4" s="28"/>
      <c r="AO4" s="28">
        <v>0.91988999999999999</v>
      </c>
      <c r="AQ4" s="34">
        <v>0</v>
      </c>
      <c r="AR4" s="37">
        <v>61.56</v>
      </c>
      <c r="AT4" s="32">
        <f t="shared" si="11"/>
        <v>820000</v>
      </c>
      <c r="AU4" s="64">
        <f t="shared" si="12"/>
        <v>1771.3329946417</v>
      </c>
    </row>
    <row r="5" spans="1:52">
      <c r="A5" s="15">
        <v>42372</v>
      </c>
      <c r="B5" s="1">
        <f t="shared" si="0"/>
        <v>2658.1788362236998</v>
      </c>
      <c r="D5" s="29">
        <v>2037000</v>
      </c>
      <c r="E5" s="16">
        <f t="shared" si="1"/>
        <v>1.3049478822894942</v>
      </c>
      <c r="F5" s="43">
        <f t="shared" si="2"/>
        <v>1.4185912253524815</v>
      </c>
      <c r="G5" s="20">
        <v>777.96</v>
      </c>
      <c r="H5" s="1">
        <f t="shared" si="3"/>
        <v>699.67753289999996</v>
      </c>
      <c r="I5" s="1">
        <f t="shared" si="4"/>
        <v>198.5766543</v>
      </c>
      <c r="J5" s="4">
        <f t="shared" si="5"/>
        <v>647.80999999999995</v>
      </c>
      <c r="K5" s="20">
        <v>334.15464902370002</v>
      </c>
      <c r="L5" s="21">
        <v>1294000</v>
      </c>
      <c r="M5" s="22"/>
      <c r="N5" s="4">
        <f t="shared" si="6"/>
        <v>1091.5815185000001</v>
      </c>
      <c r="O5" s="4">
        <f t="shared" si="7"/>
        <v>0.84357149806800635</v>
      </c>
      <c r="P5" s="4">
        <f>V5</f>
        <v>319</v>
      </c>
      <c r="Q5" s="4">
        <f t="shared" si="8"/>
        <v>175.72658669999998</v>
      </c>
      <c r="R5" s="4">
        <f t="shared" si="9"/>
        <v>129.3549318</v>
      </c>
      <c r="S5" s="4">
        <f t="shared" si="10"/>
        <v>407.5</v>
      </c>
      <c r="T5" s="34">
        <v>60</v>
      </c>
      <c r="U5" s="23">
        <v>274</v>
      </c>
      <c r="V5" s="23">
        <v>319</v>
      </c>
      <c r="W5" s="23">
        <v>174</v>
      </c>
      <c r="X5" s="24"/>
      <c r="Y5" s="24"/>
      <c r="Z5" s="24"/>
      <c r="AA5" s="26">
        <v>569.58000000000004</v>
      </c>
      <c r="AB5" s="26">
        <v>0</v>
      </c>
      <c r="AC5" s="26">
        <v>191.03</v>
      </c>
      <c r="AD5" s="25">
        <v>86.59</v>
      </c>
      <c r="AE5" s="26">
        <v>159.05000000000001</v>
      </c>
      <c r="AF5" s="26"/>
      <c r="AG5" s="27"/>
      <c r="AH5" s="36">
        <v>407.5</v>
      </c>
      <c r="AI5" s="36">
        <v>647.80999999999995</v>
      </c>
      <c r="AJ5" s="27"/>
      <c r="AK5" s="27"/>
      <c r="AL5" s="27">
        <v>2.79</v>
      </c>
      <c r="AM5" s="27">
        <v>0</v>
      </c>
      <c r="AN5" s="28"/>
      <c r="AO5" s="28">
        <v>0.91988999999999999</v>
      </c>
      <c r="AQ5" s="34">
        <v>0</v>
      </c>
      <c r="AR5" s="37">
        <v>54.03</v>
      </c>
      <c r="AT5" s="32">
        <f t="shared" si="11"/>
        <v>743000</v>
      </c>
      <c r="AU5" s="64">
        <f t="shared" si="12"/>
        <v>1566.5973177236997</v>
      </c>
    </row>
    <row r="6" spans="1:52">
      <c r="A6" s="15">
        <v>42373</v>
      </c>
      <c r="B6" s="1">
        <f t="shared" si="0"/>
        <v>2978.4360717090999</v>
      </c>
      <c r="D6" s="29">
        <v>2436000</v>
      </c>
      <c r="E6" s="16">
        <f t="shared" si="1"/>
        <v>1.2226749062845237</v>
      </c>
      <c r="F6" s="43">
        <f t="shared" si="2"/>
        <v>1.3291533838660314</v>
      </c>
      <c r="G6" s="20">
        <v>902.54</v>
      </c>
      <c r="H6" s="1">
        <f t="shared" si="3"/>
        <v>782.20086479999998</v>
      </c>
      <c r="I6" s="1">
        <f t="shared" si="4"/>
        <v>221.1139593</v>
      </c>
      <c r="J6" s="4">
        <f t="shared" si="5"/>
        <v>656.79</v>
      </c>
      <c r="K6" s="20">
        <v>415.79124760910003</v>
      </c>
      <c r="L6" s="21"/>
      <c r="M6" s="22"/>
      <c r="N6" s="4">
        <f t="shared" si="6"/>
        <v>1195.1323394000001</v>
      </c>
      <c r="O6" s="4"/>
      <c r="P6" s="4">
        <f t="shared" ref="P6:P17" si="13">V6</f>
        <v>332</v>
      </c>
      <c r="Q6" s="4">
        <f t="shared" si="8"/>
        <v>195.63300629999998</v>
      </c>
      <c r="R6" s="4">
        <f t="shared" si="9"/>
        <v>146.06933310000002</v>
      </c>
      <c r="S6" s="4">
        <f t="shared" si="10"/>
        <v>381.43</v>
      </c>
      <c r="T6" s="34">
        <v>140</v>
      </c>
      <c r="U6" s="23">
        <v>317</v>
      </c>
      <c r="V6" s="23">
        <v>332</v>
      </c>
      <c r="W6" s="23">
        <v>231</v>
      </c>
      <c r="X6" s="24"/>
      <c r="Y6" s="24"/>
      <c r="Z6" s="24"/>
      <c r="AA6" s="26">
        <v>637.65</v>
      </c>
      <c r="AB6" s="26">
        <v>0</v>
      </c>
      <c r="AC6" s="26">
        <v>212.67</v>
      </c>
      <c r="AD6" s="25">
        <v>99.79</v>
      </c>
      <c r="AE6" s="26">
        <v>175</v>
      </c>
      <c r="AF6" s="26"/>
      <c r="AG6" s="27"/>
      <c r="AH6" s="36">
        <v>381.43</v>
      </c>
      <c r="AI6" s="36">
        <v>656.79</v>
      </c>
      <c r="AJ6" s="27"/>
      <c r="AK6" s="27"/>
      <c r="AL6" s="27">
        <v>6.37</v>
      </c>
      <c r="AM6" s="27">
        <v>0</v>
      </c>
      <c r="AN6" s="28"/>
      <c r="AO6" s="28">
        <v>0.91988999999999999</v>
      </c>
      <c r="AQ6" s="34">
        <v>0</v>
      </c>
      <c r="AR6" s="37">
        <v>59</v>
      </c>
      <c r="AT6" s="32">
        <f t="shared" si="11"/>
        <v>2436000</v>
      </c>
      <c r="AU6" s="64">
        <f t="shared" si="12"/>
        <v>1783.3037323090998</v>
      </c>
    </row>
    <row r="7" spans="1:52">
      <c r="A7" s="15">
        <v>42374</v>
      </c>
      <c r="B7" s="1">
        <f t="shared" si="0"/>
        <v>3225.4223590880001</v>
      </c>
      <c r="D7" s="29">
        <v>2651000</v>
      </c>
      <c r="E7" s="16">
        <f t="shared" si="1"/>
        <v>1.216681387811392</v>
      </c>
      <c r="F7" s="43">
        <f t="shared" si="2"/>
        <v>1.3125075651424416</v>
      </c>
      <c r="G7" s="20">
        <v>892.53</v>
      </c>
      <c r="H7" s="1">
        <f t="shared" si="3"/>
        <v>934.48007919999998</v>
      </c>
      <c r="I7" s="1">
        <f t="shared" si="4"/>
        <v>217.21229680000002</v>
      </c>
      <c r="J7" s="4">
        <f t="shared" si="5"/>
        <v>748.62</v>
      </c>
      <c r="K7" s="20">
        <v>432.57998308800001</v>
      </c>
      <c r="L7" s="21">
        <v>829000</v>
      </c>
      <c r="M7" s="22"/>
      <c r="N7" s="4">
        <f t="shared" si="6"/>
        <v>1206.2538142999999</v>
      </c>
      <c r="O7" s="4">
        <f>N7/L7*1000</f>
        <v>1.4550709460796138</v>
      </c>
      <c r="P7" s="4">
        <f t="shared" si="13"/>
        <v>265</v>
      </c>
      <c r="Q7" s="4">
        <f t="shared" si="8"/>
        <v>187.3261392</v>
      </c>
      <c r="R7" s="4">
        <f t="shared" si="9"/>
        <v>144.1376751</v>
      </c>
      <c r="S7" s="4">
        <f t="shared" si="10"/>
        <v>469.79</v>
      </c>
      <c r="T7" s="34">
        <v>140</v>
      </c>
      <c r="U7" s="23">
        <v>385</v>
      </c>
      <c r="V7" s="23">
        <v>265</v>
      </c>
      <c r="W7" s="23">
        <v>215</v>
      </c>
      <c r="X7" s="24"/>
      <c r="Y7" s="24"/>
      <c r="Z7" s="24"/>
      <c r="AA7" s="26">
        <v>806</v>
      </c>
      <c r="AB7" s="26">
        <v>0</v>
      </c>
      <c r="AC7" s="26">
        <v>202.08</v>
      </c>
      <c r="AD7" s="25">
        <v>99</v>
      </c>
      <c r="AE7" s="26">
        <v>171</v>
      </c>
      <c r="AF7" s="26"/>
      <c r="AG7" s="27"/>
      <c r="AH7" s="36">
        <v>469.79</v>
      </c>
      <c r="AI7" s="36">
        <v>748.62</v>
      </c>
      <c r="AJ7" s="27"/>
      <c r="AK7" s="27"/>
      <c r="AL7" s="27">
        <v>6.83</v>
      </c>
      <c r="AM7" s="27">
        <v>0</v>
      </c>
      <c r="AN7" s="28"/>
      <c r="AO7" s="28">
        <v>0.92698999999999998</v>
      </c>
      <c r="AQ7" s="34">
        <v>0</v>
      </c>
      <c r="AR7" s="37">
        <v>56.49</v>
      </c>
      <c r="AT7" s="32">
        <f t="shared" si="11"/>
        <v>1822000</v>
      </c>
      <c r="AU7" s="64">
        <f t="shared" si="12"/>
        <v>2019.1685447880002</v>
      </c>
    </row>
    <row r="8" spans="1:52">
      <c r="A8" s="15">
        <v>42375</v>
      </c>
      <c r="B8" s="1">
        <f t="shared" si="0"/>
        <v>3152.9634791042999</v>
      </c>
      <c r="D8" s="29">
        <v>2650000</v>
      </c>
      <c r="E8" s="16">
        <f t="shared" si="1"/>
        <v>1.1897975392846416</v>
      </c>
      <c r="F8" s="43">
        <f t="shared" si="2"/>
        <v>1.2835063369449957</v>
      </c>
      <c r="G8" s="20">
        <v>949.37</v>
      </c>
      <c r="H8" s="1">
        <f t="shared" si="3"/>
        <v>883.23607199999992</v>
      </c>
      <c r="I8" s="1">
        <f t="shared" si="4"/>
        <v>223.58998799999998</v>
      </c>
      <c r="J8" s="4">
        <f t="shared" si="5"/>
        <v>658.79</v>
      </c>
      <c r="K8" s="20">
        <v>437.9774191043</v>
      </c>
      <c r="L8" s="21">
        <v>1494000</v>
      </c>
      <c r="M8" s="22"/>
      <c r="N8" s="4">
        <f t="shared" si="6"/>
        <v>1092.8420667999999</v>
      </c>
      <c r="O8" s="4">
        <f>N8/L8*1000</f>
        <v>0.73148732717536802</v>
      </c>
      <c r="P8" s="4">
        <f t="shared" si="13"/>
        <v>261</v>
      </c>
      <c r="Q8" s="4">
        <f t="shared" si="8"/>
        <v>182.91366679999999</v>
      </c>
      <c r="R8" s="4">
        <f t="shared" si="9"/>
        <v>148.3184</v>
      </c>
      <c r="S8" s="4">
        <f t="shared" si="10"/>
        <v>390.61</v>
      </c>
      <c r="T8" s="34">
        <v>110</v>
      </c>
      <c r="U8" s="23">
        <v>392</v>
      </c>
      <c r="V8" s="23">
        <v>261</v>
      </c>
      <c r="W8" s="23">
        <v>185</v>
      </c>
      <c r="X8" s="24"/>
      <c r="Y8" s="24"/>
      <c r="Z8" s="24"/>
      <c r="AA8" s="26">
        <v>755.48</v>
      </c>
      <c r="AB8" s="26">
        <v>0</v>
      </c>
      <c r="AC8" s="26">
        <v>197.32</v>
      </c>
      <c r="AD8" s="25">
        <v>98</v>
      </c>
      <c r="AE8" s="26">
        <v>175</v>
      </c>
      <c r="AF8" s="26"/>
      <c r="AG8" s="27"/>
      <c r="AH8" s="36">
        <v>390.61</v>
      </c>
      <c r="AI8" s="36">
        <v>658.79</v>
      </c>
      <c r="AJ8" s="27"/>
      <c r="AK8" s="27"/>
      <c r="AL8" s="27">
        <v>4.2</v>
      </c>
      <c r="AM8" s="27">
        <v>0</v>
      </c>
      <c r="AN8" s="28"/>
      <c r="AO8" s="28">
        <v>0.92698999999999998</v>
      </c>
      <c r="AQ8" s="34">
        <v>0</v>
      </c>
      <c r="AR8" s="37">
        <v>62</v>
      </c>
      <c r="AT8" s="32">
        <f t="shared" si="11"/>
        <v>1156000</v>
      </c>
      <c r="AU8" s="64">
        <f t="shared" si="12"/>
        <v>2060.1214123043001</v>
      </c>
    </row>
    <row r="9" spans="1:52">
      <c r="A9" s="15">
        <v>42376</v>
      </c>
      <c r="B9" s="1">
        <f t="shared" si="0"/>
        <v>3367.4237167134993</v>
      </c>
      <c r="D9" s="29">
        <v>2775000</v>
      </c>
      <c r="E9" s="16">
        <f t="shared" si="1"/>
        <v>1.2134860240409007</v>
      </c>
      <c r="F9" s="43">
        <f t="shared" si="2"/>
        <v>1.3046974207236941</v>
      </c>
      <c r="G9" s="20">
        <v>1003.39</v>
      </c>
      <c r="H9" s="1">
        <f>Z9*AN9+(AA9+AB9+AC9)*AO9</f>
        <v>998.87015549999978</v>
      </c>
      <c r="I9" s="1">
        <f>AO9*(AL9+AE9+AM9+AR9)+(AQ9)</f>
        <v>225.15618719999998</v>
      </c>
      <c r="J9" s="4">
        <f t="shared" si="5"/>
        <v>689.67</v>
      </c>
      <c r="K9" s="20">
        <v>450.33737401349998</v>
      </c>
      <c r="L9" s="21">
        <v>1606000</v>
      </c>
      <c r="M9" s="22"/>
      <c r="N9" s="4">
        <f t="shared" si="6"/>
        <v>1233.8570251000001</v>
      </c>
      <c r="O9" s="4">
        <f>N9/L9*1000</f>
        <v>0.7682795922166874</v>
      </c>
      <c r="P9" s="4">
        <f t="shared" si="13"/>
        <v>380</v>
      </c>
      <c r="Q9" s="4">
        <f t="shared" si="8"/>
        <v>202.19226509999999</v>
      </c>
      <c r="R9" s="4">
        <f t="shared" si="9"/>
        <v>152.53476000000001</v>
      </c>
      <c r="S9" s="4">
        <f t="shared" si="10"/>
        <v>389.13</v>
      </c>
      <c r="T9" s="34">
        <v>110</v>
      </c>
      <c r="U9" s="23">
        <v>440</v>
      </c>
      <c r="V9" s="23">
        <v>380</v>
      </c>
      <c r="W9" s="23">
        <v>201</v>
      </c>
      <c r="X9" s="24"/>
      <c r="Y9" s="24"/>
      <c r="Z9" s="24"/>
      <c r="AA9" s="26">
        <v>856.56</v>
      </c>
      <c r="AB9" s="26">
        <v>0</v>
      </c>
      <c r="AC9" s="26">
        <v>217.39</v>
      </c>
      <c r="AD9" s="25">
        <v>93</v>
      </c>
      <c r="AE9" s="26">
        <v>165.45</v>
      </c>
      <c r="AF9" s="26"/>
      <c r="AG9" s="27"/>
      <c r="AH9" s="36">
        <v>389.13</v>
      </c>
      <c r="AI9" s="36">
        <v>689.67</v>
      </c>
      <c r="AJ9" s="27"/>
      <c r="AK9" s="27"/>
      <c r="AL9" s="27">
        <v>5.63</v>
      </c>
      <c r="AM9" s="27">
        <v>0</v>
      </c>
      <c r="AN9" s="28"/>
      <c r="AO9" s="28">
        <v>0.93008999999999997</v>
      </c>
      <c r="AQ9" s="34">
        <v>0</v>
      </c>
      <c r="AR9" s="37">
        <v>71</v>
      </c>
      <c r="AT9" s="32">
        <f t="shared" si="11"/>
        <v>1169000</v>
      </c>
      <c r="AU9" s="64">
        <f t="shared" si="12"/>
        <v>2133.5666916134992</v>
      </c>
    </row>
    <row r="10" spans="1:52">
      <c r="A10" s="15">
        <v>42377</v>
      </c>
      <c r="B10" s="1">
        <f t="shared" si="0"/>
        <v>3270.6190812320001</v>
      </c>
      <c r="D10" s="29">
        <v>2735000</v>
      </c>
      <c r="E10" s="16">
        <f t="shared" si="1"/>
        <v>1.1958387865564899</v>
      </c>
      <c r="F10" s="43">
        <f t="shared" si="2"/>
        <v>1.3021743434419604</v>
      </c>
      <c r="G10" s="20">
        <v>972.55</v>
      </c>
      <c r="H10" s="1">
        <f t="shared" ref="H10:H74" si="14">Z10*AN10+(AA10+AB10+AC10)*AO10</f>
        <v>1001.0910618043</v>
      </c>
      <c r="I10" s="1">
        <f t="shared" ref="I10:I64" si="15">AO10*(AL10+AE10+AM10+AR10)+(AQ10)</f>
        <v>209.63865520000002</v>
      </c>
      <c r="J10" s="4">
        <f t="shared" ref="J10:J64" si="16">AG10*AO10+AI10</f>
        <v>665.38</v>
      </c>
      <c r="K10" s="20">
        <v>421.95936422770001</v>
      </c>
      <c r="L10" s="21">
        <v>1610000</v>
      </c>
      <c r="M10" s="22"/>
      <c r="N10" s="4">
        <f t="shared" ref="N10:N17" si="17">SUM(P10:T10)</f>
        <v>1186.42863785348</v>
      </c>
      <c r="O10" s="4">
        <f t="shared" ref="O10:O17" si="18">N10/L10*1000</f>
        <v>0.73691219742452174</v>
      </c>
      <c r="P10" s="4">
        <f t="shared" si="13"/>
        <v>347</v>
      </c>
      <c r="Q10" s="4">
        <f t="shared" ref="Q10:Q74" si="19">Y10*AN10+AC10*AO10</f>
        <v>209.17261785348001</v>
      </c>
      <c r="R10" s="4">
        <f t="shared" ref="R10:R67" si="20">SUM(AD10+AJ10+AR10)*AO10</f>
        <v>140.50602000000001</v>
      </c>
      <c r="S10" s="4">
        <f t="shared" ref="S10:S67" si="21">AF10*AO10+AH10</f>
        <v>389.75</v>
      </c>
      <c r="T10" s="34">
        <v>100</v>
      </c>
      <c r="U10" s="23">
        <v>418</v>
      </c>
      <c r="V10" s="23">
        <v>347</v>
      </c>
      <c r="W10" s="23">
        <v>198</v>
      </c>
      <c r="X10" s="24"/>
      <c r="Y10" s="24"/>
      <c r="Z10" s="24"/>
      <c r="AA10" s="26">
        <v>862.33687299999997</v>
      </c>
      <c r="AB10" s="26">
        <v>0</v>
      </c>
      <c r="AC10" s="26">
        <v>227.77252200000001</v>
      </c>
      <c r="AD10" s="25">
        <v>91</v>
      </c>
      <c r="AE10" s="26">
        <v>161.68</v>
      </c>
      <c r="AF10" s="26"/>
      <c r="AG10" s="27"/>
      <c r="AH10" s="36">
        <v>389.75</v>
      </c>
      <c r="AI10" s="36">
        <v>665.38</v>
      </c>
      <c r="AJ10" s="27"/>
      <c r="AK10" s="27"/>
      <c r="AL10" s="27">
        <v>4.5999999999999996</v>
      </c>
      <c r="AM10" s="27">
        <v>0</v>
      </c>
      <c r="AN10" s="28"/>
      <c r="AO10" s="28">
        <v>0.91834000000000005</v>
      </c>
      <c r="AQ10" s="34">
        <v>0</v>
      </c>
      <c r="AR10" s="37">
        <v>62</v>
      </c>
      <c r="AT10" s="32">
        <f t="shared" si="11"/>
        <v>1125000</v>
      </c>
      <c r="AU10" s="64">
        <f t="shared" si="12"/>
        <v>2084.1904433785203</v>
      </c>
    </row>
    <row r="11" spans="1:52">
      <c r="A11" s="15">
        <v>42378</v>
      </c>
      <c r="B11" s="1">
        <f t="shared" si="0"/>
        <v>2989.9412687546001</v>
      </c>
      <c r="D11" s="29">
        <v>2300000</v>
      </c>
      <c r="E11" s="16">
        <f t="shared" si="1"/>
        <v>1.2999744646759133</v>
      </c>
      <c r="F11" s="43">
        <f t="shared" si="2"/>
        <v>1.4155699029508821</v>
      </c>
      <c r="G11" s="20">
        <v>892.99</v>
      </c>
      <c r="H11" s="1">
        <f t="shared" si="14"/>
        <v>864.21034048040008</v>
      </c>
      <c r="I11" s="1">
        <f t="shared" si="15"/>
        <v>224.1392438</v>
      </c>
      <c r="J11" s="4">
        <f t="shared" si="16"/>
        <v>645.37</v>
      </c>
      <c r="K11" s="20">
        <v>363.23168447419999</v>
      </c>
      <c r="L11" s="21">
        <v>1448000</v>
      </c>
      <c r="M11" s="22"/>
      <c r="N11" s="4">
        <f t="shared" si="17"/>
        <v>1179.62954332812</v>
      </c>
      <c r="O11" s="4">
        <f t="shared" si="18"/>
        <v>0.81466128682881211</v>
      </c>
      <c r="P11" s="4">
        <f t="shared" si="13"/>
        <v>330</v>
      </c>
      <c r="Q11" s="4">
        <f t="shared" si="19"/>
        <v>200.28510332812002</v>
      </c>
      <c r="R11" s="4">
        <f t="shared" si="20"/>
        <v>152.44444000000001</v>
      </c>
      <c r="S11" s="4">
        <f t="shared" si="21"/>
        <v>406.9</v>
      </c>
      <c r="T11" s="34">
        <v>90</v>
      </c>
      <c r="U11" s="23">
        <v>322</v>
      </c>
      <c r="V11" s="23">
        <v>330</v>
      </c>
      <c r="W11" s="23">
        <v>227</v>
      </c>
      <c r="X11" s="24"/>
      <c r="Y11" s="24"/>
      <c r="Z11" s="24"/>
      <c r="AA11" s="26">
        <v>722.96234200000004</v>
      </c>
      <c r="AB11" s="26">
        <v>0</v>
      </c>
      <c r="AC11" s="26">
        <v>218.094718</v>
      </c>
      <c r="AD11" s="25">
        <v>97</v>
      </c>
      <c r="AE11" s="26">
        <v>168.17</v>
      </c>
      <c r="AF11" s="26"/>
      <c r="AG11" s="27"/>
      <c r="AH11" s="36">
        <v>406.9</v>
      </c>
      <c r="AI11" s="36">
        <v>645.37</v>
      </c>
      <c r="AJ11" s="27"/>
      <c r="AK11" s="27"/>
      <c r="AL11" s="27">
        <v>6.9</v>
      </c>
      <c r="AM11" s="27">
        <v>0</v>
      </c>
      <c r="AN11" s="28"/>
      <c r="AO11" s="28">
        <v>0.91834000000000005</v>
      </c>
      <c r="AQ11" s="34">
        <v>0</v>
      </c>
      <c r="AR11" s="37">
        <v>69</v>
      </c>
      <c r="AT11" s="32">
        <f t="shared" si="11"/>
        <v>852000</v>
      </c>
      <c r="AU11" s="64">
        <f t="shared" si="12"/>
        <v>1810.3117254264801</v>
      </c>
    </row>
    <row r="12" spans="1:52">
      <c r="A12" s="15">
        <v>42379</v>
      </c>
      <c r="B12" s="1">
        <f t="shared" si="0"/>
        <v>2809.0496317577999</v>
      </c>
      <c r="D12" s="29">
        <v>2225000</v>
      </c>
      <c r="E12" s="16">
        <f t="shared" si="1"/>
        <v>1.2624942165203594</v>
      </c>
      <c r="F12" s="43">
        <f t="shared" si="2"/>
        <v>1.3747568618598334</v>
      </c>
      <c r="G12" s="20">
        <v>838.54</v>
      </c>
      <c r="H12" s="1">
        <f t="shared" si="14"/>
        <v>806.21140230520007</v>
      </c>
      <c r="I12" s="1">
        <f t="shared" si="15"/>
        <v>232.5328714</v>
      </c>
      <c r="J12" s="4">
        <f t="shared" si="16"/>
        <v>603.57000000000005</v>
      </c>
      <c r="K12" s="20">
        <v>328.1953580526</v>
      </c>
      <c r="L12" s="21">
        <v>1418000</v>
      </c>
      <c r="M12" s="22"/>
      <c r="N12" s="4">
        <f t="shared" si="17"/>
        <v>1138.9650868784001</v>
      </c>
      <c r="O12" s="4">
        <f t="shared" si="18"/>
        <v>0.80321938425839223</v>
      </c>
      <c r="P12" s="4">
        <f t="shared" si="13"/>
        <v>321</v>
      </c>
      <c r="Q12" s="4">
        <f t="shared" si="19"/>
        <v>192.93566687840001</v>
      </c>
      <c r="R12" s="4">
        <f t="shared" si="20"/>
        <v>149.68942000000001</v>
      </c>
      <c r="S12" s="4">
        <f t="shared" si="21"/>
        <v>385.34</v>
      </c>
      <c r="T12" s="34">
        <v>90</v>
      </c>
      <c r="U12" s="23">
        <v>326</v>
      </c>
      <c r="V12" s="23">
        <v>321</v>
      </c>
      <c r="W12" s="23">
        <v>174</v>
      </c>
      <c r="X12" s="24"/>
      <c r="Y12" s="24"/>
      <c r="Z12" s="24"/>
      <c r="AA12" s="26">
        <v>667.80902000000003</v>
      </c>
      <c r="AB12" s="26">
        <v>0</v>
      </c>
      <c r="AC12" s="26">
        <v>210.09175999999999</v>
      </c>
      <c r="AD12" s="25">
        <v>103</v>
      </c>
      <c r="AE12" s="26">
        <v>186.9</v>
      </c>
      <c r="AF12" s="26"/>
      <c r="AG12" s="27"/>
      <c r="AH12" s="36">
        <v>385.34</v>
      </c>
      <c r="AI12" s="36">
        <v>603.57000000000005</v>
      </c>
      <c r="AJ12" s="27"/>
      <c r="AK12" s="27"/>
      <c r="AL12" s="27">
        <v>6.31</v>
      </c>
      <c r="AM12" s="27">
        <v>0</v>
      </c>
      <c r="AN12" s="28"/>
      <c r="AO12" s="28">
        <v>0.91834000000000005</v>
      </c>
      <c r="AQ12" s="34">
        <v>0</v>
      </c>
      <c r="AR12" s="37">
        <v>60</v>
      </c>
      <c r="AT12" s="32">
        <f t="shared" si="11"/>
        <v>807000</v>
      </c>
      <c r="AU12" s="64">
        <f t="shared" si="12"/>
        <v>1670.0845448793998</v>
      </c>
    </row>
    <row r="13" spans="1:52">
      <c r="A13" s="15">
        <v>42380</v>
      </c>
      <c r="B13" s="1">
        <f t="shared" si="0"/>
        <v>3458.3175576488998</v>
      </c>
      <c r="D13" s="29">
        <v>2987000</v>
      </c>
      <c r="E13" s="16">
        <f t="shared" si="1"/>
        <v>1.1577896075155341</v>
      </c>
      <c r="F13" s="43">
        <f t="shared" si="2"/>
        <v>1.2656204717047814</v>
      </c>
      <c r="G13" s="20">
        <v>995.81</v>
      </c>
      <c r="H13" s="1">
        <f t="shared" si="14"/>
        <v>969.69695955119994</v>
      </c>
      <c r="I13" s="1">
        <f t="shared" si="15"/>
        <v>362.84627199999994</v>
      </c>
      <c r="J13" s="4">
        <f t="shared" si="16"/>
        <v>678.33</v>
      </c>
      <c r="K13" s="20">
        <v>451.63432609770001</v>
      </c>
      <c r="L13" s="21">
        <v>1689000</v>
      </c>
      <c r="M13" s="22"/>
      <c r="N13" s="4">
        <f t="shared" si="17"/>
        <v>1253.1866713183999</v>
      </c>
      <c r="O13" s="4">
        <f t="shared" si="18"/>
        <v>0.74196961001681461</v>
      </c>
      <c r="P13" s="4">
        <f t="shared" si="13"/>
        <v>374</v>
      </c>
      <c r="Q13" s="4">
        <f t="shared" si="19"/>
        <v>217.88707131839996</v>
      </c>
      <c r="R13" s="4">
        <f t="shared" si="20"/>
        <v>161.9196</v>
      </c>
      <c r="S13" s="4">
        <f t="shared" si="21"/>
        <v>399.38</v>
      </c>
      <c r="T13" s="34">
        <v>100</v>
      </c>
      <c r="U13" s="23">
        <v>418</v>
      </c>
      <c r="V13" s="23">
        <v>374</v>
      </c>
      <c r="W13" s="23">
        <v>194</v>
      </c>
      <c r="X13" s="24"/>
      <c r="Y13" s="24"/>
      <c r="Z13" s="24"/>
      <c r="AA13" s="26">
        <v>821.82978600000001</v>
      </c>
      <c r="AB13" s="26">
        <v>0</v>
      </c>
      <c r="AC13" s="26">
        <v>238.18000799999999</v>
      </c>
      <c r="AD13" s="25">
        <v>113</v>
      </c>
      <c r="AE13" s="26">
        <v>328.64</v>
      </c>
      <c r="AF13" s="26"/>
      <c r="AG13" s="27"/>
      <c r="AH13" s="36">
        <v>399.38</v>
      </c>
      <c r="AI13" s="36">
        <v>678.33</v>
      </c>
      <c r="AJ13" s="27"/>
      <c r="AK13" s="27"/>
      <c r="AL13" s="27">
        <v>4</v>
      </c>
      <c r="AM13" s="27">
        <v>0</v>
      </c>
      <c r="AN13" s="28"/>
      <c r="AO13" s="28">
        <v>0.91479999999999995</v>
      </c>
      <c r="AQ13" s="34">
        <v>0</v>
      </c>
      <c r="AR13" s="37">
        <v>64</v>
      </c>
      <c r="AT13" s="32">
        <f t="shared" si="11"/>
        <v>1298000</v>
      </c>
      <c r="AU13" s="64">
        <f t="shared" si="12"/>
        <v>2205.1308863304998</v>
      </c>
    </row>
    <row r="14" spans="1:52">
      <c r="A14" s="15">
        <v>42381</v>
      </c>
      <c r="B14" s="1">
        <f t="shared" si="0"/>
        <v>3161.5887411828999</v>
      </c>
      <c r="D14" s="29">
        <v>2750000</v>
      </c>
      <c r="E14" s="16">
        <f t="shared" si="1"/>
        <v>1.1496686331574182</v>
      </c>
      <c r="F14" s="43">
        <f t="shared" si="2"/>
        <v>1.2536323652037664</v>
      </c>
      <c r="G14" s="20">
        <v>989.99</v>
      </c>
      <c r="H14" s="1">
        <f t="shared" si="14"/>
        <v>927.27698910000004</v>
      </c>
      <c r="I14" s="1">
        <f t="shared" si="15"/>
        <v>201.69120510000002</v>
      </c>
      <c r="J14" s="4">
        <f t="shared" si="16"/>
        <v>628.41</v>
      </c>
      <c r="K14" s="20">
        <v>414.22054698289998</v>
      </c>
      <c r="L14" s="21">
        <v>1518000</v>
      </c>
      <c r="M14" s="22"/>
      <c r="N14" s="4">
        <f t="shared" si="17"/>
        <v>1147.9164418</v>
      </c>
      <c r="O14" s="4">
        <f t="shared" si="18"/>
        <v>0.75620318959156796</v>
      </c>
      <c r="P14" s="4">
        <f t="shared" si="13"/>
        <v>366</v>
      </c>
      <c r="Q14" s="4">
        <f t="shared" si="19"/>
        <v>216.96042060000002</v>
      </c>
      <c r="R14" s="4">
        <f t="shared" si="20"/>
        <v>134.95602120000001</v>
      </c>
      <c r="S14" s="4">
        <f t="shared" si="21"/>
        <v>330</v>
      </c>
      <c r="T14" s="34">
        <v>100</v>
      </c>
      <c r="U14" s="23">
        <v>400</v>
      </c>
      <c r="V14" s="23">
        <v>366</v>
      </c>
      <c r="W14" s="23">
        <v>211</v>
      </c>
      <c r="X14" s="24"/>
      <c r="Y14" s="24"/>
      <c r="Z14" s="24"/>
      <c r="AA14" s="26">
        <v>774.55</v>
      </c>
      <c r="AB14" s="26">
        <v>0</v>
      </c>
      <c r="AC14" s="26">
        <v>236.58</v>
      </c>
      <c r="AD14" s="25">
        <v>90.16</v>
      </c>
      <c r="AE14" s="26">
        <v>157.63</v>
      </c>
      <c r="AF14" s="26"/>
      <c r="AG14" s="27"/>
      <c r="AH14" s="36">
        <v>330</v>
      </c>
      <c r="AI14" s="36">
        <v>628.41</v>
      </c>
      <c r="AJ14" s="27"/>
      <c r="AK14" s="27"/>
      <c r="AL14" s="27">
        <v>5.3</v>
      </c>
      <c r="AM14" s="27">
        <v>0</v>
      </c>
      <c r="AN14" s="28"/>
      <c r="AO14" s="28">
        <v>0.91707000000000005</v>
      </c>
      <c r="AQ14" s="34">
        <v>0</v>
      </c>
      <c r="AR14" s="37">
        <v>57</v>
      </c>
      <c r="AT14" s="32">
        <f t="shared" si="11"/>
        <v>1232000</v>
      </c>
      <c r="AU14" s="64">
        <f t="shared" si="12"/>
        <v>2013.6722993828998</v>
      </c>
    </row>
    <row r="15" spans="1:52">
      <c r="A15" s="15">
        <v>42382</v>
      </c>
      <c r="B15" s="1">
        <f t="shared" si="0"/>
        <v>2788.0861416057996</v>
      </c>
      <c r="D15" s="29">
        <v>2541000</v>
      </c>
      <c r="E15" s="16">
        <f t="shared" si="1"/>
        <v>1.097239725149862</v>
      </c>
      <c r="F15" s="43">
        <f t="shared" si="2"/>
        <v>1.1916803965787262</v>
      </c>
      <c r="G15" s="20">
        <v>858.78</v>
      </c>
      <c r="H15" s="1">
        <f t="shared" si="14"/>
        <v>823.20574499999998</v>
      </c>
      <c r="I15" s="1">
        <f t="shared" si="15"/>
        <v>186.00070749999998</v>
      </c>
      <c r="J15" s="4">
        <f t="shared" si="16"/>
        <v>587.92999999999995</v>
      </c>
      <c r="K15" s="20">
        <v>332.16968910579999</v>
      </c>
      <c r="L15" s="21">
        <v>1384000</v>
      </c>
      <c r="M15" s="22"/>
      <c r="N15" s="4">
        <f t="shared" si="17"/>
        <v>1049.5545050000001</v>
      </c>
      <c r="O15" s="4">
        <f t="shared" si="18"/>
        <v>0.75834863078034687</v>
      </c>
      <c r="P15" s="4">
        <f t="shared" si="13"/>
        <v>320</v>
      </c>
      <c r="Q15" s="4">
        <f t="shared" si="19"/>
        <v>187.24372</v>
      </c>
      <c r="R15" s="4">
        <f t="shared" si="20"/>
        <v>119.31078499999998</v>
      </c>
      <c r="S15" s="4">
        <f t="shared" si="21"/>
        <v>343</v>
      </c>
      <c r="T15" s="34">
        <v>80</v>
      </c>
      <c r="U15" s="23">
        <v>346</v>
      </c>
      <c r="V15" s="23">
        <v>320</v>
      </c>
      <c r="W15" s="23">
        <v>178</v>
      </c>
      <c r="X15" s="24"/>
      <c r="Y15" s="24"/>
      <c r="Z15" s="24"/>
      <c r="AA15" s="26">
        <v>690.7</v>
      </c>
      <c r="AB15" s="26">
        <v>0</v>
      </c>
      <c r="AC15" s="26">
        <v>203.36</v>
      </c>
      <c r="AD15" s="25">
        <v>73.58</v>
      </c>
      <c r="AE15" s="26">
        <v>141.44</v>
      </c>
      <c r="AF15" s="26"/>
      <c r="AG15" s="27"/>
      <c r="AH15" s="36">
        <v>343</v>
      </c>
      <c r="AI15" s="36">
        <v>587.92999999999995</v>
      </c>
      <c r="AJ15" s="27"/>
      <c r="AK15" s="27"/>
      <c r="AL15" s="27">
        <v>4.57</v>
      </c>
      <c r="AM15" s="27">
        <v>0</v>
      </c>
      <c r="AN15" s="28"/>
      <c r="AO15" s="28">
        <v>0.92074999999999996</v>
      </c>
      <c r="AQ15" s="34">
        <v>0</v>
      </c>
      <c r="AR15" s="37">
        <v>56</v>
      </c>
      <c r="AT15" s="32">
        <f t="shared" si="11"/>
        <v>1157000</v>
      </c>
      <c r="AU15" s="64">
        <f t="shared" si="12"/>
        <v>1738.5316366057996</v>
      </c>
    </row>
    <row r="16" spans="1:52">
      <c r="A16" s="15">
        <v>42383</v>
      </c>
      <c r="B16" s="1">
        <f t="shared" si="0"/>
        <v>2902.2196818042999</v>
      </c>
      <c r="D16" s="29">
        <v>2525000</v>
      </c>
      <c r="E16" s="16">
        <f t="shared" si="1"/>
        <v>1.1493939333878416</v>
      </c>
      <c r="F16" s="43">
        <f t="shared" si="2"/>
        <v>1.2457529218965389</v>
      </c>
      <c r="G16" s="20">
        <v>927.9</v>
      </c>
      <c r="H16" s="1">
        <f t="shared" si="14"/>
        <v>861.20150999999998</v>
      </c>
      <c r="I16" s="1">
        <f t="shared" si="15"/>
        <v>193.69191449999997</v>
      </c>
      <c r="J16" s="4">
        <f t="shared" si="16"/>
        <v>555.45000000000005</v>
      </c>
      <c r="K16" s="20">
        <v>363.97625730430002</v>
      </c>
      <c r="L16" s="21">
        <v>1422000</v>
      </c>
      <c r="M16" s="22"/>
      <c r="N16" s="4">
        <f t="shared" si="17"/>
        <v>1075.8195569999998</v>
      </c>
      <c r="O16" s="4">
        <f t="shared" si="18"/>
        <v>0.75655383755274253</v>
      </c>
      <c r="P16" s="4">
        <f t="shared" si="13"/>
        <v>366</v>
      </c>
      <c r="Q16" s="4">
        <f t="shared" si="19"/>
        <v>201.48830699999999</v>
      </c>
      <c r="R16" s="4">
        <f t="shared" si="20"/>
        <v>115.33125</v>
      </c>
      <c r="S16" s="4">
        <f t="shared" si="21"/>
        <v>308</v>
      </c>
      <c r="T16" s="34">
        <v>85</v>
      </c>
      <c r="U16" s="23">
        <v>362</v>
      </c>
      <c r="V16" s="23">
        <v>366</v>
      </c>
      <c r="W16" s="23">
        <v>194</v>
      </c>
      <c r="X16" s="24"/>
      <c r="Y16" s="24"/>
      <c r="Z16" s="24"/>
      <c r="AA16" s="26">
        <v>715.02</v>
      </c>
      <c r="AB16" s="26">
        <v>0</v>
      </c>
      <c r="AC16" s="26">
        <v>218.38</v>
      </c>
      <c r="AD16" s="25">
        <v>75</v>
      </c>
      <c r="AE16" s="26">
        <v>154.13999999999999</v>
      </c>
      <c r="AF16" s="26"/>
      <c r="AG16" s="27"/>
      <c r="AH16" s="36">
        <v>308</v>
      </c>
      <c r="AI16" s="36">
        <v>555.45000000000005</v>
      </c>
      <c r="AJ16" s="27"/>
      <c r="AK16" s="27"/>
      <c r="AL16" s="27">
        <v>5.79</v>
      </c>
      <c r="AM16" s="27">
        <v>0</v>
      </c>
      <c r="AN16" s="28"/>
      <c r="AO16" s="28">
        <v>0.92264999999999997</v>
      </c>
      <c r="AQ16" s="34">
        <v>0</v>
      </c>
      <c r="AR16" s="37">
        <v>50</v>
      </c>
      <c r="AT16" s="32">
        <f t="shared" si="11"/>
        <v>1103000</v>
      </c>
      <c r="AU16" s="64">
        <f t="shared" si="12"/>
        <v>1826.4001248043</v>
      </c>
    </row>
    <row r="17" spans="1:47">
      <c r="A17" s="15">
        <v>42384</v>
      </c>
      <c r="B17" s="1">
        <f t="shared" ref="B17:B61" si="22">SUM(G17:K17)</f>
        <v>3103.417379467</v>
      </c>
      <c r="D17" s="29">
        <v>2614000</v>
      </c>
      <c r="E17" s="16">
        <f t="shared" si="1"/>
        <v>1.187229295894032</v>
      </c>
      <c r="F17" s="43">
        <f t="shared" si="2"/>
        <v>1.2945331485798128</v>
      </c>
      <c r="G17" s="20">
        <v>922.56</v>
      </c>
      <c r="H17" s="1">
        <f t="shared" si="14"/>
        <v>948.10831799999994</v>
      </c>
      <c r="I17" s="1">
        <f t="shared" si="15"/>
        <v>185.59555069999999</v>
      </c>
      <c r="J17" s="4">
        <f t="shared" si="16"/>
        <v>622.52</v>
      </c>
      <c r="K17" s="20">
        <v>424.63351076700002</v>
      </c>
      <c r="L17" s="21">
        <v>1423000</v>
      </c>
      <c r="M17" s="22"/>
      <c r="N17" s="4">
        <f t="shared" si="17"/>
        <v>1086.5578083999999</v>
      </c>
      <c r="O17" s="4">
        <f t="shared" si="18"/>
        <v>0.76356838257203086</v>
      </c>
      <c r="P17" s="4">
        <f t="shared" si="13"/>
        <v>346</v>
      </c>
      <c r="Q17" s="4">
        <f t="shared" si="19"/>
        <v>203.0848384</v>
      </c>
      <c r="R17" s="4">
        <f t="shared" si="20"/>
        <v>116.47297</v>
      </c>
      <c r="S17" s="4">
        <f t="shared" si="21"/>
        <v>336</v>
      </c>
      <c r="T17" s="34">
        <v>85</v>
      </c>
      <c r="U17" s="23">
        <v>380</v>
      </c>
      <c r="V17" s="23">
        <v>346</v>
      </c>
      <c r="W17" s="23">
        <v>185</v>
      </c>
      <c r="X17" s="24"/>
      <c r="Y17" s="24"/>
      <c r="Z17" s="24"/>
      <c r="AA17" s="26">
        <v>812.36</v>
      </c>
      <c r="AB17" s="26">
        <v>0</v>
      </c>
      <c r="AC17" s="26">
        <v>221.44</v>
      </c>
      <c r="AD17" s="25">
        <v>67</v>
      </c>
      <c r="AE17" s="26">
        <v>136</v>
      </c>
      <c r="AF17" s="26"/>
      <c r="AG17" s="27"/>
      <c r="AH17" s="36">
        <v>336</v>
      </c>
      <c r="AI17" s="36">
        <v>622.52</v>
      </c>
      <c r="AJ17" s="27"/>
      <c r="AK17" s="27"/>
      <c r="AL17" s="27">
        <v>6.37</v>
      </c>
      <c r="AM17" s="27">
        <v>0</v>
      </c>
      <c r="AN17" s="28"/>
      <c r="AO17" s="28">
        <v>0.91710999999999998</v>
      </c>
      <c r="AQ17" s="34">
        <v>0</v>
      </c>
      <c r="AR17" s="37">
        <v>60</v>
      </c>
      <c r="AT17" s="32">
        <f t="shared" si="11"/>
        <v>1191000</v>
      </c>
      <c r="AU17" s="64">
        <f t="shared" si="12"/>
        <v>2016.8595710670002</v>
      </c>
    </row>
    <row r="18" spans="1:47">
      <c r="A18" s="15">
        <v>42385</v>
      </c>
      <c r="B18" s="1">
        <f t="shared" si="22"/>
        <v>2725.4059763942996</v>
      </c>
      <c r="D18" s="29">
        <v>2204000</v>
      </c>
      <c r="E18" s="16">
        <f t="shared" si="1"/>
        <v>1.2365725845709163</v>
      </c>
      <c r="F18" s="43">
        <f t="shared" si="2"/>
        <v>1.3483361696753022</v>
      </c>
      <c r="G18" s="20">
        <v>908.41</v>
      </c>
      <c r="H18" s="1">
        <f t="shared" si="14"/>
        <v>860.57016849999991</v>
      </c>
      <c r="I18" s="1">
        <f t="shared" si="15"/>
        <v>156.06460870000001</v>
      </c>
      <c r="J18" s="4">
        <f t="shared" si="16"/>
        <v>488.21</v>
      </c>
      <c r="K18" s="20">
        <v>312.15119919429998</v>
      </c>
      <c r="L18" s="21">
        <v>1342000</v>
      </c>
      <c r="M18" s="22"/>
      <c r="N18" s="4">
        <f t="shared" ref="N18:N32" si="23">SUM(P18:T18)</f>
        <v>1038.6897048000001</v>
      </c>
      <c r="O18" s="4">
        <f t="shared" ref="O18:O32" si="24">N18/L18*1000</f>
        <v>0.77398636721311476</v>
      </c>
      <c r="P18" s="4">
        <f t="shared" ref="P18:P32" si="25">V18</f>
        <v>351</v>
      </c>
      <c r="Q18" s="4">
        <f t="shared" si="19"/>
        <v>210.64182479999999</v>
      </c>
      <c r="R18" s="4">
        <f t="shared" si="20"/>
        <v>99.047879999999992</v>
      </c>
      <c r="S18" s="4">
        <f t="shared" si="21"/>
        <v>293</v>
      </c>
      <c r="T18" s="34">
        <v>85</v>
      </c>
      <c r="U18" s="23">
        <v>314</v>
      </c>
      <c r="V18" s="23">
        <v>351</v>
      </c>
      <c r="W18" s="23">
        <v>232</v>
      </c>
      <c r="X18" s="24"/>
      <c r="Y18" s="24"/>
      <c r="Z18" s="24"/>
      <c r="AA18" s="26">
        <v>708.67</v>
      </c>
      <c r="AB18" s="26">
        <v>0</v>
      </c>
      <c r="AC18" s="26">
        <v>229.68</v>
      </c>
      <c r="AD18" s="25">
        <v>58</v>
      </c>
      <c r="AE18" s="26">
        <v>115.75</v>
      </c>
      <c r="AF18" s="26"/>
      <c r="AG18" s="27"/>
      <c r="AH18" s="36">
        <v>293</v>
      </c>
      <c r="AI18" s="36">
        <v>488.21</v>
      </c>
      <c r="AJ18" s="27"/>
      <c r="AK18" s="27"/>
      <c r="AL18" s="27">
        <v>4.42</v>
      </c>
      <c r="AM18" s="27">
        <v>0</v>
      </c>
      <c r="AN18" s="28"/>
      <c r="AO18" s="28">
        <v>0.91710999999999998</v>
      </c>
      <c r="AQ18" s="34">
        <v>0</v>
      </c>
      <c r="AR18" s="37">
        <v>50</v>
      </c>
      <c r="AT18" s="32">
        <f t="shared" si="11"/>
        <v>862000</v>
      </c>
      <c r="AU18" s="64">
        <f t="shared" si="12"/>
        <v>1686.7162715942995</v>
      </c>
    </row>
    <row r="19" spans="1:47">
      <c r="A19" s="15">
        <v>42386</v>
      </c>
      <c r="B19" s="1">
        <f t="shared" si="22"/>
        <v>2701.4150776709998</v>
      </c>
      <c r="D19" s="29">
        <v>2069000</v>
      </c>
      <c r="E19" s="16">
        <f t="shared" si="1"/>
        <v>1.3056621931710972</v>
      </c>
      <c r="F19" s="43">
        <f t="shared" si="2"/>
        <v>1.425784540727379</v>
      </c>
      <c r="G19" s="20">
        <v>816.48</v>
      </c>
      <c r="H19" s="1">
        <f t="shared" si="14"/>
        <v>791.29957499999989</v>
      </c>
      <c r="I19" s="1">
        <f t="shared" si="15"/>
        <v>241.17192</v>
      </c>
      <c r="J19" s="4">
        <f t="shared" si="16"/>
        <v>543.99</v>
      </c>
      <c r="K19" s="20">
        <v>308.47358267099997</v>
      </c>
      <c r="L19" s="21">
        <v>1324000</v>
      </c>
      <c r="M19" s="22"/>
      <c r="N19" s="4">
        <f t="shared" si="23"/>
        <v>1050.9392625</v>
      </c>
      <c r="O19" s="4">
        <f t="shared" si="24"/>
        <v>0.79376077228096686</v>
      </c>
      <c r="P19" s="4">
        <f t="shared" si="25"/>
        <v>355</v>
      </c>
      <c r="Q19" s="4">
        <f t="shared" si="19"/>
        <v>197.83862999999999</v>
      </c>
      <c r="R19" s="4">
        <f t="shared" si="20"/>
        <v>100.1006325</v>
      </c>
      <c r="S19" s="4">
        <f t="shared" si="21"/>
        <v>298</v>
      </c>
      <c r="T19" s="34">
        <v>100</v>
      </c>
      <c r="U19" s="23">
        <v>284</v>
      </c>
      <c r="V19" s="23">
        <v>355</v>
      </c>
      <c r="W19" s="23">
        <v>166</v>
      </c>
      <c r="X19" s="24"/>
      <c r="Y19" s="24"/>
      <c r="Z19" s="24"/>
      <c r="AA19" s="26">
        <v>648.05999999999995</v>
      </c>
      <c r="AB19" s="26">
        <v>0</v>
      </c>
      <c r="AC19" s="26">
        <v>216.04</v>
      </c>
      <c r="AD19" s="25">
        <v>59</v>
      </c>
      <c r="AE19" s="26">
        <v>206</v>
      </c>
      <c r="AF19" s="26"/>
      <c r="AG19" s="27"/>
      <c r="AH19" s="36">
        <v>298</v>
      </c>
      <c r="AI19" s="36">
        <v>543.99</v>
      </c>
      <c r="AJ19" s="27"/>
      <c r="AK19" s="27"/>
      <c r="AL19" s="27">
        <v>7.05</v>
      </c>
      <c r="AM19" s="27">
        <v>0</v>
      </c>
      <c r="AN19" s="28"/>
      <c r="AO19" s="28">
        <v>0.91574999999999995</v>
      </c>
      <c r="AQ19" s="34">
        <v>0</v>
      </c>
      <c r="AR19" s="37">
        <v>50.31</v>
      </c>
      <c r="AT19" s="32">
        <f t="shared" si="11"/>
        <v>745000</v>
      </c>
      <c r="AU19" s="64">
        <f t="shared" si="12"/>
        <v>1650.4758151709998</v>
      </c>
    </row>
    <row r="20" spans="1:47">
      <c r="A20" s="15">
        <v>42387</v>
      </c>
      <c r="B20" s="1">
        <f t="shared" si="22"/>
        <v>3162.1112174013001</v>
      </c>
      <c r="D20" s="29">
        <v>2742000</v>
      </c>
      <c r="E20" s="16">
        <f t="shared" si="1"/>
        <v>1.1532134272068928</v>
      </c>
      <c r="F20" s="43">
        <f t="shared" si="2"/>
        <v>1.2593378257858678</v>
      </c>
      <c r="G20" s="20">
        <v>951.71</v>
      </c>
      <c r="H20" s="1">
        <f t="shared" si="14"/>
        <v>978.09121299999993</v>
      </c>
      <c r="I20" s="1">
        <f t="shared" si="15"/>
        <v>213.4108765</v>
      </c>
      <c r="J20" s="4">
        <f t="shared" si="16"/>
        <v>616.76</v>
      </c>
      <c r="K20" s="20">
        <v>402.13912790130001</v>
      </c>
      <c r="L20" s="21">
        <v>1485000</v>
      </c>
      <c r="M20" s="22"/>
      <c r="N20" s="4">
        <f t="shared" si="23"/>
        <v>1146.7578532</v>
      </c>
      <c r="O20" s="4">
        <f t="shared" si="24"/>
        <v>0.77222751057239059</v>
      </c>
      <c r="P20" s="4">
        <f t="shared" si="25"/>
        <v>361</v>
      </c>
      <c r="Q20" s="4">
        <f t="shared" si="19"/>
        <v>214.13430320000001</v>
      </c>
      <c r="R20" s="4">
        <f t="shared" si="20"/>
        <v>123.62355000000001</v>
      </c>
      <c r="S20" s="4">
        <f t="shared" si="21"/>
        <v>348</v>
      </c>
      <c r="T20" s="34">
        <v>100</v>
      </c>
      <c r="U20" s="23">
        <v>374</v>
      </c>
      <c r="V20" s="23">
        <v>361</v>
      </c>
      <c r="W20" s="23">
        <v>201</v>
      </c>
      <c r="X20" s="24"/>
      <c r="Y20" s="24"/>
      <c r="Z20" s="24"/>
      <c r="AA20" s="26">
        <v>834.26</v>
      </c>
      <c r="AB20" s="26">
        <v>0</v>
      </c>
      <c r="AC20" s="26">
        <v>233.84</v>
      </c>
      <c r="AD20" s="25">
        <v>80</v>
      </c>
      <c r="AE20" s="26">
        <v>170.1</v>
      </c>
      <c r="AF20" s="26"/>
      <c r="AG20" s="27"/>
      <c r="AH20" s="36">
        <v>348</v>
      </c>
      <c r="AI20" s="36">
        <v>616.76</v>
      </c>
      <c r="AJ20" s="27"/>
      <c r="AK20" s="27"/>
      <c r="AL20" s="27">
        <v>7.95</v>
      </c>
      <c r="AM20" s="27">
        <v>0</v>
      </c>
      <c r="AN20" s="28"/>
      <c r="AO20" s="28">
        <v>0.91573000000000004</v>
      </c>
      <c r="AQ20" s="34">
        <v>0</v>
      </c>
      <c r="AR20" s="37">
        <v>55</v>
      </c>
      <c r="AT20" s="32">
        <f t="shared" si="11"/>
        <v>1257000</v>
      </c>
      <c r="AU20" s="64">
        <f t="shared" si="12"/>
        <v>2015.3533642013001</v>
      </c>
    </row>
    <row r="21" spans="1:47">
      <c r="A21" s="15">
        <v>42388</v>
      </c>
      <c r="B21" s="1">
        <f t="shared" si="22"/>
        <v>3021.4181323635003</v>
      </c>
      <c r="D21" s="29">
        <v>2633000</v>
      </c>
      <c r="E21" s="16">
        <f t="shared" si="1"/>
        <v>1.1475192299139765</v>
      </c>
      <c r="F21" s="43">
        <f t="shared" si="2"/>
        <v>1.2506340035027808</v>
      </c>
      <c r="G21" s="20">
        <v>923.51</v>
      </c>
      <c r="H21" s="1">
        <f t="shared" si="14"/>
        <v>893.99649150000005</v>
      </c>
      <c r="I21" s="1">
        <f t="shared" si="15"/>
        <v>192.83230800000001</v>
      </c>
      <c r="J21" s="4">
        <f t="shared" si="16"/>
        <v>558.24</v>
      </c>
      <c r="K21" s="20">
        <v>452.83933286349998</v>
      </c>
      <c r="L21" s="21">
        <v>1554000</v>
      </c>
      <c r="M21" s="22"/>
      <c r="N21" s="4">
        <f t="shared" si="23"/>
        <v>1140.7113810000001</v>
      </c>
      <c r="O21" s="4">
        <f t="shared" si="24"/>
        <v>0.73404850772200769</v>
      </c>
      <c r="P21" s="4">
        <f t="shared" si="25"/>
        <v>380</v>
      </c>
      <c r="Q21" s="4">
        <f t="shared" si="19"/>
        <v>206.10008099999999</v>
      </c>
      <c r="R21" s="4">
        <f t="shared" si="20"/>
        <v>115.6113</v>
      </c>
      <c r="S21" s="4">
        <f t="shared" si="21"/>
        <v>329</v>
      </c>
      <c r="T21" s="34">
        <v>110</v>
      </c>
      <c r="U21" s="23">
        <v>328</v>
      </c>
      <c r="V21" s="23">
        <v>380</v>
      </c>
      <c r="W21" s="23">
        <v>204</v>
      </c>
      <c r="X21" s="24"/>
      <c r="Y21" s="24"/>
      <c r="Z21" s="24"/>
      <c r="AA21" s="26">
        <v>749.71</v>
      </c>
      <c r="AB21" s="26">
        <v>0</v>
      </c>
      <c r="AC21" s="26">
        <v>224.62</v>
      </c>
      <c r="AD21" s="25">
        <v>78</v>
      </c>
      <c r="AE21" s="26">
        <v>156.86000000000001</v>
      </c>
      <c r="AF21" s="26"/>
      <c r="AG21" s="27"/>
      <c r="AH21" s="36">
        <v>329</v>
      </c>
      <c r="AI21" s="36">
        <v>558.24</v>
      </c>
      <c r="AJ21" s="27"/>
      <c r="AK21" s="27"/>
      <c r="AL21" s="27">
        <v>5.3</v>
      </c>
      <c r="AM21" s="27">
        <v>0</v>
      </c>
      <c r="AN21" s="28"/>
      <c r="AO21" s="28">
        <v>0.91754999999999998</v>
      </c>
      <c r="AQ21" s="34">
        <v>0</v>
      </c>
      <c r="AR21" s="37">
        <v>48</v>
      </c>
      <c r="AT21" s="32">
        <f t="shared" si="11"/>
        <v>1079000</v>
      </c>
      <c r="AU21" s="64">
        <f t="shared" si="12"/>
        <v>1880.7067513635002</v>
      </c>
    </row>
    <row r="22" spans="1:47">
      <c r="A22" s="15">
        <v>42389</v>
      </c>
      <c r="B22" s="1">
        <f t="shared" si="22"/>
        <v>3370.7143647577004</v>
      </c>
      <c r="D22" s="29">
        <v>2989000</v>
      </c>
      <c r="E22" s="16">
        <f t="shared" si="1"/>
        <v>1.1277063783063568</v>
      </c>
      <c r="F22" s="43">
        <f t="shared" si="2"/>
        <v>1.2281707452693931</v>
      </c>
      <c r="G22" s="20">
        <v>1014.23</v>
      </c>
      <c r="H22" s="1">
        <f t="shared" si="14"/>
        <v>1067.3248619999999</v>
      </c>
      <c r="I22" s="1">
        <f t="shared" si="15"/>
        <v>194.93386000000001</v>
      </c>
      <c r="J22" s="4">
        <f t="shared" si="16"/>
        <v>609.07000000000005</v>
      </c>
      <c r="K22" s="20">
        <v>485.15564275769998</v>
      </c>
      <c r="L22" s="21">
        <v>1610000</v>
      </c>
      <c r="M22" s="22"/>
      <c r="N22" s="4">
        <f t="shared" si="23"/>
        <v>1183.21405</v>
      </c>
      <c r="O22" s="4">
        <f t="shared" si="24"/>
        <v>0.73491555900621119</v>
      </c>
      <c r="P22" s="4">
        <f t="shared" si="25"/>
        <v>369</v>
      </c>
      <c r="Q22" s="4">
        <f t="shared" si="19"/>
        <v>228.40225000000001</v>
      </c>
      <c r="R22" s="4">
        <f t="shared" si="20"/>
        <v>136.81180000000001</v>
      </c>
      <c r="S22" s="4">
        <f t="shared" si="21"/>
        <v>339</v>
      </c>
      <c r="T22" s="34">
        <v>110</v>
      </c>
      <c r="U22" s="23">
        <v>427</v>
      </c>
      <c r="V22" s="23">
        <v>369</v>
      </c>
      <c r="W22" s="23">
        <v>205</v>
      </c>
      <c r="X22" s="24"/>
      <c r="Y22" s="24"/>
      <c r="Z22" s="24"/>
      <c r="AA22" s="26">
        <v>913.66</v>
      </c>
      <c r="AB22" s="26">
        <v>0</v>
      </c>
      <c r="AC22" s="26">
        <v>248.75</v>
      </c>
      <c r="AD22" s="25">
        <v>90</v>
      </c>
      <c r="AE22" s="26">
        <v>146</v>
      </c>
      <c r="AF22" s="26"/>
      <c r="AG22" s="27"/>
      <c r="AH22" s="36">
        <v>339</v>
      </c>
      <c r="AI22" s="36">
        <v>609.07000000000005</v>
      </c>
      <c r="AJ22" s="27"/>
      <c r="AK22" s="27"/>
      <c r="AL22" s="27">
        <v>7.3</v>
      </c>
      <c r="AM22" s="27">
        <v>0</v>
      </c>
      <c r="AN22" s="28"/>
      <c r="AO22" s="28">
        <v>0.91820000000000002</v>
      </c>
      <c r="AQ22" s="34">
        <v>0</v>
      </c>
      <c r="AR22" s="37">
        <v>59</v>
      </c>
      <c r="AT22" s="32">
        <f t="shared" si="11"/>
        <v>1379000</v>
      </c>
      <c r="AU22" s="64">
        <f t="shared" si="12"/>
        <v>2187.5003147577004</v>
      </c>
    </row>
    <row r="23" spans="1:47">
      <c r="A23" s="15">
        <v>42390</v>
      </c>
      <c r="B23" s="1">
        <f t="shared" si="22"/>
        <v>3225.9766901032999</v>
      </c>
      <c r="D23" s="29">
        <v>2641000</v>
      </c>
      <c r="E23" s="16">
        <f t="shared" si="1"/>
        <v>1.2214981787592958</v>
      </c>
      <c r="F23" s="43">
        <f t="shared" si="2"/>
        <v>1.3286541347248553</v>
      </c>
      <c r="G23" s="20">
        <v>997.62</v>
      </c>
      <c r="H23" s="1">
        <f t="shared" si="14"/>
        <v>934.51008149999996</v>
      </c>
      <c r="I23" s="1">
        <f t="shared" si="15"/>
        <v>151.99613549999998</v>
      </c>
      <c r="J23" s="4">
        <f t="shared" si="16"/>
        <v>736.41</v>
      </c>
      <c r="K23" s="20">
        <v>405.44047310330001</v>
      </c>
      <c r="L23" s="21">
        <v>1522000</v>
      </c>
      <c r="M23" s="22"/>
      <c r="N23" s="4">
        <f t="shared" si="23"/>
        <v>1266.8075735</v>
      </c>
      <c r="O23" s="4">
        <f t="shared" si="24"/>
        <v>0.83233086300919845</v>
      </c>
      <c r="P23" s="4">
        <f t="shared" si="25"/>
        <v>385</v>
      </c>
      <c r="Q23" s="4">
        <f t="shared" si="19"/>
        <v>210.72421350000002</v>
      </c>
      <c r="R23" s="4">
        <f t="shared" si="20"/>
        <v>97.083359999999999</v>
      </c>
      <c r="S23" s="4">
        <f t="shared" si="21"/>
        <v>464</v>
      </c>
      <c r="T23" s="34">
        <v>110</v>
      </c>
      <c r="U23" s="23">
        <v>386</v>
      </c>
      <c r="V23" s="23">
        <v>385</v>
      </c>
      <c r="W23" s="23">
        <v>213</v>
      </c>
      <c r="X23" s="24"/>
      <c r="Y23" s="24"/>
      <c r="Z23" s="24"/>
      <c r="AA23" s="26">
        <v>787.28</v>
      </c>
      <c r="AB23" s="26">
        <v>0</v>
      </c>
      <c r="AC23" s="26">
        <v>229.21</v>
      </c>
      <c r="AD23" s="25">
        <v>54.6</v>
      </c>
      <c r="AE23" s="26">
        <v>110.19</v>
      </c>
      <c r="AF23" s="26"/>
      <c r="AG23" s="27"/>
      <c r="AH23" s="36">
        <v>464</v>
      </c>
      <c r="AI23" s="36">
        <v>736.41</v>
      </c>
      <c r="AJ23" s="27"/>
      <c r="AK23" s="27"/>
      <c r="AL23" s="27">
        <v>4.1399999999999997</v>
      </c>
      <c r="AM23" s="27">
        <v>0</v>
      </c>
      <c r="AN23" s="28"/>
      <c r="AO23" s="28">
        <v>0.91935</v>
      </c>
      <c r="AQ23" s="34">
        <v>0</v>
      </c>
      <c r="AR23" s="37">
        <v>51</v>
      </c>
      <c r="AT23" s="32">
        <f t="shared" si="11"/>
        <v>1119000</v>
      </c>
      <c r="AU23" s="64">
        <f t="shared" si="12"/>
        <v>1959.1691166032999</v>
      </c>
    </row>
    <row r="24" spans="1:47">
      <c r="A24" s="15">
        <v>42391</v>
      </c>
      <c r="B24" s="1">
        <f t="shared" si="22"/>
        <v>3089.8824500896999</v>
      </c>
      <c r="D24" s="29">
        <v>2486000</v>
      </c>
      <c r="E24" s="16">
        <f t="shared" si="1"/>
        <v>1.2429132944849959</v>
      </c>
      <c r="F24" s="43">
        <f t="shared" si="2"/>
        <v>1.3519478919725849</v>
      </c>
      <c r="G24" s="20">
        <v>890.75</v>
      </c>
      <c r="H24" s="1">
        <f t="shared" si="14"/>
        <v>975.02583599999991</v>
      </c>
      <c r="I24" s="1">
        <f t="shared" si="15"/>
        <v>150.29533800000002</v>
      </c>
      <c r="J24" s="4">
        <f t="shared" si="16"/>
        <v>701.09</v>
      </c>
      <c r="K24" s="20">
        <v>372.72127608969998</v>
      </c>
      <c r="L24" s="21">
        <v>1427000</v>
      </c>
      <c r="M24" s="22"/>
      <c r="N24" s="4">
        <f t="shared" si="23"/>
        <v>1250.3826745000001</v>
      </c>
      <c r="O24" s="4">
        <f t="shared" si="24"/>
        <v>0.87623172704975483</v>
      </c>
      <c r="P24" s="4">
        <f t="shared" si="25"/>
        <v>359</v>
      </c>
      <c r="Q24" s="4">
        <f t="shared" si="19"/>
        <v>226.40832450000002</v>
      </c>
      <c r="R24" s="4">
        <f t="shared" si="20"/>
        <v>92.854349999999997</v>
      </c>
      <c r="S24" s="4">
        <f t="shared" si="21"/>
        <v>462.12</v>
      </c>
      <c r="T24" s="34">
        <v>110</v>
      </c>
      <c r="U24" s="23">
        <v>330</v>
      </c>
      <c r="V24" s="23">
        <v>359</v>
      </c>
      <c r="W24" s="23">
        <v>189</v>
      </c>
      <c r="X24" s="24"/>
      <c r="Y24" s="24"/>
      <c r="Z24" s="24"/>
      <c r="AA24" s="26">
        <v>814.29</v>
      </c>
      <c r="AB24" s="26">
        <v>0</v>
      </c>
      <c r="AC24" s="26">
        <v>246.27</v>
      </c>
      <c r="AD24" s="25">
        <v>50</v>
      </c>
      <c r="AE24" s="26">
        <v>104.4</v>
      </c>
      <c r="AF24" s="26"/>
      <c r="AG24" s="27"/>
      <c r="AH24" s="36">
        <v>462.12</v>
      </c>
      <c r="AI24" s="36">
        <v>701.09</v>
      </c>
      <c r="AJ24" s="27"/>
      <c r="AK24" s="27"/>
      <c r="AL24" s="27">
        <v>8.08</v>
      </c>
      <c r="AM24" s="27">
        <v>0</v>
      </c>
      <c r="AN24" s="28"/>
      <c r="AO24" s="28">
        <v>0.91935</v>
      </c>
      <c r="AQ24" s="34">
        <v>0</v>
      </c>
      <c r="AR24" s="37">
        <v>51</v>
      </c>
      <c r="AT24" s="32">
        <f t="shared" si="11"/>
        <v>1059000</v>
      </c>
      <c r="AU24" s="64">
        <f t="shared" si="12"/>
        <v>1839.4997755896998</v>
      </c>
    </row>
    <row r="25" spans="1:47">
      <c r="A25" s="15">
        <v>42392</v>
      </c>
      <c r="B25" s="1">
        <f t="shared" si="22"/>
        <v>2895.3652865977997</v>
      </c>
      <c r="D25" s="29">
        <v>2029000</v>
      </c>
      <c r="E25" s="16">
        <f t="shared" si="1"/>
        <v>1.4269912698855594</v>
      </c>
      <c r="F25" s="43">
        <f t="shared" si="2"/>
        <v>1.5458350700727526</v>
      </c>
      <c r="G25" s="20">
        <v>876.93</v>
      </c>
      <c r="H25" s="1">
        <f t="shared" si="14"/>
        <v>877.08400560000007</v>
      </c>
      <c r="I25" s="1">
        <f t="shared" si="15"/>
        <v>152.51788640000001</v>
      </c>
      <c r="J25" s="4">
        <f t="shared" si="16"/>
        <v>694.95</v>
      </c>
      <c r="K25" s="20">
        <v>293.88339459780002</v>
      </c>
      <c r="L25" s="21">
        <v>1284000</v>
      </c>
      <c r="M25" s="22"/>
      <c r="N25" s="4">
        <f t="shared" si="23"/>
        <v>1217.7839199999999</v>
      </c>
      <c r="O25" s="4">
        <f t="shared" si="24"/>
        <v>0.94842984423676002</v>
      </c>
      <c r="P25" s="4">
        <f t="shared" si="25"/>
        <v>338</v>
      </c>
      <c r="Q25" s="4">
        <f t="shared" si="19"/>
        <v>223.50581440000002</v>
      </c>
      <c r="R25" s="4">
        <f t="shared" si="20"/>
        <v>91.278105600000004</v>
      </c>
      <c r="S25" s="4">
        <f t="shared" si="21"/>
        <v>465</v>
      </c>
      <c r="T25" s="34">
        <v>100</v>
      </c>
      <c r="U25" s="23">
        <v>301</v>
      </c>
      <c r="V25" s="23">
        <v>338</v>
      </c>
      <c r="W25" s="23">
        <v>227</v>
      </c>
      <c r="X25" s="24"/>
      <c r="Y25" s="24"/>
      <c r="Z25" s="24"/>
      <c r="AA25" s="26">
        <v>708.01</v>
      </c>
      <c r="AB25" s="26">
        <v>0</v>
      </c>
      <c r="AC25" s="26">
        <v>242.12</v>
      </c>
      <c r="AD25" s="25">
        <v>45</v>
      </c>
      <c r="AE25" s="26">
        <v>98.51</v>
      </c>
      <c r="AF25" s="26"/>
      <c r="AG25" s="27"/>
      <c r="AH25" s="36">
        <v>465</v>
      </c>
      <c r="AI25" s="36">
        <v>694.95</v>
      </c>
      <c r="AJ25" s="27"/>
      <c r="AK25" s="27"/>
      <c r="AL25" s="27">
        <v>12.83</v>
      </c>
      <c r="AM25" s="27">
        <v>0</v>
      </c>
      <c r="AN25" s="28"/>
      <c r="AO25" s="28">
        <v>0.92312000000000005</v>
      </c>
      <c r="AQ25" s="34">
        <v>0</v>
      </c>
      <c r="AR25" s="37">
        <v>53.88</v>
      </c>
      <c r="AT25" s="32">
        <f t="shared" si="11"/>
        <v>745000</v>
      </c>
      <c r="AU25" s="64">
        <f t="shared" si="12"/>
        <v>1677.5813665977998</v>
      </c>
    </row>
    <row r="26" spans="1:47">
      <c r="A26" s="15">
        <v>42393</v>
      </c>
      <c r="B26" s="1">
        <f t="shared" si="22"/>
        <v>2582.2316348856998</v>
      </c>
      <c r="D26" s="29">
        <v>1863000</v>
      </c>
      <c r="E26" s="16">
        <f t="shared" si="1"/>
        <v>1.386060995644498</v>
      </c>
      <c r="F26" s="43">
        <f t="shared" si="2"/>
        <v>1.4969392887631872</v>
      </c>
      <c r="G26" s="20">
        <v>771.82</v>
      </c>
      <c r="H26" s="1">
        <f t="shared" si="14"/>
        <v>795.98498380000001</v>
      </c>
      <c r="I26" s="1">
        <f t="shared" si="15"/>
        <v>145.0284159</v>
      </c>
      <c r="J26" s="4">
        <f t="shared" si="16"/>
        <v>609.25</v>
      </c>
      <c r="K26" s="20">
        <v>260.1482351857</v>
      </c>
      <c r="L26" s="21">
        <v>1192000</v>
      </c>
      <c r="M26" s="22"/>
      <c r="N26" s="4">
        <f t="shared" si="23"/>
        <v>1130.5661648</v>
      </c>
      <c r="O26" s="4">
        <f t="shared" si="24"/>
        <v>0.94846154765100676</v>
      </c>
      <c r="P26" s="4">
        <f t="shared" si="25"/>
        <v>320</v>
      </c>
      <c r="Q26" s="4">
        <f t="shared" si="19"/>
        <v>213.29723480000001</v>
      </c>
      <c r="R26" s="4">
        <f t="shared" si="20"/>
        <v>93.518929999999997</v>
      </c>
      <c r="S26" s="4">
        <f t="shared" si="21"/>
        <v>403.75</v>
      </c>
      <c r="T26" s="34">
        <v>100</v>
      </c>
      <c r="U26" s="23">
        <v>244</v>
      </c>
      <c r="V26" s="23">
        <v>320</v>
      </c>
      <c r="W26" s="23">
        <v>197</v>
      </c>
      <c r="X26" s="24"/>
      <c r="Y26" s="24"/>
      <c r="Z26" s="24"/>
      <c r="AA26" s="26">
        <v>629.29999999999995</v>
      </c>
      <c r="AB26" s="26">
        <v>0</v>
      </c>
      <c r="AC26" s="26">
        <v>230.36</v>
      </c>
      <c r="AD26" s="25">
        <v>50</v>
      </c>
      <c r="AE26" s="26">
        <v>94.92</v>
      </c>
      <c r="AF26" s="26"/>
      <c r="AG26" s="27"/>
      <c r="AH26" s="36">
        <v>403.75</v>
      </c>
      <c r="AI26" s="36">
        <v>609.25</v>
      </c>
      <c r="AJ26" s="27"/>
      <c r="AK26" s="27"/>
      <c r="AL26" s="27">
        <v>10.71</v>
      </c>
      <c r="AM26" s="27">
        <v>0</v>
      </c>
      <c r="AN26" s="28"/>
      <c r="AO26" s="28">
        <v>0.92593000000000003</v>
      </c>
      <c r="AQ26" s="34">
        <v>0</v>
      </c>
      <c r="AR26" s="37">
        <v>51</v>
      </c>
      <c r="AT26" s="32">
        <f t="shared" si="11"/>
        <v>671000</v>
      </c>
      <c r="AU26" s="64">
        <f t="shared" si="12"/>
        <v>1451.6654700856998</v>
      </c>
    </row>
    <row r="27" spans="1:47">
      <c r="A27" s="15">
        <v>42394</v>
      </c>
      <c r="B27" s="1">
        <f t="shared" si="22"/>
        <v>2973.4318066107003</v>
      </c>
      <c r="D27" s="29">
        <v>2439000</v>
      </c>
      <c r="E27" s="16">
        <f t="shared" si="1"/>
        <v>1.219119231902706</v>
      </c>
      <c r="F27" s="43">
        <f t="shared" si="2"/>
        <v>1.3166429772258226</v>
      </c>
      <c r="G27" s="20">
        <v>849.36</v>
      </c>
      <c r="H27" s="1">
        <f t="shared" si="14"/>
        <v>1018.3100361</v>
      </c>
      <c r="I27" s="1">
        <f t="shared" si="15"/>
        <v>174.9729921</v>
      </c>
      <c r="J27" s="4">
        <f t="shared" si="16"/>
        <v>582.54</v>
      </c>
      <c r="K27" s="20">
        <v>348.24877841070003</v>
      </c>
      <c r="L27" s="21">
        <v>1364000</v>
      </c>
      <c r="M27" s="22"/>
      <c r="N27" s="4">
        <f t="shared" si="23"/>
        <v>1100.7514729</v>
      </c>
      <c r="O27" s="4">
        <f t="shared" si="24"/>
        <v>0.8070025461143695</v>
      </c>
      <c r="P27" s="4">
        <f t="shared" si="25"/>
        <v>328</v>
      </c>
      <c r="Q27" s="4">
        <f t="shared" si="19"/>
        <v>232.8991729</v>
      </c>
      <c r="R27" s="4">
        <f t="shared" si="20"/>
        <v>101.8523</v>
      </c>
      <c r="S27" s="4">
        <f t="shared" si="21"/>
        <v>328</v>
      </c>
      <c r="T27" s="34">
        <v>110</v>
      </c>
      <c r="U27" s="23">
        <v>335</v>
      </c>
      <c r="V27" s="23">
        <v>328</v>
      </c>
      <c r="W27" s="23">
        <v>175</v>
      </c>
      <c r="X27" s="24"/>
      <c r="Y27" s="24"/>
      <c r="Z27" s="24"/>
      <c r="AA27" s="26">
        <v>848.24</v>
      </c>
      <c r="AB27" s="26">
        <v>0</v>
      </c>
      <c r="AC27" s="26">
        <v>251.53</v>
      </c>
      <c r="AD27" s="25">
        <v>56</v>
      </c>
      <c r="AE27" s="26">
        <v>126.33</v>
      </c>
      <c r="AF27" s="26"/>
      <c r="AG27" s="27"/>
      <c r="AH27" s="36">
        <v>328</v>
      </c>
      <c r="AI27" s="36">
        <v>582.54</v>
      </c>
      <c r="AJ27" s="27"/>
      <c r="AK27" s="27"/>
      <c r="AL27" s="27">
        <v>8.64</v>
      </c>
      <c r="AM27" s="27">
        <v>0</v>
      </c>
      <c r="AN27" s="28"/>
      <c r="AO27" s="28">
        <v>0.92593000000000003</v>
      </c>
      <c r="AQ27" s="34">
        <v>0</v>
      </c>
      <c r="AR27" s="37">
        <v>54</v>
      </c>
      <c r="AT27" s="32">
        <f t="shared" si="11"/>
        <v>1075000</v>
      </c>
      <c r="AU27" s="64">
        <f t="shared" si="12"/>
        <v>1872.6803337107003</v>
      </c>
    </row>
    <row r="28" spans="1:47">
      <c r="A28" s="15">
        <v>42395</v>
      </c>
      <c r="B28" s="1">
        <f t="shared" si="22"/>
        <v>3049.2148053122</v>
      </c>
      <c r="D28" s="29">
        <v>2434000</v>
      </c>
      <c r="E28" s="16">
        <f t="shared" si="1"/>
        <v>1.2527587532096138</v>
      </c>
      <c r="F28" s="43">
        <f t="shared" si="2"/>
        <v>1.3553448012134608</v>
      </c>
      <c r="G28" s="20">
        <v>849.04</v>
      </c>
      <c r="H28" s="1">
        <f t="shared" si="14"/>
        <v>975.07310519999999</v>
      </c>
      <c r="I28" s="1">
        <f t="shared" si="15"/>
        <v>188.9382071</v>
      </c>
      <c r="J28" s="4">
        <f t="shared" si="16"/>
        <v>701.43</v>
      </c>
      <c r="K28" s="20">
        <v>334.73349301219997</v>
      </c>
      <c r="L28" s="21">
        <v>1306000</v>
      </c>
      <c r="M28" s="22"/>
      <c r="N28" s="4">
        <f t="shared" si="23"/>
        <v>1174.468065</v>
      </c>
      <c r="O28" s="4">
        <f t="shared" si="24"/>
        <v>0.89928642036753448</v>
      </c>
      <c r="P28" s="4">
        <f t="shared" si="25"/>
        <v>321</v>
      </c>
      <c r="Q28" s="4">
        <f t="shared" si="19"/>
        <v>227.84241499999999</v>
      </c>
      <c r="R28" s="4">
        <f t="shared" si="20"/>
        <v>106.29564999999999</v>
      </c>
      <c r="S28" s="4">
        <f t="shared" si="21"/>
        <v>419.33</v>
      </c>
      <c r="T28" s="34">
        <v>100</v>
      </c>
      <c r="U28" s="23">
        <v>341</v>
      </c>
      <c r="V28" s="23">
        <v>321</v>
      </c>
      <c r="W28" s="23">
        <v>176</v>
      </c>
      <c r="X28" s="24"/>
      <c r="Y28" s="24"/>
      <c r="Z28" s="24"/>
      <c r="AA28" s="26">
        <v>808.42</v>
      </c>
      <c r="AB28" s="26">
        <v>0</v>
      </c>
      <c r="AC28" s="26">
        <v>246.5</v>
      </c>
      <c r="AD28" s="25">
        <v>53</v>
      </c>
      <c r="AE28" s="26">
        <v>133.49</v>
      </c>
      <c r="AF28" s="26"/>
      <c r="AG28" s="27"/>
      <c r="AH28" s="36">
        <v>419.33</v>
      </c>
      <c r="AI28" s="36">
        <v>701.43</v>
      </c>
      <c r="AJ28" s="27"/>
      <c r="AK28" s="27"/>
      <c r="AL28" s="27">
        <v>8.92</v>
      </c>
      <c r="AM28" s="27">
        <v>0</v>
      </c>
      <c r="AN28" s="28"/>
      <c r="AO28" s="28">
        <v>0.92430999999999996</v>
      </c>
      <c r="AQ28" s="34">
        <v>0</v>
      </c>
      <c r="AR28" s="37">
        <v>62</v>
      </c>
      <c r="AT28" s="32">
        <f t="shared" si="11"/>
        <v>1128000</v>
      </c>
      <c r="AU28" s="64">
        <f t="shared" si="12"/>
        <v>1874.7467403122</v>
      </c>
    </row>
    <row r="29" spans="1:47">
      <c r="A29" s="15">
        <v>42396</v>
      </c>
      <c r="B29" s="1">
        <f t="shared" si="22"/>
        <v>3112.7075051234997</v>
      </c>
      <c r="D29" s="29">
        <v>2514000</v>
      </c>
      <c r="E29" s="16">
        <f t="shared" si="1"/>
        <v>1.2381493656020286</v>
      </c>
      <c r="F29" s="43">
        <f t="shared" si="2"/>
        <v>1.342953453080425</v>
      </c>
      <c r="G29" s="20">
        <v>906.66</v>
      </c>
      <c r="H29" s="1">
        <f t="shared" si="14"/>
        <v>994.77640080000003</v>
      </c>
      <c r="I29" s="1">
        <f t="shared" si="15"/>
        <v>199.97312400000001</v>
      </c>
      <c r="J29" s="4">
        <f t="shared" si="16"/>
        <v>671.06</v>
      </c>
      <c r="K29" s="20">
        <v>340.23798032349998</v>
      </c>
      <c r="L29" s="21">
        <v>1340000</v>
      </c>
      <c r="M29" s="22"/>
      <c r="N29" s="4">
        <f t="shared" si="23"/>
        <v>1244.0727844</v>
      </c>
      <c r="O29" s="4">
        <f t="shared" si="24"/>
        <v>0.92841252567164179</v>
      </c>
      <c r="P29" s="4">
        <f t="shared" si="25"/>
        <v>347</v>
      </c>
      <c r="Q29" s="4">
        <f t="shared" si="19"/>
        <v>251.70429959999998</v>
      </c>
      <c r="R29" s="4">
        <f t="shared" si="20"/>
        <v>112.36848479999999</v>
      </c>
      <c r="S29" s="4">
        <f t="shared" si="21"/>
        <v>423</v>
      </c>
      <c r="T29" s="34">
        <v>110</v>
      </c>
      <c r="U29" s="23">
        <v>347</v>
      </c>
      <c r="V29" s="23">
        <v>347</v>
      </c>
      <c r="W29" s="23">
        <v>199</v>
      </c>
      <c r="X29" s="24"/>
      <c r="Y29" s="24"/>
      <c r="Z29" s="24"/>
      <c r="AA29" s="26">
        <v>805.97</v>
      </c>
      <c r="AB29" s="26">
        <v>0</v>
      </c>
      <c r="AC29" s="26">
        <v>273.01</v>
      </c>
      <c r="AD29" s="25">
        <v>52.88</v>
      </c>
      <c r="AE29" s="26">
        <v>136.80000000000001</v>
      </c>
      <c r="AF29" s="26"/>
      <c r="AG29" s="27"/>
      <c r="AH29" s="36">
        <v>423</v>
      </c>
      <c r="AI29" s="36">
        <v>671.06</v>
      </c>
      <c r="AJ29" s="27"/>
      <c r="AK29" s="27"/>
      <c r="AL29" s="27">
        <v>11.1</v>
      </c>
      <c r="AM29" s="27">
        <v>0</v>
      </c>
      <c r="AN29" s="28"/>
      <c r="AO29" s="28">
        <v>0.92196</v>
      </c>
      <c r="AQ29" s="34">
        <v>0</v>
      </c>
      <c r="AR29" s="37">
        <v>69</v>
      </c>
      <c r="AT29" s="32">
        <f t="shared" si="11"/>
        <v>1174000</v>
      </c>
      <c r="AU29" s="64">
        <f t="shared" si="12"/>
        <v>1868.6347207234996</v>
      </c>
    </row>
    <row r="30" spans="1:47">
      <c r="A30" s="15">
        <v>42397</v>
      </c>
      <c r="B30" s="1">
        <f t="shared" si="22"/>
        <v>3130.0588160300999</v>
      </c>
      <c r="D30" s="29">
        <v>2480000</v>
      </c>
      <c r="E30" s="16">
        <f t="shared" si="1"/>
        <v>1.2621204903347178</v>
      </c>
      <c r="F30" s="43">
        <f t="shared" si="2"/>
        <v>1.3721683956672297</v>
      </c>
      <c r="G30" s="20">
        <v>930.41</v>
      </c>
      <c r="H30" s="1">
        <f t="shared" si="14"/>
        <v>974.44531799999982</v>
      </c>
      <c r="I30" s="1">
        <f t="shared" si="15"/>
        <v>191.21722199999996</v>
      </c>
      <c r="J30" s="4">
        <f t="shared" si="16"/>
        <v>671.9</v>
      </c>
      <c r="K30" s="20">
        <v>362.08627603010001</v>
      </c>
      <c r="L30" s="21">
        <v>1349000</v>
      </c>
      <c r="M30" s="22"/>
      <c r="N30" s="4">
        <f t="shared" si="23"/>
        <v>1221.273072</v>
      </c>
      <c r="O30" s="4">
        <f t="shared" si="24"/>
        <v>0.90531732542624166</v>
      </c>
      <c r="P30" s="4">
        <f t="shared" si="25"/>
        <v>384</v>
      </c>
      <c r="Q30" s="4">
        <f t="shared" si="19"/>
        <v>228.69907199999997</v>
      </c>
      <c r="R30" s="4">
        <f t="shared" si="20"/>
        <v>119.574</v>
      </c>
      <c r="S30" s="4">
        <f t="shared" si="21"/>
        <v>379</v>
      </c>
      <c r="T30" s="34">
        <v>110</v>
      </c>
      <c r="U30" s="23">
        <v>354</v>
      </c>
      <c r="V30" s="23">
        <v>384</v>
      </c>
      <c r="W30" s="23">
        <v>184</v>
      </c>
      <c r="X30" s="24"/>
      <c r="Y30" s="24"/>
      <c r="Z30" s="24"/>
      <c r="AA30" s="26">
        <v>810.77</v>
      </c>
      <c r="AB30" s="26">
        <v>0</v>
      </c>
      <c r="AC30" s="26">
        <v>248.64</v>
      </c>
      <c r="AD30" s="25">
        <v>65</v>
      </c>
      <c r="AE30" s="26">
        <v>131.63999999999999</v>
      </c>
      <c r="AF30" s="26"/>
      <c r="AG30" s="27"/>
      <c r="AH30" s="36">
        <v>379</v>
      </c>
      <c r="AI30" s="36">
        <v>671.9</v>
      </c>
      <c r="AJ30" s="27"/>
      <c r="AK30" s="27"/>
      <c r="AL30" s="27">
        <v>11.25</v>
      </c>
      <c r="AM30" s="27">
        <v>0</v>
      </c>
      <c r="AN30" s="28"/>
      <c r="AO30" s="28">
        <v>0.91979999999999995</v>
      </c>
      <c r="AQ30" s="34">
        <v>0</v>
      </c>
      <c r="AR30" s="37">
        <v>65</v>
      </c>
      <c r="AT30" s="32">
        <f t="shared" si="11"/>
        <v>1131000</v>
      </c>
      <c r="AU30" s="64">
        <f t="shared" si="12"/>
        <v>1908.7857440301</v>
      </c>
    </row>
    <row r="31" spans="1:47">
      <c r="A31" s="15">
        <v>42398</v>
      </c>
      <c r="B31" s="1">
        <f t="shared" si="22"/>
        <v>3063.3082508383004</v>
      </c>
      <c r="D31" s="29">
        <v>2355000</v>
      </c>
      <c r="E31" s="16">
        <f t="shared" si="1"/>
        <v>1.3007678347508707</v>
      </c>
      <c r="F31" s="43">
        <f t="shared" si="2"/>
        <v>1.4192775065475949</v>
      </c>
      <c r="G31" s="20">
        <v>905.14</v>
      </c>
      <c r="H31" s="1">
        <f t="shared" si="14"/>
        <v>995.50229999999999</v>
      </c>
      <c r="I31" s="1">
        <f t="shared" si="15"/>
        <v>202.99558499999998</v>
      </c>
      <c r="J31" s="4">
        <f t="shared" si="16"/>
        <v>600.47</v>
      </c>
      <c r="K31" s="20">
        <v>359.2003658383</v>
      </c>
      <c r="L31" s="21">
        <v>1309000</v>
      </c>
      <c r="M31" s="22"/>
      <c r="N31" s="4">
        <f t="shared" si="23"/>
        <v>1152.21092</v>
      </c>
      <c r="O31" s="4">
        <f t="shared" si="24"/>
        <v>0.88022224598930487</v>
      </c>
      <c r="P31" s="4">
        <f t="shared" si="25"/>
        <v>378</v>
      </c>
      <c r="Q31" s="4">
        <f t="shared" si="19"/>
        <v>224.06591999999998</v>
      </c>
      <c r="R31" s="4">
        <f t="shared" si="20"/>
        <v>119.145</v>
      </c>
      <c r="S31" s="4">
        <f t="shared" si="21"/>
        <v>321</v>
      </c>
      <c r="T31" s="34">
        <v>110</v>
      </c>
      <c r="U31" s="23">
        <v>335</v>
      </c>
      <c r="V31" s="23">
        <v>378</v>
      </c>
      <c r="W31" s="23">
        <v>180</v>
      </c>
      <c r="X31" s="24"/>
      <c r="Y31" s="24"/>
      <c r="Z31" s="24"/>
      <c r="AA31" s="26">
        <v>841.72</v>
      </c>
      <c r="AB31" s="26">
        <v>0</v>
      </c>
      <c r="AC31" s="26">
        <v>244.48</v>
      </c>
      <c r="AD31" s="25">
        <v>65</v>
      </c>
      <c r="AE31" s="26">
        <v>143.72999999999999</v>
      </c>
      <c r="AF31" s="26"/>
      <c r="AG31" s="27"/>
      <c r="AH31" s="36">
        <v>321</v>
      </c>
      <c r="AI31" s="36">
        <v>600.47</v>
      </c>
      <c r="AJ31" s="27"/>
      <c r="AK31" s="27"/>
      <c r="AL31" s="27">
        <v>12.76</v>
      </c>
      <c r="AM31" s="27">
        <v>0</v>
      </c>
      <c r="AN31" s="28"/>
      <c r="AO31" s="28">
        <v>0.91649999999999998</v>
      </c>
      <c r="AQ31" s="34">
        <v>0</v>
      </c>
      <c r="AR31" s="37">
        <v>65</v>
      </c>
      <c r="AT31" s="32">
        <f t="shared" si="11"/>
        <v>1046000</v>
      </c>
      <c r="AU31" s="64">
        <f t="shared" si="12"/>
        <v>1911.0973308383004</v>
      </c>
    </row>
    <row r="32" spans="1:47">
      <c r="A32" s="15">
        <v>42399</v>
      </c>
      <c r="B32" s="1">
        <f t="shared" si="22"/>
        <v>2602.7003043344998</v>
      </c>
      <c r="D32" s="29">
        <v>2008000</v>
      </c>
      <c r="E32" s="16">
        <f t="shared" si="1"/>
        <v>1.2961654902064241</v>
      </c>
      <c r="F32" s="43">
        <f t="shared" si="2"/>
        <v>1.4041441774525232</v>
      </c>
      <c r="G32" s="20">
        <v>824.64</v>
      </c>
      <c r="H32" s="1">
        <f t="shared" si="14"/>
        <v>883.69286099999999</v>
      </c>
      <c r="I32" s="1">
        <f t="shared" si="15"/>
        <v>182.552256</v>
      </c>
      <c r="J32" s="4">
        <f t="shared" si="16"/>
        <v>415.69</v>
      </c>
      <c r="K32" s="20">
        <v>296.12518733450003</v>
      </c>
      <c r="L32" s="21">
        <v>1236000</v>
      </c>
      <c r="M32" s="22"/>
      <c r="N32" s="4">
        <f t="shared" si="23"/>
        <v>1105.300665</v>
      </c>
      <c r="O32" s="4">
        <f t="shared" si="24"/>
        <v>0.89425620145631068</v>
      </c>
      <c r="P32" s="4">
        <f t="shared" si="25"/>
        <v>340</v>
      </c>
      <c r="Q32" s="4">
        <f t="shared" si="19"/>
        <v>215.220765</v>
      </c>
      <c r="R32" s="4">
        <f t="shared" si="20"/>
        <v>119.07990000000001</v>
      </c>
      <c r="S32" s="4">
        <f t="shared" si="21"/>
        <v>321</v>
      </c>
      <c r="T32" s="34">
        <v>110</v>
      </c>
      <c r="U32" s="23">
        <v>260</v>
      </c>
      <c r="V32" s="23">
        <v>340</v>
      </c>
      <c r="W32" s="23">
        <v>170</v>
      </c>
      <c r="X32" s="24"/>
      <c r="Y32" s="24"/>
      <c r="Z32" s="24"/>
      <c r="AA32" s="26">
        <v>724.16</v>
      </c>
      <c r="AB32" s="26">
        <v>0</v>
      </c>
      <c r="AC32" s="26">
        <v>233.15</v>
      </c>
      <c r="AD32" s="25">
        <v>61</v>
      </c>
      <c r="AE32" s="26">
        <v>106.33</v>
      </c>
      <c r="AF32" s="26"/>
      <c r="AG32" s="27"/>
      <c r="AH32" s="36">
        <v>321</v>
      </c>
      <c r="AI32" s="36">
        <v>415.69</v>
      </c>
      <c r="AJ32" s="27"/>
      <c r="AK32" s="27"/>
      <c r="AL32" s="27">
        <v>23.43</v>
      </c>
      <c r="AM32" s="27">
        <v>0</v>
      </c>
      <c r="AN32" s="28"/>
      <c r="AO32" s="28">
        <v>0.92310000000000003</v>
      </c>
      <c r="AQ32" s="34">
        <v>0</v>
      </c>
      <c r="AR32" s="37">
        <v>68</v>
      </c>
      <c r="AT32" s="32">
        <f t="shared" si="11"/>
        <v>772000</v>
      </c>
      <c r="AU32" s="64">
        <f t="shared" si="12"/>
        <v>1497.3996393344999</v>
      </c>
    </row>
    <row r="33" spans="1:47">
      <c r="A33" s="15">
        <v>42400</v>
      </c>
      <c r="B33" s="1">
        <f t="shared" si="22"/>
        <v>2618.09139</v>
      </c>
      <c r="D33" s="29">
        <v>2019000</v>
      </c>
      <c r="E33" s="16">
        <f t="shared" si="1"/>
        <v>1.2967267904903419</v>
      </c>
      <c r="F33" s="43">
        <f t="shared" si="2"/>
        <v>1.4047522375585981</v>
      </c>
      <c r="G33" s="20">
        <v>781.16</v>
      </c>
      <c r="H33" s="1">
        <f t="shared" si="14"/>
        <v>843.74109300000009</v>
      </c>
      <c r="I33" s="1">
        <f t="shared" si="15"/>
        <v>196.50029700000002</v>
      </c>
      <c r="J33" s="4">
        <f t="shared" si="16"/>
        <v>478.69</v>
      </c>
      <c r="K33" s="20">
        <v>318</v>
      </c>
      <c r="L33" s="21">
        <v>1249000</v>
      </c>
      <c r="M33" s="22"/>
      <c r="N33" s="4">
        <f t="shared" ref="N33:N34" si="26">SUM(P33:T33)</f>
        <v>1056.706754</v>
      </c>
      <c r="O33" s="4">
        <f t="shared" ref="O33:O34" si="27">N33/L33*1000</f>
        <v>0.84604223698959169</v>
      </c>
      <c r="P33" s="4">
        <f t="shared" ref="P33:P74" si="28">V33</f>
        <v>339</v>
      </c>
      <c r="Q33" s="4">
        <f t="shared" si="19"/>
        <v>204.31895400000002</v>
      </c>
      <c r="R33" s="4">
        <f t="shared" si="20"/>
        <v>127.3878</v>
      </c>
      <c r="S33" s="4">
        <f t="shared" si="21"/>
        <v>276</v>
      </c>
      <c r="T33" s="34">
        <v>110</v>
      </c>
      <c r="U33" s="23">
        <v>259</v>
      </c>
      <c r="V33" s="23">
        <v>339</v>
      </c>
      <c r="W33" s="23">
        <v>169</v>
      </c>
      <c r="X33" s="24"/>
      <c r="Y33" s="24"/>
      <c r="Z33" s="24"/>
      <c r="AA33" s="26">
        <v>692.69</v>
      </c>
      <c r="AB33" s="26">
        <v>0</v>
      </c>
      <c r="AC33" s="26">
        <v>221.34</v>
      </c>
      <c r="AD33" s="25">
        <v>68</v>
      </c>
      <c r="AE33" s="26">
        <v>126.38</v>
      </c>
      <c r="AF33" s="26"/>
      <c r="AG33" s="27"/>
      <c r="AH33" s="36">
        <v>276</v>
      </c>
      <c r="AI33" s="36">
        <v>478.69</v>
      </c>
      <c r="AJ33" s="27"/>
      <c r="AK33" s="27"/>
      <c r="AL33" s="27">
        <v>16.489999999999998</v>
      </c>
      <c r="AM33" s="27">
        <v>0</v>
      </c>
      <c r="AN33" s="28"/>
      <c r="AO33" s="28">
        <v>0.92310000000000003</v>
      </c>
      <c r="AQ33" s="34">
        <v>0</v>
      </c>
      <c r="AR33" s="37">
        <v>70</v>
      </c>
      <c r="AT33" s="32">
        <f t="shared" si="11"/>
        <v>770000</v>
      </c>
      <c r="AU33" s="64">
        <f t="shared" si="12"/>
        <v>1561.384636</v>
      </c>
    </row>
    <row r="34" spans="1:47">
      <c r="A34" s="15">
        <v>42401</v>
      </c>
      <c r="B34" s="1">
        <f t="shared" si="22"/>
        <v>3055.5026024999997</v>
      </c>
      <c r="D34" s="29">
        <v>2592000</v>
      </c>
      <c r="E34" s="16">
        <f t="shared" si="1"/>
        <v>1.1788204484953704</v>
      </c>
      <c r="F34" s="43">
        <f t="shared" si="2"/>
        <v>1.2804219285237282</v>
      </c>
      <c r="G34" s="20">
        <v>888</v>
      </c>
      <c r="H34" s="1">
        <f t="shared" si="14"/>
        <v>942.5890895</v>
      </c>
      <c r="I34" s="1">
        <f t="shared" si="15"/>
        <v>233.86351300000001</v>
      </c>
      <c r="J34" s="4">
        <f t="shared" si="16"/>
        <v>593.42999999999995</v>
      </c>
      <c r="K34" s="20">
        <v>397.62</v>
      </c>
      <c r="L34" s="21">
        <v>1391000</v>
      </c>
      <c r="M34" s="22"/>
      <c r="N34" s="4">
        <f t="shared" si="26"/>
        <v>1126.0762654999999</v>
      </c>
      <c r="O34" s="4">
        <f t="shared" si="27"/>
        <v>0.80954440366642688</v>
      </c>
      <c r="P34" s="4">
        <f t="shared" si="28"/>
        <v>342</v>
      </c>
      <c r="Q34" s="4">
        <f t="shared" si="19"/>
        <v>195.05811549999999</v>
      </c>
      <c r="R34" s="4">
        <f t="shared" si="20"/>
        <v>139.01814999999999</v>
      </c>
      <c r="S34" s="4">
        <f t="shared" si="21"/>
        <v>340</v>
      </c>
      <c r="T34" s="34">
        <v>110</v>
      </c>
      <c r="U34" s="23">
        <v>337</v>
      </c>
      <c r="V34" s="23">
        <v>342</v>
      </c>
      <c r="W34" s="23">
        <v>198</v>
      </c>
      <c r="X34" s="24"/>
      <c r="Y34" s="24"/>
      <c r="Z34" s="24"/>
      <c r="AA34" s="26">
        <v>811.96</v>
      </c>
      <c r="AB34" s="26">
        <v>0</v>
      </c>
      <c r="AC34" s="26">
        <v>211.87</v>
      </c>
      <c r="AD34" s="25">
        <v>75</v>
      </c>
      <c r="AE34" s="26">
        <v>166.65</v>
      </c>
      <c r="AF34" s="26"/>
      <c r="AG34" s="27"/>
      <c r="AH34" s="36">
        <v>340</v>
      </c>
      <c r="AI34" s="36">
        <v>593.42999999999995</v>
      </c>
      <c r="AJ34" s="27"/>
      <c r="AK34" s="27"/>
      <c r="AL34" s="27">
        <v>11.37</v>
      </c>
      <c r="AM34" s="27">
        <v>0</v>
      </c>
      <c r="AN34" s="28"/>
      <c r="AO34" s="28">
        <v>0.92064999999999997</v>
      </c>
      <c r="AQ34" s="34">
        <v>0</v>
      </c>
      <c r="AR34" s="37">
        <v>76</v>
      </c>
      <c r="AT34" s="32">
        <f t="shared" si="11"/>
        <v>1201000</v>
      </c>
      <c r="AU34" s="64">
        <f t="shared" si="12"/>
        <v>1929.4263369999999</v>
      </c>
    </row>
    <row r="35" spans="1:47">
      <c r="A35" s="15">
        <v>42402</v>
      </c>
      <c r="B35" s="1">
        <f t="shared" si="22"/>
        <v>2885.2853899999996</v>
      </c>
      <c r="D35" s="29">
        <v>2523000</v>
      </c>
      <c r="E35" s="16">
        <f t="shared" si="1"/>
        <v>1.1435930994847401</v>
      </c>
      <c r="F35" s="43">
        <f t="shared" si="2"/>
        <v>1.2421583658119155</v>
      </c>
      <c r="G35" s="20">
        <v>877</v>
      </c>
      <c r="H35" s="1">
        <f t="shared" si="14"/>
        <v>917.40010549999988</v>
      </c>
      <c r="I35" s="1">
        <f t="shared" si="15"/>
        <v>206.34528449999999</v>
      </c>
      <c r="J35" s="4">
        <f t="shared" si="16"/>
        <v>540.02</v>
      </c>
      <c r="K35" s="20">
        <v>344.52</v>
      </c>
      <c r="L35" s="21">
        <v>1367000</v>
      </c>
      <c r="M35" s="22"/>
      <c r="N35" s="4">
        <f t="shared" ref="N35" si="29">SUM(P35:T35)</f>
        <v>1131.159124</v>
      </c>
      <c r="O35" s="4">
        <f t="shared" ref="O35" si="30">N35/L35*1000</f>
        <v>0.82747558449158742</v>
      </c>
      <c r="P35" s="4">
        <f t="shared" si="28"/>
        <v>330</v>
      </c>
      <c r="Q35" s="4">
        <f t="shared" si="19"/>
        <v>212.93713849999997</v>
      </c>
      <c r="R35" s="4">
        <f t="shared" si="20"/>
        <v>121.22198550000002</v>
      </c>
      <c r="S35" s="4">
        <f t="shared" si="21"/>
        <v>357</v>
      </c>
      <c r="T35" s="34">
        <v>110</v>
      </c>
      <c r="U35" s="23">
        <v>351</v>
      </c>
      <c r="V35" s="23">
        <v>330</v>
      </c>
      <c r="W35" s="23">
        <v>184</v>
      </c>
      <c r="X35" s="24"/>
      <c r="Y35" s="24"/>
      <c r="Z35" s="24"/>
      <c r="AA35" s="26">
        <v>765.18</v>
      </c>
      <c r="AB35" s="26">
        <v>0</v>
      </c>
      <c r="AC35" s="26">
        <v>231.29</v>
      </c>
      <c r="AD35" s="25">
        <v>77</v>
      </c>
      <c r="AE35" s="26">
        <v>161.32</v>
      </c>
      <c r="AF35" s="26"/>
      <c r="AG35" s="27"/>
      <c r="AH35" s="36">
        <v>357</v>
      </c>
      <c r="AI35" s="36">
        <v>540.02</v>
      </c>
      <c r="AJ35" s="27"/>
      <c r="AK35" s="27"/>
      <c r="AL35" s="27">
        <v>8.14</v>
      </c>
      <c r="AM35" s="27">
        <v>0</v>
      </c>
      <c r="AN35" s="28"/>
      <c r="AO35" s="28">
        <v>0.92064999999999997</v>
      </c>
      <c r="AQ35" s="34">
        <v>0</v>
      </c>
      <c r="AR35" s="37">
        <v>54.67</v>
      </c>
      <c r="AT35" s="32">
        <f t="shared" si="11"/>
        <v>1156000</v>
      </c>
      <c r="AU35" s="64">
        <f t="shared" si="12"/>
        <v>1754.1262659999995</v>
      </c>
    </row>
    <row r="36" spans="1:47">
      <c r="A36" s="15">
        <v>42403</v>
      </c>
      <c r="B36" s="1">
        <f t="shared" si="22"/>
        <v>3038.6084437</v>
      </c>
      <c r="D36" s="29">
        <v>2576000</v>
      </c>
      <c r="E36" s="16">
        <f t="shared" si="1"/>
        <v>1.179584023175466</v>
      </c>
      <c r="F36" s="43">
        <f t="shared" si="2"/>
        <v>1.2867861798159312</v>
      </c>
      <c r="G36" s="20">
        <v>927.29</v>
      </c>
      <c r="H36" s="1">
        <f t="shared" si="14"/>
        <v>913.94909689999997</v>
      </c>
      <c r="I36" s="1">
        <f t="shared" si="15"/>
        <v>236.24934680000001</v>
      </c>
      <c r="J36" s="4">
        <f t="shared" si="16"/>
        <v>581.71</v>
      </c>
      <c r="K36" s="20">
        <v>379.41</v>
      </c>
      <c r="L36" s="21">
        <v>1377000</v>
      </c>
      <c r="M36" s="22"/>
      <c r="N36" s="4">
        <f t="shared" ref="N36:N64" si="31">SUM(P36:T36)</f>
        <v>1116.7437038</v>
      </c>
      <c r="O36" s="4">
        <f t="shared" ref="O36:O64" si="32">N36/L36*1000</f>
        <v>0.81099760624546124</v>
      </c>
      <c r="P36" s="4">
        <f t="shared" si="28"/>
        <v>359</v>
      </c>
      <c r="Q36" s="4">
        <f t="shared" si="19"/>
        <v>205.1002206</v>
      </c>
      <c r="R36" s="4">
        <f t="shared" si="20"/>
        <v>136.84348320000001</v>
      </c>
      <c r="S36" s="4">
        <f t="shared" si="21"/>
        <v>315.8</v>
      </c>
      <c r="T36" s="34">
        <v>100</v>
      </c>
      <c r="U36" s="23">
        <v>369</v>
      </c>
      <c r="V36" s="23">
        <v>359</v>
      </c>
      <c r="W36" s="23">
        <v>188</v>
      </c>
      <c r="X36" s="24"/>
      <c r="Y36" s="24"/>
      <c r="Z36" s="24"/>
      <c r="AA36" s="26">
        <v>773.27</v>
      </c>
      <c r="AB36" s="26">
        <v>0</v>
      </c>
      <c r="AC36" s="26">
        <v>223.74</v>
      </c>
      <c r="AD36" s="25">
        <v>81</v>
      </c>
      <c r="AE36" s="26">
        <v>176.21</v>
      </c>
      <c r="AF36" s="26"/>
      <c r="AG36" s="27"/>
      <c r="AH36" s="36">
        <v>315.8</v>
      </c>
      <c r="AI36" s="36">
        <v>581.71</v>
      </c>
      <c r="AJ36" s="27"/>
      <c r="AK36" s="27"/>
      <c r="AL36" s="27">
        <v>13.23</v>
      </c>
      <c r="AM36" s="27">
        <v>0</v>
      </c>
      <c r="AN36" s="28"/>
      <c r="AO36" s="28">
        <v>0.91669</v>
      </c>
      <c r="AQ36" s="34">
        <v>0</v>
      </c>
      <c r="AR36" s="37">
        <v>68.28</v>
      </c>
      <c r="AT36" s="32">
        <f t="shared" si="11"/>
        <v>1199000</v>
      </c>
      <c r="AU36" s="64">
        <f t="shared" si="12"/>
        <v>1921.8647398999999</v>
      </c>
    </row>
    <row r="37" spans="1:47">
      <c r="A37" s="15">
        <v>42404</v>
      </c>
      <c r="B37" s="1">
        <f t="shared" si="22"/>
        <v>3322.2160394000002</v>
      </c>
      <c r="D37" s="29">
        <v>2820000</v>
      </c>
      <c r="E37" s="16">
        <f t="shared" si="1"/>
        <v>1.1780907941134753</v>
      </c>
      <c r="F37" s="43">
        <f t="shared" si="2"/>
        <v>1.2916812425865352</v>
      </c>
      <c r="G37" s="20">
        <v>976.64</v>
      </c>
      <c r="H37" s="1">
        <f t="shared" si="14"/>
        <v>1008.2002445999998</v>
      </c>
      <c r="I37" s="1">
        <f t="shared" si="15"/>
        <v>255.90579479999997</v>
      </c>
      <c r="J37" s="4">
        <f t="shared" si="16"/>
        <v>662.84</v>
      </c>
      <c r="K37" s="20">
        <v>418.63</v>
      </c>
      <c r="L37" s="21">
        <v>1530000</v>
      </c>
      <c r="M37" s="22"/>
      <c r="N37" s="4">
        <f t="shared" si="31"/>
        <v>1232.2745793999998</v>
      </c>
      <c r="O37" s="4">
        <f t="shared" si="32"/>
        <v>0.80540822183006522</v>
      </c>
      <c r="P37" s="4">
        <f t="shared" si="28"/>
        <v>378</v>
      </c>
      <c r="Q37" s="4">
        <f t="shared" si="19"/>
        <v>219.35955059999998</v>
      </c>
      <c r="R37" s="4">
        <f t="shared" si="20"/>
        <v>140.89502879999998</v>
      </c>
      <c r="S37" s="4">
        <f t="shared" si="21"/>
        <v>384.02</v>
      </c>
      <c r="T37" s="34">
        <v>110</v>
      </c>
      <c r="U37" s="23">
        <v>388</v>
      </c>
      <c r="V37" s="23">
        <v>378</v>
      </c>
      <c r="W37" s="23">
        <v>199</v>
      </c>
      <c r="X37" s="24"/>
      <c r="Y37" s="24"/>
      <c r="Z37" s="24"/>
      <c r="AA37" s="26">
        <v>864.9</v>
      </c>
      <c r="AB37" s="26">
        <v>0</v>
      </c>
      <c r="AC37" s="26">
        <v>240.51</v>
      </c>
      <c r="AD37" s="25">
        <v>88.85</v>
      </c>
      <c r="AE37" s="26">
        <v>201.67</v>
      </c>
      <c r="AF37" s="26"/>
      <c r="AG37" s="27"/>
      <c r="AH37" s="36">
        <v>384.02</v>
      </c>
      <c r="AI37" s="36">
        <v>662.84</v>
      </c>
      <c r="AJ37" s="27"/>
      <c r="AK37" s="27"/>
      <c r="AL37" s="27">
        <v>13.28</v>
      </c>
      <c r="AM37" s="27">
        <v>0</v>
      </c>
      <c r="AN37" s="28"/>
      <c r="AO37" s="28">
        <v>0.91205999999999998</v>
      </c>
      <c r="AQ37" s="34">
        <v>0</v>
      </c>
      <c r="AR37" s="37">
        <v>65.63</v>
      </c>
      <c r="AT37" s="32">
        <f t="shared" si="11"/>
        <v>1290000</v>
      </c>
      <c r="AU37" s="64">
        <f t="shared" si="12"/>
        <v>2089.9414600000005</v>
      </c>
    </row>
    <row r="38" spans="1:47">
      <c r="A38" s="15">
        <v>42405</v>
      </c>
      <c r="B38" s="1">
        <f t="shared" si="22"/>
        <v>3219.4627</v>
      </c>
      <c r="D38" s="29">
        <v>2712000</v>
      </c>
      <c r="E38" s="16">
        <f t="shared" si="1"/>
        <v>1.1871175147492627</v>
      </c>
      <c r="F38" s="43">
        <f t="shared" si="2"/>
        <v>1.3226936097484823</v>
      </c>
      <c r="G38" s="20">
        <v>906.14</v>
      </c>
      <c r="H38" s="1">
        <f t="shared" si="14"/>
        <v>996.71862499999997</v>
      </c>
      <c r="I38" s="1">
        <f t="shared" si="15"/>
        <v>240.14407499999999</v>
      </c>
      <c r="J38" s="4">
        <f t="shared" si="16"/>
        <v>648.80999999999995</v>
      </c>
      <c r="K38" s="20">
        <v>427.65</v>
      </c>
      <c r="L38" s="21">
        <v>1481000</v>
      </c>
      <c r="M38" s="22"/>
      <c r="N38" s="4">
        <f t="shared" si="31"/>
        <v>1182.6712</v>
      </c>
      <c r="O38" s="4">
        <f t="shared" si="32"/>
        <v>0.79856259284267384</v>
      </c>
      <c r="P38" s="4">
        <f t="shared" si="28"/>
        <v>338</v>
      </c>
      <c r="Q38" s="4">
        <f t="shared" si="19"/>
        <v>208.20204999999999</v>
      </c>
      <c r="R38" s="4">
        <f t="shared" si="20"/>
        <v>142.46915000000001</v>
      </c>
      <c r="S38" s="4">
        <f t="shared" si="21"/>
        <v>374</v>
      </c>
      <c r="T38" s="34">
        <v>120</v>
      </c>
      <c r="U38" s="23">
        <v>366</v>
      </c>
      <c r="V38" s="23">
        <v>338</v>
      </c>
      <c r="W38" s="23">
        <v>193</v>
      </c>
      <c r="X38" s="24"/>
      <c r="Y38" s="24"/>
      <c r="Z38" s="24"/>
      <c r="AA38" s="26">
        <v>878.57</v>
      </c>
      <c r="AB38" s="26">
        <v>0</v>
      </c>
      <c r="AC38" s="26">
        <v>231.98</v>
      </c>
      <c r="AD38" s="25">
        <v>84</v>
      </c>
      <c r="AE38" s="26">
        <v>174.02</v>
      </c>
      <c r="AF38" s="26"/>
      <c r="AG38" s="27"/>
      <c r="AH38" s="36">
        <v>374</v>
      </c>
      <c r="AI38" s="36">
        <v>648.80999999999995</v>
      </c>
      <c r="AJ38" s="27"/>
      <c r="AK38" s="27"/>
      <c r="AL38" s="27">
        <v>18.809999999999999</v>
      </c>
      <c r="AM38" s="27">
        <v>0</v>
      </c>
      <c r="AN38" s="28"/>
      <c r="AO38" s="28">
        <v>0.89749999999999996</v>
      </c>
      <c r="AQ38" s="34">
        <v>0</v>
      </c>
      <c r="AR38" s="37">
        <v>74.739999999999995</v>
      </c>
      <c r="AT38" s="32">
        <f t="shared" si="11"/>
        <v>1231000</v>
      </c>
      <c r="AU38" s="64">
        <f t="shared" si="12"/>
        <v>2036.7915</v>
      </c>
    </row>
    <row r="39" spans="1:47">
      <c r="A39" s="15">
        <v>42406</v>
      </c>
      <c r="B39" s="1">
        <f t="shared" si="22"/>
        <v>3087.7592162000001</v>
      </c>
      <c r="D39" s="29">
        <v>2299000</v>
      </c>
      <c r="E39" s="16">
        <f t="shared" si="1"/>
        <v>1.3430879583297086</v>
      </c>
      <c r="F39" s="43">
        <f t="shared" si="2"/>
        <v>1.501646849129268</v>
      </c>
      <c r="G39" s="20">
        <v>886</v>
      </c>
      <c r="H39" s="1">
        <f t="shared" si="14"/>
        <v>940.77621439999996</v>
      </c>
      <c r="I39" s="1">
        <f t="shared" si="15"/>
        <v>294.2430018</v>
      </c>
      <c r="J39" s="4">
        <f t="shared" si="16"/>
        <v>624</v>
      </c>
      <c r="K39" s="20">
        <v>342.74</v>
      </c>
      <c r="L39" s="21">
        <v>1534000</v>
      </c>
      <c r="M39" s="22"/>
      <c r="N39" s="4">
        <f t="shared" si="31"/>
        <v>1215.4243723</v>
      </c>
      <c r="O39" s="4">
        <f t="shared" si="32"/>
        <v>0.79232358037809647</v>
      </c>
      <c r="P39" s="4">
        <f t="shared" si="28"/>
        <v>358</v>
      </c>
      <c r="Q39" s="4">
        <f t="shared" si="19"/>
        <v>212.89641230000001</v>
      </c>
      <c r="R39" s="4">
        <f t="shared" si="20"/>
        <v>139.52796000000001</v>
      </c>
      <c r="S39" s="4">
        <f t="shared" si="21"/>
        <v>395</v>
      </c>
      <c r="T39" s="34">
        <v>110</v>
      </c>
      <c r="U39" s="23">
        <v>314</v>
      </c>
      <c r="V39" s="23">
        <v>358</v>
      </c>
      <c r="W39" s="23">
        <v>203</v>
      </c>
      <c r="X39" s="24"/>
      <c r="Y39" s="24"/>
      <c r="Z39" s="24"/>
      <c r="AA39" s="26">
        <v>813.81</v>
      </c>
      <c r="AB39" s="26">
        <v>0</v>
      </c>
      <c r="AC39" s="26">
        <v>238.03</v>
      </c>
      <c r="AD39" s="25">
        <v>77</v>
      </c>
      <c r="AE39" s="26">
        <v>224.79</v>
      </c>
      <c r="AF39" s="26"/>
      <c r="AG39" s="27"/>
      <c r="AH39" s="36">
        <v>395</v>
      </c>
      <c r="AI39" s="36">
        <v>624</v>
      </c>
      <c r="AJ39" s="27"/>
      <c r="AK39" s="27"/>
      <c r="AL39" s="27">
        <v>25.19</v>
      </c>
      <c r="AM39" s="27">
        <v>0</v>
      </c>
      <c r="AN39" s="28"/>
      <c r="AO39" s="28">
        <v>0.89441000000000004</v>
      </c>
      <c r="AQ39" s="34">
        <v>0</v>
      </c>
      <c r="AR39" s="37">
        <v>79</v>
      </c>
      <c r="AT39" s="32">
        <f t="shared" si="11"/>
        <v>765000</v>
      </c>
      <c r="AU39" s="64">
        <f t="shared" si="12"/>
        <v>1872.3348439000001</v>
      </c>
    </row>
    <row r="40" spans="1:47">
      <c r="A40" s="15">
        <v>42407</v>
      </c>
      <c r="B40" s="1">
        <f t="shared" si="22"/>
        <v>2654.3902310000003</v>
      </c>
      <c r="D40" s="29">
        <v>2174000</v>
      </c>
      <c r="E40" s="16">
        <f t="shared" si="1"/>
        <v>1.220970667433303</v>
      </c>
      <c r="F40" s="43">
        <f t="shared" si="2"/>
        <v>1.3629642868358633</v>
      </c>
      <c r="G40" s="20">
        <v>829</v>
      </c>
      <c r="H40" s="1">
        <f t="shared" si="14"/>
        <v>784.35311739999997</v>
      </c>
      <c r="I40" s="1">
        <f t="shared" si="15"/>
        <v>193.92711360000001</v>
      </c>
      <c r="J40" s="4">
        <f t="shared" si="16"/>
        <v>559.14</v>
      </c>
      <c r="K40" s="20">
        <v>287.97000000000003</v>
      </c>
      <c r="L40" s="21">
        <v>1452000</v>
      </c>
      <c r="M40" s="22"/>
      <c r="N40" s="4">
        <f t="shared" si="31"/>
        <v>1129.3877016000001</v>
      </c>
      <c r="O40" s="4">
        <f t="shared" si="32"/>
        <v>0.7778152214876034</v>
      </c>
      <c r="P40" s="4">
        <f t="shared" si="28"/>
        <v>359</v>
      </c>
      <c r="Q40" s="4">
        <f t="shared" si="19"/>
        <v>207.83023999999997</v>
      </c>
      <c r="R40" s="4">
        <f t="shared" si="20"/>
        <v>114.5574616</v>
      </c>
      <c r="S40" s="4">
        <f t="shared" si="21"/>
        <v>358</v>
      </c>
      <c r="T40" s="34">
        <v>90</v>
      </c>
      <c r="U40" s="23">
        <v>258</v>
      </c>
      <c r="V40" s="23">
        <v>359</v>
      </c>
      <c r="W40" s="23">
        <v>174</v>
      </c>
      <c r="X40" s="24"/>
      <c r="Y40" s="24"/>
      <c r="Z40" s="24"/>
      <c r="AA40" s="26">
        <v>643.57000000000005</v>
      </c>
      <c r="AB40" s="26">
        <v>0</v>
      </c>
      <c r="AC40" s="26">
        <v>232</v>
      </c>
      <c r="AD40" s="25">
        <v>69</v>
      </c>
      <c r="AE40" s="26">
        <v>138.80000000000001</v>
      </c>
      <c r="AF40" s="26"/>
      <c r="AG40" s="27"/>
      <c r="AH40" s="36">
        <v>358</v>
      </c>
      <c r="AI40" s="36">
        <v>559.14</v>
      </c>
      <c r="AJ40" s="27"/>
      <c r="AK40" s="27"/>
      <c r="AL40" s="27">
        <v>18.8</v>
      </c>
      <c r="AM40" s="27">
        <v>0</v>
      </c>
      <c r="AN40" s="28"/>
      <c r="AO40" s="28">
        <v>0.89581999999999995</v>
      </c>
      <c r="AQ40" s="34">
        <v>0</v>
      </c>
      <c r="AR40" s="37">
        <v>58.88</v>
      </c>
      <c r="AT40" s="32">
        <f t="shared" si="11"/>
        <v>722000</v>
      </c>
      <c r="AU40" s="64">
        <f t="shared" si="12"/>
        <v>1525.0025294000002</v>
      </c>
    </row>
    <row r="41" spans="1:47">
      <c r="A41" s="15">
        <v>42408</v>
      </c>
      <c r="B41" s="1">
        <f t="shared" si="22"/>
        <v>3148.0279387</v>
      </c>
      <c r="D41" s="29">
        <v>2740000</v>
      </c>
      <c r="E41" s="16">
        <f t="shared" si="1"/>
        <v>1.1489153060948905</v>
      </c>
      <c r="F41" s="43">
        <f t="shared" si="2"/>
        <v>1.2825435149137545</v>
      </c>
      <c r="G41" s="20">
        <v>963.75</v>
      </c>
      <c r="H41" s="1">
        <f t="shared" si="14"/>
        <v>977.02413460000002</v>
      </c>
      <c r="I41" s="1">
        <f t="shared" si="15"/>
        <v>229.8738041</v>
      </c>
      <c r="J41" s="4">
        <f t="shared" si="16"/>
        <v>570.4</v>
      </c>
      <c r="K41" s="20">
        <v>406.98</v>
      </c>
      <c r="L41" s="21">
        <v>1472000</v>
      </c>
      <c r="M41" s="22"/>
      <c r="N41" s="4">
        <f t="shared" si="31"/>
        <v>1103.5092296</v>
      </c>
      <c r="O41" s="4">
        <f t="shared" si="32"/>
        <v>0.74966659619565212</v>
      </c>
      <c r="P41" s="4">
        <f t="shared" si="28"/>
        <v>351</v>
      </c>
      <c r="Q41" s="4">
        <f t="shared" si="19"/>
        <v>215.4064726</v>
      </c>
      <c r="R41" s="4">
        <f t="shared" si="20"/>
        <v>134.102757</v>
      </c>
      <c r="S41" s="4">
        <f t="shared" si="21"/>
        <v>303</v>
      </c>
      <c r="T41" s="34">
        <v>100</v>
      </c>
      <c r="U41" s="23">
        <v>407</v>
      </c>
      <c r="V41" s="23">
        <v>351</v>
      </c>
      <c r="W41" s="23">
        <v>193</v>
      </c>
      <c r="X41" s="24"/>
      <c r="Y41" s="24"/>
      <c r="Z41" s="24"/>
      <c r="AA41" s="26">
        <v>850.2</v>
      </c>
      <c r="AB41" s="26">
        <v>0</v>
      </c>
      <c r="AC41" s="26">
        <v>240.46</v>
      </c>
      <c r="AD41" s="25">
        <v>83</v>
      </c>
      <c r="AE41" s="26">
        <v>180.39</v>
      </c>
      <c r="AF41" s="26"/>
      <c r="AG41" s="27"/>
      <c r="AH41" s="36">
        <v>303</v>
      </c>
      <c r="AI41" s="36">
        <v>570.4</v>
      </c>
      <c r="AJ41" s="27"/>
      <c r="AK41" s="27"/>
      <c r="AL41" s="27">
        <v>9.52</v>
      </c>
      <c r="AM41" s="27">
        <v>0</v>
      </c>
      <c r="AN41" s="28"/>
      <c r="AO41" s="28">
        <v>0.89581</v>
      </c>
      <c r="AQ41" s="34">
        <v>0</v>
      </c>
      <c r="AR41" s="37">
        <v>66.7</v>
      </c>
      <c r="AT41" s="32">
        <f t="shared" si="11"/>
        <v>1268000</v>
      </c>
      <c r="AU41" s="64">
        <f t="shared" si="12"/>
        <v>2044.5187091</v>
      </c>
    </row>
    <row r="42" spans="1:47">
      <c r="A42" s="15">
        <v>42409</v>
      </c>
      <c r="B42" s="1">
        <f t="shared" si="22"/>
        <v>3845.0168698999996</v>
      </c>
      <c r="D42" s="29">
        <v>3515000</v>
      </c>
      <c r="E42" s="16">
        <f t="shared" si="1"/>
        <v>1.0938881564438123</v>
      </c>
      <c r="F42" s="43">
        <f t="shared" si="2"/>
        <v>1.2211162595235734</v>
      </c>
      <c r="G42" s="20">
        <v>1127</v>
      </c>
      <c r="H42" s="1">
        <f t="shared" si="14"/>
        <v>1219.4392786999999</v>
      </c>
      <c r="I42" s="1">
        <f t="shared" si="15"/>
        <v>284.43759119999999</v>
      </c>
      <c r="J42" s="4">
        <f t="shared" si="16"/>
        <v>703.66</v>
      </c>
      <c r="K42" s="20">
        <v>510.48</v>
      </c>
      <c r="L42" s="21">
        <v>1989000</v>
      </c>
      <c r="M42" s="22"/>
      <c r="N42" s="4">
        <f t="shared" si="31"/>
        <v>1377.4798550999999</v>
      </c>
      <c r="O42" s="4">
        <f t="shared" si="32"/>
        <v>0.69254894675716439</v>
      </c>
      <c r="P42" s="4">
        <f t="shared" si="28"/>
        <v>440</v>
      </c>
      <c r="Q42" s="4">
        <f t="shared" si="19"/>
        <v>244.52925570000002</v>
      </c>
      <c r="R42" s="4">
        <f t="shared" si="20"/>
        <v>152.95059940000002</v>
      </c>
      <c r="S42" s="4">
        <f t="shared" si="21"/>
        <v>420</v>
      </c>
      <c r="T42" s="34">
        <v>120</v>
      </c>
      <c r="U42" s="23">
        <v>476</v>
      </c>
      <c r="V42" s="23">
        <v>440</v>
      </c>
      <c r="W42" s="23">
        <v>198</v>
      </c>
      <c r="X42" s="24"/>
      <c r="Y42" s="24"/>
      <c r="Z42" s="24"/>
      <c r="AA42" s="26">
        <v>1088.3</v>
      </c>
      <c r="AB42" s="26">
        <v>0</v>
      </c>
      <c r="AC42" s="26">
        <v>272.97000000000003</v>
      </c>
      <c r="AD42" s="25">
        <v>102.73</v>
      </c>
      <c r="AE42" s="26">
        <v>239.76</v>
      </c>
      <c r="AF42" s="26"/>
      <c r="AG42" s="27"/>
      <c r="AH42" s="36">
        <v>420</v>
      </c>
      <c r="AI42" s="36">
        <v>703.66</v>
      </c>
      <c r="AJ42" s="27"/>
      <c r="AK42" s="27"/>
      <c r="AL42" s="27">
        <v>9.75</v>
      </c>
      <c r="AM42" s="27">
        <v>0</v>
      </c>
      <c r="AN42" s="28"/>
      <c r="AO42" s="28">
        <v>0.89581</v>
      </c>
      <c r="AQ42" s="34">
        <v>0</v>
      </c>
      <c r="AR42" s="37">
        <v>68.010000000000005</v>
      </c>
      <c r="AT42" s="32">
        <f t="shared" si="11"/>
        <v>1526000</v>
      </c>
      <c r="AU42" s="64">
        <f t="shared" si="12"/>
        <v>2467.5370147999997</v>
      </c>
    </row>
    <row r="43" spans="1:47">
      <c r="A43" s="15">
        <v>42410</v>
      </c>
      <c r="B43" s="1">
        <f t="shared" si="22"/>
        <v>3723.6305312</v>
      </c>
      <c r="D43" s="29">
        <v>3266000</v>
      </c>
      <c r="E43" s="16">
        <f t="shared" si="1"/>
        <v>1.1401195747703612</v>
      </c>
      <c r="F43" s="43">
        <f t="shared" si="2"/>
        <v>1.2806878760450677</v>
      </c>
      <c r="G43" s="20">
        <v>1107</v>
      </c>
      <c r="H43" s="1">
        <f t="shared" si="14"/>
        <v>1135.6435584000001</v>
      </c>
      <c r="I43" s="1">
        <f t="shared" si="15"/>
        <v>245.45697280000005</v>
      </c>
      <c r="J43" s="4">
        <f t="shared" si="16"/>
        <v>728.22</v>
      </c>
      <c r="K43" s="20">
        <v>507.31</v>
      </c>
      <c r="L43" s="21">
        <v>1944000</v>
      </c>
      <c r="M43" s="22"/>
      <c r="N43" s="4">
        <f t="shared" si="31"/>
        <v>1348.090224</v>
      </c>
      <c r="O43" s="4">
        <f t="shared" si="32"/>
        <v>0.69346204938271605</v>
      </c>
      <c r="P43" s="4">
        <f t="shared" si="28"/>
        <v>427</v>
      </c>
      <c r="Q43" s="4">
        <f t="shared" si="19"/>
        <v>228.97863039999999</v>
      </c>
      <c r="R43" s="4">
        <f t="shared" si="20"/>
        <v>137.22159360000001</v>
      </c>
      <c r="S43" s="4">
        <f t="shared" si="21"/>
        <v>434.89</v>
      </c>
      <c r="T43" s="34">
        <v>120</v>
      </c>
      <c r="U43" s="23">
        <v>438</v>
      </c>
      <c r="V43" s="23">
        <v>427</v>
      </c>
      <c r="W43" s="23">
        <v>193</v>
      </c>
      <c r="X43" s="24"/>
      <c r="Y43" s="24"/>
      <c r="Z43" s="24"/>
      <c r="AA43" s="26">
        <v>1018.45</v>
      </c>
      <c r="AB43" s="26">
        <v>0</v>
      </c>
      <c r="AC43" s="26">
        <v>257.20999999999998</v>
      </c>
      <c r="AD43" s="25">
        <v>90.76</v>
      </c>
      <c r="AE43" s="26">
        <v>201.07</v>
      </c>
      <c r="AF43" s="26"/>
      <c r="AG43" s="27"/>
      <c r="AH43" s="36">
        <v>434.89</v>
      </c>
      <c r="AI43" s="36">
        <v>728.22</v>
      </c>
      <c r="AJ43" s="27"/>
      <c r="AK43" s="27"/>
      <c r="AL43" s="27">
        <v>11.27</v>
      </c>
      <c r="AM43" s="27">
        <v>0</v>
      </c>
      <c r="AN43" s="28"/>
      <c r="AO43" s="28">
        <v>0.89024000000000003</v>
      </c>
      <c r="AQ43" s="34">
        <v>0</v>
      </c>
      <c r="AR43" s="37">
        <v>63.38</v>
      </c>
      <c r="AT43" s="32">
        <f t="shared" si="11"/>
        <v>1322000</v>
      </c>
      <c r="AU43" s="64">
        <f t="shared" si="12"/>
        <v>2375.5403071999999</v>
      </c>
    </row>
    <row r="44" spans="1:47">
      <c r="A44" s="15">
        <v>42411</v>
      </c>
      <c r="B44" s="1">
        <f t="shared" si="22"/>
        <v>3910.9913932000004</v>
      </c>
      <c r="D44" s="29">
        <v>3298000</v>
      </c>
      <c r="E44" s="16">
        <f t="shared" si="1"/>
        <v>1.1858676146755611</v>
      </c>
      <c r="F44" s="43">
        <f t="shared" si="2"/>
        <v>1.3364599182657453</v>
      </c>
      <c r="G44" s="20">
        <v>1251.07</v>
      </c>
      <c r="H44" s="1">
        <f t="shared" si="14"/>
        <v>1185.6547304000001</v>
      </c>
      <c r="I44" s="1">
        <f t="shared" si="15"/>
        <v>243.82666279999998</v>
      </c>
      <c r="J44" s="4">
        <f t="shared" si="16"/>
        <v>710.02</v>
      </c>
      <c r="K44" s="20">
        <v>520.41999999999996</v>
      </c>
      <c r="L44" s="21">
        <v>2027000</v>
      </c>
      <c r="M44" s="22"/>
      <c r="N44" s="4">
        <f t="shared" si="31"/>
        <v>1397.0851828</v>
      </c>
      <c r="O44" s="4">
        <f t="shared" si="32"/>
        <v>0.68923788001973363</v>
      </c>
      <c r="P44" s="4">
        <f t="shared" si="28"/>
        <v>471</v>
      </c>
      <c r="Q44" s="4">
        <f t="shared" si="19"/>
        <v>239.8337228</v>
      </c>
      <c r="R44" s="4">
        <f t="shared" si="20"/>
        <v>146.85146</v>
      </c>
      <c r="S44" s="4">
        <f t="shared" si="21"/>
        <v>419.4</v>
      </c>
      <c r="T44" s="34">
        <v>120</v>
      </c>
      <c r="U44" s="23">
        <v>552</v>
      </c>
      <c r="V44" s="23">
        <v>471</v>
      </c>
      <c r="W44" s="23">
        <v>217</v>
      </c>
      <c r="X44" s="24"/>
      <c r="Y44" s="24"/>
      <c r="Z44" s="24"/>
      <c r="AA44" s="26">
        <v>1065.93</v>
      </c>
      <c r="AB44" s="26">
        <v>0</v>
      </c>
      <c r="AC44" s="26">
        <v>270.29000000000002</v>
      </c>
      <c r="AD44" s="25">
        <v>101</v>
      </c>
      <c r="AE44" s="26">
        <v>200.42</v>
      </c>
      <c r="AF44" s="26"/>
      <c r="AG44" s="27"/>
      <c r="AH44" s="36">
        <v>419.4</v>
      </c>
      <c r="AI44" s="36">
        <v>710.02</v>
      </c>
      <c r="AJ44" s="27"/>
      <c r="AK44" s="27"/>
      <c r="AL44" s="27">
        <v>9.8699999999999992</v>
      </c>
      <c r="AM44" s="27">
        <v>0</v>
      </c>
      <c r="AN44" s="28"/>
      <c r="AO44" s="28">
        <v>0.88732</v>
      </c>
      <c r="AQ44" s="34">
        <v>0</v>
      </c>
      <c r="AR44" s="37">
        <v>64.5</v>
      </c>
      <c r="AT44" s="32">
        <f t="shared" si="11"/>
        <v>1271000</v>
      </c>
      <c r="AU44" s="64">
        <f t="shared" si="12"/>
        <v>2513.9062104000004</v>
      </c>
    </row>
    <row r="45" spans="1:47">
      <c r="A45" s="15">
        <v>42412</v>
      </c>
      <c r="B45" s="1">
        <f t="shared" si="22"/>
        <v>3788.0826832000002</v>
      </c>
      <c r="D45" s="29">
        <v>3257000</v>
      </c>
      <c r="E45" s="16">
        <f t="shared" si="1"/>
        <v>1.1630588526865215</v>
      </c>
      <c r="F45" s="43">
        <f t="shared" si="2"/>
        <v>1.3158560581600687</v>
      </c>
      <c r="G45" s="20">
        <v>1154.05</v>
      </c>
      <c r="H45" s="1">
        <f t="shared" si="14"/>
        <v>1142.1674135999999</v>
      </c>
      <c r="I45" s="1">
        <f t="shared" si="15"/>
        <v>206.31526959999999</v>
      </c>
      <c r="J45" s="4">
        <f t="shared" si="16"/>
        <v>831.25</v>
      </c>
      <c r="K45" s="20">
        <v>454.3</v>
      </c>
      <c r="L45" s="21">
        <v>2051000</v>
      </c>
      <c r="M45" s="22"/>
      <c r="N45" s="4">
        <f t="shared" si="31"/>
        <v>1513.7063388000001</v>
      </c>
      <c r="O45" s="4">
        <f t="shared" si="32"/>
        <v>0.73803331974646524</v>
      </c>
      <c r="P45" s="4">
        <f t="shared" si="28"/>
        <v>455</v>
      </c>
      <c r="Q45" s="4">
        <f t="shared" si="19"/>
        <v>258.8530968</v>
      </c>
      <c r="R45" s="4">
        <f t="shared" si="20"/>
        <v>127.85324200000001</v>
      </c>
      <c r="S45" s="4">
        <f t="shared" si="21"/>
        <v>542</v>
      </c>
      <c r="T45" s="34">
        <v>130</v>
      </c>
      <c r="U45" s="23">
        <v>474</v>
      </c>
      <c r="V45" s="23">
        <v>455</v>
      </c>
      <c r="W45" s="23">
        <v>214</v>
      </c>
      <c r="X45" s="24"/>
      <c r="Y45" s="24"/>
      <c r="Z45" s="24"/>
      <c r="AA45" s="26">
        <v>999.36</v>
      </c>
      <c r="AB45" s="26">
        <v>0</v>
      </c>
      <c r="AC45" s="26">
        <v>292.86</v>
      </c>
      <c r="AD45" s="25">
        <v>81</v>
      </c>
      <c r="AE45" s="26">
        <v>157.91999999999999</v>
      </c>
      <c r="AF45" s="26"/>
      <c r="AG45" s="27"/>
      <c r="AH45" s="36">
        <v>542</v>
      </c>
      <c r="AI45" s="36">
        <v>831.25</v>
      </c>
      <c r="AJ45" s="27"/>
      <c r="AK45" s="27"/>
      <c r="AL45" s="27">
        <v>11.85</v>
      </c>
      <c r="AM45" s="27">
        <v>0</v>
      </c>
      <c r="AN45" s="28"/>
      <c r="AO45" s="28">
        <v>0.88388</v>
      </c>
      <c r="AQ45" s="34">
        <v>0</v>
      </c>
      <c r="AR45" s="37">
        <v>63.65</v>
      </c>
      <c r="AT45" s="32">
        <f t="shared" si="11"/>
        <v>1206000</v>
      </c>
      <c r="AU45" s="64">
        <f t="shared" si="12"/>
        <v>2274.3763444000001</v>
      </c>
    </row>
    <row r="46" spans="1:47">
      <c r="A46" s="15">
        <v>42413</v>
      </c>
      <c r="B46" s="1">
        <f t="shared" si="22"/>
        <v>3085.3253691999998</v>
      </c>
      <c r="D46" s="29">
        <v>2495000</v>
      </c>
      <c r="E46" s="16">
        <f t="shared" si="1"/>
        <v>1.2366033543887773</v>
      </c>
      <c r="F46" s="43">
        <f t="shared" si="2"/>
        <v>1.3953053893764553</v>
      </c>
      <c r="G46" s="20">
        <v>1021</v>
      </c>
      <c r="H46" s="1">
        <f t="shared" si="14"/>
        <v>888.60858900000005</v>
      </c>
      <c r="I46" s="1">
        <f t="shared" si="15"/>
        <v>165.52678020000002</v>
      </c>
      <c r="J46" s="4">
        <f t="shared" si="16"/>
        <v>656.66</v>
      </c>
      <c r="K46" s="20">
        <v>353.53</v>
      </c>
      <c r="L46" s="21">
        <v>1637000</v>
      </c>
      <c r="M46" s="22"/>
      <c r="N46" s="4">
        <f t="shared" si="31"/>
        <v>1317.4656614</v>
      </c>
      <c r="O46" s="4">
        <f t="shared" si="32"/>
        <v>0.80480492449602936</v>
      </c>
      <c r="P46" s="4">
        <f t="shared" si="28"/>
        <v>454</v>
      </c>
      <c r="Q46" s="4">
        <f t="shared" si="19"/>
        <v>228.11446140000001</v>
      </c>
      <c r="R46" s="4">
        <f t="shared" si="20"/>
        <v>106.35120000000001</v>
      </c>
      <c r="S46" s="4">
        <f t="shared" si="21"/>
        <v>409</v>
      </c>
      <c r="T46" s="34">
        <v>120</v>
      </c>
      <c r="U46" s="23">
        <v>352</v>
      </c>
      <c r="V46" s="23">
        <v>454</v>
      </c>
      <c r="W46" s="23">
        <v>206</v>
      </c>
      <c r="X46" s="24"/>
      <c r="Y46" s="24"/>
      <c r="Z46" s="24"/>
      <c r="AA46" s="26">
        <v>745.26</v>
      </c>
      <c r="AB46" s="26">
        <v>0</v>
      </c>
      <c r="AC46" s="26">
        <v>257.39</v>
      </c>
      <c r="AD46" s="25">
        <v>65</v>
      </c>
      <c r="AE46" s="26">
        <v>112.81</v>
      </c>
      <c r="AF46" s="26"/>
      <c r="AG46" s="27"/>
      <c r="AH46" s="36">
        <v>409</v>
      </c>
      <c r="AI46" s="36">
        <v>656.66</v>
      </c>
      <c r="AJ46" s="27"/>
      <c r="AK46" s="27"/>
      <c r="AL46" s="27">
        <v>18.96</v>
      </c>
      <c r="AM46" s="27">
        <v>0</v>
      </c>
      <c r="AN46" s="28"/>
      <c r="AO46" s="28">
        <v>0.88626000000000005</v>
      </c>
      <c r="AQ46" s="34">
        <v>0</v>
      </c>
      <c r="AR46" s="37">
        <v>55</v>
      </c>
      <c r="AT46" s="32">
        <f t="shared" si="11"/>
        <v>858000</v>
      </c>
      <c r="AU46" s="64">
        <f t="shared" si="12"/>
        <v>1767.8597077999998</v>
      </c>
    </row>
    <row r="47" spans="1:47">
      <c r="A47" s="15">
        <v>42414</v>
      </c>
      <c r="B47" s="1">
        <f t="shared" si="22"/>
        <v>2652.6884361999996</v>
      </c>
      <c r="D47" s="29">
        <v>2072000</v>
      </c>
      <c r="E47" s="16">
        <f t="shared" si="1"/>
        <v>1.2802550367760617</v>
      </c>
      <c r="F47" s="43">
        <f t="shared" si="2"/>
        <v>1.4414202330312902</v>
      </c>
      <c r="G47" s="20">
        <v>866.19</v>
      </c>
      <c r="H47" s="1">
        <f t="shared" si="14"/>
        <v>734.6574766</v>
      </c>
      <c r="I47" s="1">
        <f t="shared" si="15"/>
        <v>135.75095960000002</v>
      </c>
      <c r="J47" s="4">
        <f t="shared" si="16"/>
        <v>574.70000000000005</v>
      </c>
      <c r="K47" s="20">
        <v>341.39</v>
      </c>
      <c r="L47" s="21">
        <v>1398000</v>
      </c>
      <c r="M47" s="22"/>
      <c r="N47" s="4">
        <f t="shared" si="31"/>
        <v>1123.2503749</v>
      </c>
      <c r="O47" s="4">
        <f t="shared" si="32"/>
        <v>0.80346950994277544</v>
      </c>
      <c r="P47" s="4">
        <f t="shared" si="28"/>
        <v>384.16</v>
      </c>
      <c r="Q47" s="4">
        <f t="shared" si="19"/>
        <v>196.03241490000002</v>
      </c>
      <c r="R47" s="4">
        <f t="shared" si="20"/>
        <v>74.607960000000006</v>
      </c>
      <c r="S47" s="4">
        <f t="shared" si="21"/>
        <v>358.45</v>
      </c>
      <c r="T47" s="34">
        <v>110</v>
      </c>
      <c r="U47" s="23">
        <v>301</v>
      </c>
      <c r="V47" s="23">
        <v>384.16</v>
      </c>
      <c r="W47" s="23">
        <v>173</v>
      </c>
      <c r="X47" s="24"/>
      <c r="Y47" s="24"/>
      <c r="Z47" s="24"/>
      <c r="AA47" s="26">
        <v>606.42999999999995</v>
      </c>
      <c r="AB47" s="26">
        <v>0</v>
      </c>
      <c r="AC47" s="26">
        <v>220.71</v>
      </c>
      <c r="AD47" s="25">
        <v>41</v>
      </c>
      <c r="AE47" s="26">
        <v>98.25</v>
      </c>
      <c r="AF47" s="26"/>
      <c r="AG47" s="27"/>
      <c r="AH47" s="36">
        <v>358.45</v>
      </c>
      <c r="AI47" s="36">
        <v>574.70000000000005</v>
      </c>
      <c r="AJ47" s="27"/>
      <c r="AK47" s="27"/>
      <c r="AL47" s="27">
        <v>11.59</v>
      </c>
      <c r="AM47" s="27">
        <v>0</v>
      </c>
      <c r="AN47" s="28"/>
      <c r="AO47" s="28">
        <v>0.88819000000000004</v>
      </c>
      <c r="AQ47" s="34">
        <v>0</v>
      </c>
      <c r="AR47" s="37">
        <v>43</v>
      </c>
      <c r="AT47" s="32">
        <f t="shared" si="11"/>
        <v>674000</v>
      </c>
      <c r="AU47" s="64">
        <f t="shared" si="12"/>
        <v>1529.4380612999996</v>
      </c>
    </row>
    <row r="48" spans="1:47">
      <c r="A48" s="15">
        <v>42415</v>
      </c>
      <c r="B48" s="1">
        <f t="shared" si="22"/>
        <v>3474.6526371</v>
      </c>
      <c r="D48" s="29">
        <v>2805000</v>
      </c>
      <c r="E48" s="16">
        <f t="shared" si="1"/>
        <v>1.2387353429946524</v>
      </c>
      <c r="F48" s="43">
        <f t="shared" si="2"/>
        <v>1.3946738231624454</v>
      </c>
      <c r="G48" s="20">
        <v>1061.02</v>
      </c>
      <c r="H48" s="1">
        <f t="shared" si="14"/>
        <v>977.62185110000007</v>
      </c>
      <c r="I48" s="1">
        <f t="shared" si="15"/>
        <v>203.75078600000001</v>
      </c>
      <c r="J48" s="4">
        <f t="shared" si="16"/>
        <v>737.5</v>
      </c>
      <c r="K48" s="20">
        <v>494.76</v>
      </c>
      <c r="L48" s="21">
        <v>1495000</v>
      </c>
      <c r="M48" s="22"/>
      <c r="N48" s="4">
        <f t="shared" si="31"/>
        <v>1318.9673025000002</v>
      </c>
      <c r="O48" s="4">
        <f t="shared" si="32"/>
        <v>0.88225237625418074</v>
      </c>
      <c r="P48" s="4">
        <f t="shared" si="28"/>
        <v>444</v>
      </c>
      <c r="Q48" s="4">
        <f t="shared" si="19"/>
        <v>223.03339090000003</v>
      </c>
      <c r="R48" s="4">
        <f t="shared" si="20"/>
        <v>100.9339116</v>
      </c>
      <c r="S48" s="4">
        <f t="shared" si="21"/>
        <v>401</v>
      </c>
      <c r="T48" s="34">
        <v>150</v>
      </c>
      <c r="U48" s="23">
        <v>407</v>
      </c>
      <c r="V48" s="23">
        <v>444</v>
      </c>
      <c r="W48" s="23">
        <v>199</v>
      </c>
      <c r="X48" s="24"/>
      <c r="Y48" s="24"/>
      <c r="Z48" s="24"/>
      <c r="AA48" s="26">
        <v>849.58</v>
      </c>
      <c r="AB48" s="26">
        <v>0</v>
      </c>
      <c r="AC48" s="26">
        <v>251.11</v>
      </c>
      <c r="AD48" s="25">
        <v>51.64</v>
      </c>
      <c r="AE48" s="26">
        <v>150.22</v>
      </c>
      <c r="AF48" s="26"/>
      <c r="AG48" s="27"/>
      <c r="AH48" s="36">
        <v>401</v>
      </c>
      <c r="AI48" s="36">
        <v>737.5</v>
      </c>
      <c r="AJ48" s="27"/>
      <c r="AK48" s="27"/>
      <c r="AL48" s="27">
        <v>17.18</v>
      </c>
      <c r="AM48" s="27">
        <v>0</v>
      </c>
      <c r="AN48" s="28"/>
      <c r="AO48" s="28">
        <v>0.88819000000000004</v>
      </c>
      <c r="AQ48" s="34">
        <v>0</v>
      </c>
      <c r="AR48" s="37">
        <v>62</v>
      </c>
      <c r="AT48" s="32">
        <f t="shared" si="11"/>
        <v>1310000</v>
      </c>
      <c r="AU48" s="64">
        <f t="shared" si="12"/>
        <v>2155.6853345999998</v>
      </c>
    </row>
    <row r="49" spans="1:47">
      <c r="A49" s="15">
        <v>42416</v>
      </c>
      <c r="B49" s="1">
        <f t="shared" si="22"/>
        <v>3401.1162511999996</v>
      </c>
      <c r="D49" s="29">
        <v>2959000</v>
      </c>
      <c r="E49" s="16">
        <f t="shared" si="1"/>
        <v>1.1494140761067926</v>
      </c>
      <c r="F49" s="43">
        <f t="shared" si="2"/>
        <v>1.2870801712205417</v>
      </c>
      <c r="G49" s="20">
        <v>978.58</v>
      </c>
      <c r="H49" s="1">
        <f t="shared" si="14"/>
        <v>964.35817439999983</v>
      </c>
      <c r="I49" s="1">
        <f t="shared" si="15"/>
        <v>234.79807679999996</v>
      </c>
      <c r="J49" s="4">
        <f t="shared" si="16"/>
        <v>746.38</v>
      </c>
      <c r="K49" s="20">
        <v>477</v>
      </c>
      <c r="L49" s="21">
        <v>1637000</v>
      </c>
      <c r="M49" s="22"/>
      <c r="N49" s="4">
        <f t="shared" si="31"/>
        <v>1278.9809863999999</v>
      </c>
      <c r="O49" s="4">
        <f t="shared" si="32"/>
        <v>0.78129565448992044</v>
      </c>
      <c r="P49" s="4">
        <f t="shared" si="28"/>
        <v>382</v>
      </c>
      <c r="Q49" s="4">
        <f t="shared" si="19"/>
        <v>203.70242399999998</v>
      </c>
      <c r="R49" s="4">
        <f t="shared" si="20"/>
        <v>116.81856239999999</v>
      </c>
      <c r="S49" s="4">
        <f t="shared" si="21"/>
        <v>426.46</v>
      </c>
      <c r="T49" s="34">
        <v>150</v>
      </c>
      <c r="U49" s="23">
        <v>399</v>
      </c>
      <c r="V49" s="23">
        <v>382</v>
      </c>
      <c r="W49" s="23">
        <v>187</v>
      </c>
      <c r="X49" s="24"/>
      <c r="Y49" s="24"/>
      <c r="Z49" s="24"/>
      <c r="AA49" s="26">
        <v>851.76</v>
      </c>
      <c r="AB49" s="26">
        <v>0</v>
      </c>
      <c r="AC49" s="26">
        <v>228.1</v>
      </c>
      <c r="AD49" s="25">
        <v>60.81</v>
      </c>
      <c r="AE49" s="26">
        <v>172.54</v>
      </c>
      <c r="AF49" s="26"/>
      <c r="AG49" s="27"/>
      <c r="AH49" s="36">
        <v>426.46</v>
      </c>
      <c r="AI49" s="36">
        <v>746.38</v>
      </c>
      <c r="AJ49" s="27"/>
      <c r="AK49" s="27"/>
      <c r="AL49" s="27">
        <v>20.38</v>
      </c>
      <c r="AM49" s="27">
        <v>0</v>
      </c>
      <c r="AN49" s="28"/>
      <c r="AO49" s="28">
        <v>0.89303999999999994</v>
      </c>
      <c r="AQ49" s="34">
        <v>0</v>
      </c>
      <c r="AR49" s="37">
        <v>70</v>
      </c>
      <c r="AT49" s="32">
        <f t="shared" si="11"/>
        <v>1322000</v>
      </c>
      <c r="AU49" s="64">
        <f t="shared" si="12"/>
        <v>2122.1352647999997</v>
      </c>
    </row>
    <row r="50" spans="1:47">
      <c r="A50" s="15">
        <v>42417</v>
      </c>
      <c r="B50" s="1">
        <f t="shared" si="22"/>
        <v>3275.9802130000003</v>
      </c>
      <c r="D50" s="29">
        <v>2832000</v>
      </c>
      <c r="E50" s="16">
        <f t="shared" si="1"/>
        <v>1.1567726740819211</v>
      </c>
      <c r="F50" s="43">
        <f t="shared" si="2"/>
        <v>1.2908968575850028</v>
      </c>
      <c r="G50" s="20">
        <v>1034.43</v>
      </c>
      <c r="H50" s="1">
        <f t="shared" si="14"/>
        <v>1004.6983590000001</v>
      </c>
      <c r="I50" s="1">
        <f t="shared" si="15"/>
        <v>200.851854</v>
      </c>
      <c r="J50" s="4">
        <f t="shared" si="16"/>
        <v>643.66</v>
      </c>
      <c r="K50" s="20">
        <v>392.34</v>
      </c>
      <c r="L50" s="21">
        <v>1563000</v>
      </c>
      <c r="M50" s="22"/>
      <c r="N50" s="4">
        <f t="shared" si="31"/>
        <v>1270.2845069999998</v>
      </c>
      <c r="O50" s="4">
        <f t="shared" si="32"/>
        <v>0.8127220134357005</v>
      </c>
      <c r="P50" s="4">
        <f t="shared" si="28"/>
        <v>416</v>
      </c>
      <c r="Q50" s="4">
        <f t="shared" si="19"/>
        <v>268.71350699999999</v>
      </c>
      <c r="R50" s="4">
        <f t="shared" si="20"/>
        <v>98.570999999999998</v>
      </c>
      <c r="S50" s="4">
        <f t="shared" si="21"/>
        <v>347</v>
      </c>
      <c r="T50" s="34">
        <v>140</v>
      </c>
      <c r="U50" s="23">
        <v>427</v>
      </c>
      <c r="V50" s="23">
        <v>416</v>
      </c>
      <c r="W50" s="23">
        <v>178</v>
      </c>
      <c r="X50" s="24"/>
      <c r="Y50" s="24"/>
      <c r="Z50" s="24"/>
      <c r="AA50" s="26">
        <v>821.32</v>
      </c>
      <c r="AB50" s="26">
        <v>0</v>
      </c>
      <c r="AC50" s="26">
        <v>299.87</v>
      </c>
      <c r="AD50" s="25">
        <v>50</v>
      </c>
      <c r="AE50" s="26">
        <v>150.13999999999999</v>
      </c>
      <c r="AF50" s="26"/>
      <c r="AG50" s="27"/>
      <c r="AH50" s="36">
        <v>347</v>
      </c>
      <c r="AI50" s="36">
        <v>643.66</v>
      </c>
      <c r="AJ50" s="27"/>
      <c r="AK50" s="27"/>
      <c r="AL50" s="27">
        <v>14</v>
      </c>
      <c r="AM50" s="27">
        <v>0</v>
      </c>
      <c r="AN50" s="28"/>
      <c r="AO50" s="28">
        <v>0.89610000000000001</v>
      </c>
      <c r="AQ50" s="34">
        <v>0</v>
      </c>
      <c r="AR50" s="37">
        <v>60</v>
      </c>
      <c r="AT50" s="32">
        <f t="shared" si="11"/>
        <v>1269000</v>
      </c>
      <c r="AU50" s="64">
        <f t="shared" si="12"/>
        <v>2005.6957060000004</v>
      </c>
    </row>
    <row r="51" spans="1:47">
      <c r="A51" s="15">
        <v>42418</v>
      </c>
      <c r="B51" s="1">
        <f t="shared" si="22"/>
        <v>3558.3962327999998</v>
      </c>
      <c r="D51" s="29">
        <v>3325000</v>
      </c>
      <c r="E51" s="16">
        <f t="shared" si="1"/>
        <v>1.0701943557293232</v>
      </c>
      <c r="F51" s="43">
        <f t="shared" si="2"/>
        <v>1.192629723103086</v>
      </c>
      <c r="G51" s="20">
        <v>1051</v>
      </c>
      <c r="H51" s="1">
        <f t="shared" si="14"/>
        <v>997.62671840000007</v>
      </c>
      <c r="I51" s="1">
        <f t="shared" si="15"/>
        <v>261.26951439999999</v>
      </c>
      <c r="J51" s="4">
        <f t="shared" si="16"/>
        <v>778.5</v>
      </c>
      <c r="K51" s="20">
        <v>470</v>
      </c>
      <c r="L51" s="21">
        <v>1937000</v>
      </c>
      <c r="M51" s="22"/>
      <c r="N51" s="4">
        <f t="shared" si="31"/>
        <v>1384.9956092</v>
      </c>
      <c r="O51" s="4">
        <f t="shared" si="32"/>
        <v>0.71502096499741874</v>
      </c>
      <c r="P51" s="4">
        <f t="shared" si="28"/>
        <v>415</v>
      </c>
      <c r="Q51" s="4">
        <f t="shared" si="19"/>
        <v>215.70258920000001</v>
      </c>
      <c r="R51" s="4">
        <f t="shared" si="20"/>
        <v>137.29302000000001</v>
      </c>
      <c r="S51" s="4">
        <f t="shared" si="21"/>
        <v>467</v>
      </c>
      <c r="T51" s="34">
        <v>150</v>
      </c>
      <c r="U51" s="23">
        <v>443</v>
      </c>
      <c r="V51" s="23">
        <v>415</v>
      </c>
      <c r="W51" s="23">
        <v>182</v>
      </c>
      <c r="X51" s="24"/>
      <c r="Y51" s="24"/>
      <c r="Z51" s="24"/>
      <c r="AA51" s="26">
        <v>871.38</v>
      </c>
      <c r="AB51" s="26">
        <v>0</v>
      </c>
      <c r="AC51" s="26">
        <v>240.38</v>
      </c>
      <c r="AD51" s="25">
        <v>85</v>
      </c>
      <c r="AE51" s="26">
        <v>203.97</v>
      </c>
      <c r="AF51" s="26"/>
      <c r="AG51" s="27"/>
      <c r="AH51" s="36">
        <v>467</v>
      </c>
      <c r="AI51" s="36">
        <v>778.5</v>
      </c>
      <c r="AJ51" s="27"/>
      <c r="AK51" s="27"/>
      <c r="AL51" s="27">
        <v>19.190000000000001</v>
      </c>
      <c r="AM51" s="27">
        <v>0</v>
      </c>
      <c r="AN51" s="28"/>
      <c r="AO51" s="28">
        <v>0.89734000000000003</v>
      </c>
      <c r="AQ51" s="34">
        <v>0</v>
      </c>
      <c r="AR51" s="37">
        <v>68</v>
      </c>
      <c r="AT51" s="32">
        <f t="shared" si="11"/>
        <v>1388000</v>
      </c>
      <c r="AU51" s="64">
        <f t="shared" si="12"/>
        <v>2173.4006235999996</v>
      </c>
    </row>
    <row r="52" spans="1:47">
      <c r="A52" s="15">
        <v>42419</v>
      </c>
      <c r="B52" s="1">
        <f t="shared" si="22"/>
        <v>3352.0308150999999</v>
      </c>
      <c r="D52" s="29">
        <v>2925000</v>
      </c>
      <c r="E52" s="16">
        <f t="shared" si="1"/>
        <v>1.1459934410598289</v>
      </c>
      <c r="F52" s="43">
        <f t="shared" si="2"/>
        <v>1.274303011264001</v>
      </c>
      <c r="G52" s="20">
        <v>1017</v>
      </c>
      <c r="H52" s="1">
        <f t="shared" si="14"/>
        <v>963.04409969999995</v>
      </c>
      <c r="I52" s="1">
        <f t="shared" si="15"/>
        <v>220.63671540000001</v>
      </c>
      <c r="J52" s="4">
        <f t="shared" si="16"/>
        <v>716.65</v>
      </c>
      <c r="K52" s="20">
        <v>434.7</v>
      </c>
      <c r="L52" s="21">
        <v>1665000</v>
      </c>
      <c r="M52" s="22"/>
      <c r="N52" s="4">
        <f t="shared" si="31"/>
        <v>1337.1569439</v>
      </c>
      <c r="O52" s="4">
        <f t="shared" si="32"/>
        <v>0.80309726360360356</v>
      </c>
      <c r="P52" s="4">
        <f t="shared" si="28"/>
        <v>405</v>
      </c>
      <c r="Q52" s="4">
        <f t="shared" si="19"/>
        <v>227.71428510000001</v>
      </c>
      <c r="R52" s="4">
        <f t="shared" si="20"/>
        <v>116.4426588</v>
      </c>
      <c r="S52" s="4">
        <f t="shared" si="21"/>
        <v>438</v>
      </c>
      <c r="T52" s="34">
        <v>150</v>
      </c>
      <c r="U52" s="23">
        <v>431</v>
      </c>
      <c r="V52" s="23">
        <v>405</v>
      </c>
      <c r="W52" s="23">
        <v>169</v>
      </c>
      <c r="X52" s="24"/>
      <c r="Y52" s="24"/>
      <c r="Z52" s="24"/>
      <c r="AA52" s="26">
        <v>817.66</v>
      </c>
      <c r="AB52" s="26">
        <v>0</v>
      </c>
      <c r="AC52" s="26">
        <v>253.21</v>
      </c>
      <c r="AD52" s="25">
        <v>75</v>
      </c>
      <c r="AE52" s="26">
        <v>177</v>
      </c>
      <c r="AF52" s="26"/>
      <c r="AG52" s="27"/>
      <c r="AH52" s="36">
        <v>438</v>
      </c>
      <c r="AI52" s="36">
        <v>716.65</v>
      </c>
      <c r="AJ52" s="27"/>
      <c r="AK52" s="27"/>
      <c r="AL52" s="27">
        <v>13.86</v>
      </c>
      <c r="AM52" s="27">
        <v>0</v>
      </c>
      <c r="AN52" s="28"/>
      <c r="AO52" s="28">
        <v>0.89931000000000005</v>
      </c>
      <c r="AQ52" s="34">
        <v>0</v>
      </c>
      <c r="AR52" s="37">
        <v>54.48</v>
      </c>
      <c r="AT52" s="32">
        <f t="shared" si="11"/>
        <v>1260000</v>
      </c>
      <c r="AU52" s="64">
        <f t="shared" si="12"/>
        <v>2014.8738711999999</v>
      </c>
    </row>
    <row r="53" spans="1:47">
      <c r="A53" s="15">
        <v>42420</v>
      </c>
      <c r="B53" s="1">
        <f t="shared" si="22"/>
        <v>2774.6131230999999</v>
      </c>
      <c r="D53" s="29">
        <v>2237000</v>
      </c>
      <c r="E53" s="16">
        <f t="shared" si="1"/>
        <v>1.2403277260169869</v>
      </c>
      <c r="F53" s="43">
        <f t="shared" si="2"/>
        <v>1.3791993039296648</v>
      </c>
      <c r="G53" s="20">
        <v>939.89</v>
      </c>
      <c r="H53" s="1">
        <f t="shared" si="14"/>
        <v>772.6152072000001</v>
      </c>
      <c r="I53" s="1">
        <f t="shared" si="15"/>
        <v>147.3879159</v>
      </c>
      <c r="J53" s="4">
        <f t="shared" si="16"/>
        <v>624.96</v>
      </c>
      <c r="K53" s="20">
        <v>289.76</v>
      </c>
      <c r="L53" s="21">
        <v>1570000</v>
      </c>
      <c r="M53" s="22"/>
      <c r="N53" s="4">
        <f t="shared" si="31"/>
        <v>1234.898367</v>
      </c>
      <c r="O53" s="4">
        <f t="shared" si="32"/>
        <v>0.78655946942675159</v>
      </c>
      <c r="P53" s="4">
        <f t="shared" si="28"/>
        <v>404</v>
      </c>
      <c r="Q53" s="4">
        <f t="shared" si="19"/>
        <v>215.5376277</v>
      </c>
      <c r="R53" s="4">
        <f t="shared" si="20"/>
        <v>86.360739300000006</v>
      </c>
      <c r="S53" s="4">
        <f t="shared" si="21"/>
        <v>409</v>
      </c>
      <c r="T53" s="34">
        <v>120</v>
      </c>
      <c r="U53" s="23">
        <v>335</v>
      </c>
      <c r="V53" s="23">
        <v>404</v>
      </c>
      <c r="W53" s="23">
        <v>195</v>
      </c>
      <c r="X53" s="24"/>
      <c r="Y53" s="24"/>
      <c r="Z53" s="24"/>
      <c r="AA53" s="26">
        <v>619.45000000000005</v>
      </c>
      <c r="AB53" s="26">
        <v>0</v>
      </c>
      <c r="AC53" s="26">
        <v>239.67</v>
      </c>
      <c r="AD53" s="25">
        <v>50</v>
      </c>
      <c r="AE53" s="26">
        <v>103.59</v>
      </c>
      <c r="AF53" s="26"/>
      <c r="AG53" s="27"/>
      <c r="AH53" s="36">
        <v>409</v>
      </c>
      <c r="AI53" s="36">
        <v>624.96</v>
      </c>
      <c r="AJ53" s="27"/>
      <c r="AK53" s="27"/>
      <c r="AL53" s="27">
        <v>14.27</v>
      </c>
      <c r="AM53" s="27">
        <v>0</v>
      </c>
      <c r="AN53" s="28"/>
      <c r="AO53" s="28">
        <v>0.89931000000000005</v>
      </c>
      <c r="AQ53" s="34">
        <v>0</v>
      </c>
      <c r="AR53" s="37">
        <v>46.03</v>
      </c>
      <c r="AT53" s="32">
        <f t="shared" si="11"/>
        <v>667000</v>
      </c>
      <c r="AU53" s="64">
        <f t="shared" si="12"/>
        <v>1539.7147560999999</v>
      </c>
    </row>
    <row r="54" spans="1:47">
      <c r="A54" s="15">
        <v>42421</v>
      </c>
      <c r="B54" s="1">
        <f t="shared" si="22"/>
        <v>2594.0356637999998</v>
      </c>
      <c r="D54" s="29">
        <v>2099000</v>
      </c>
      <c r="E54" s="16">
        <f t="shared" si="1"/>
        <v>1.2358435749404477</v>
      </c>
      <c r="F54" s="43">
        <f t="shared" si="2"/>
        <v>1.3758960320420033</v>
      </c>
      <c r="G54" s="20">
        <v>821.7</v>
      </c>
      <c r="H54" s="1">
        <f t="shared" si="14"/>
        <v>730.95431589999998</v>
      </c>
      <c r="I54" s="1">
        <f t="shared" si="15"/>
        <v>155.38134790000001</v>
      </c>
      <c r="J54" s="4">
        <f t="shared" si="16"/>
        <v>596.32000000000005</v>
      </c>
      <c r="K54" s="20">
        <v>289.68</v>
      </c>
      <c r="L54" s="21">
        <v>1361000</v>
      </c>
      <c r="M54" s="22"/>
      <c r="N54" s="4">
        <f t="shared" si="31"/>
        <v>1157.6937616999999</v>
      </c>
      <c r="O54" s="4">
        <f t="shared" si="32"/>
        <v>0.85061995716384997</v>
      </c>
      <c r="P54" s="4">
        <f t="shared" si="28"/>
        <v>369</v>
      </c>
      <c r="Q54" s="4">
        <f t="shared" si="19"/>
        <v>209.97455170000001</v>
      </c>
      <c r="R54" s="4">
        <f t="shared" si="20"/>
        <v>90.71920999999999</v>
      </c>
      <c r="S54" s="4">
        <f t="shared" si="21"/>
        <v>368</v>
      </c>
      <c r="T54" s="34">
        <v>120</v>
      </c>
      <c r="U54" s="23">
        <v>298</v>
      </c>
      <c r="V54" s="23">
        <v>369</v>
      </c>
      <c r="W54" s="23">
        <v>148</v>
      </c>
      <c r="X54" s="24"/>
      <c r="Y54" s="24"/>
      <c r="Z54" s="24"/>
      <c r="AA54" s="26">
        <v>580.02</v>
      </c>
      <c r="AB54" s="26">
        <v>0</v>
      </c>
      <c r="AC54" s="26">
        <v>233.77</v>
      </c>
      <c r="AD54" s="25">
        <v>54</v>
      </c>
      <c r="AE54" s="26">
        <v>109.97</v>
      </c>
      <c r="AF54" s="26"/>
      <c r="AG54" s="27"/>
      <c r="AH54" s="36">
        <v>368</v>
      </c>
      <c r="AI54" s="36">
        <v>596.32000000000005</v>
      </c>
      <c r="AJ54" s="27"/>
      <c r="AK54" s="27"/>
      <c r="AL54" s="27">
        <v>16.02</v>
      </c>
      <c r="AM54" s="27">
        <v>0</v>
      </c>
      <c r="AN54" s="28"/>
      <c r="AO54" s="28">
        <v>0.89820999999999995</v>
      </c>
      <c r="AQ54" s="34">
        <v>0</v>
      </c>
      <c r="AR54" s="37">
        <v>47</v>
      </c>
      <c r="AT54" s="32">
        <f t="shared" si="11"/>
        <v>738000</v>
      </c>
      <c r="AU54" s="64">
        <f t="shared" si="12"/>
        <v>1436.3419021</v>
      </c>
    </row>
    <row r="55" spans="1:47">
      <c r="A55" s="15">
        <v>42422</v>
      </c>
      <c r="B55" s="1">
        <f t="shared" si="22"/>
        <v>3343.5916668999998</v>
      </c>
      <c r="D55" s="29">
        <v>2800000</v>
      </c>
      <c r="E55" s="16">
        <f t="shared" si="1"/>
        <v>1.1941398810357142</v>
      </c>
      <c r="F55" s="43">
        <f t="shared" si="2"/>
        <v>1.3294662506938404</v>
      </c>
      <c r="G55" s="20">
        <v>1012.42</v>
      </c>
      <c r="H55" s="1">
        <f t="shared" si="14"/>
        <v>1008.5820447999998</v>
      </c>
      <c r="I55" s="1">
        <f t="shared" si="15"/>
        <v>165.27962209999998</v>
      </c>
      <c r="J55" s="4">
        <f t="shared" si="16"/>
        <v>681.39</v>
      </c>
      <c r="K55" s="20">
        <v>475.92</v>
      </c>
      <c r="L55" s="21">
        <v>1548000</v>
      </c>
      <c r="M55" s="22"/>
      <c r="N55" s="4">
        <f t="shared" si="31"/>
        <v>1214.1639676</v>
      </c>
      <c r="O55" s="4">
        <f t="shared" si="32"/>
        <v>0.78434364832041348</v>
      </c>
      <c r="P55" s="4">
        <f t="shared" si="28"/>
        <v>391</v>
      </c>
      <c r="Q55" s="4">
        <f t="shared" si="19"/>
        <v>225.07346179999999</v>
      </c>
      <c r="R55" s="4">
        <f t="shared" si="20"/>
        <v>96.090505799999988</v>
      </c>
      <c r="S55" s="4">
        <f t="shared" si="21"/>
        <v>382</v>
      </c>
      <c r="T55" s="34">
        <v>120</v>
      </c>
      <c r="U55" s="23">
        <v>417</v>
      </c>
      <c r="V55" s="23">
        <v>391</v>
      </c>
      <c r="W55" s="23">
        <v>194</v>
      </c>
      <c r="X55" s="24"/>
      <c r="Y55" s="24"/>
      <c r="Z55" s="24"/>
      <c r="AA55" s="26">
        <v>872.3</v>
      </c>
      <c r="AB55" s="26">
        <v>0</v>
      </c>
      <c r="AC55" s="26">
        <v>250.58</v>
      </c>
      <c r="AD55" s="25">
        <v>56</v>
      </c>
      <c r="AE55" s="26">
        <v>121.67</v>
      </c>
      <c r="AF55" s="26"/>
      <c r="AG55" s="27"/>
      <c r="AH55" s="36">
        <v>382</v>
      </c>
      <c r="AI55" s="36">
        <v>681.39</v>
      </c>
      <c r="AJ55" s="27"/>
      <c r="AK55" s="27"/>
      <c r="AL55" s="27">
        <v>11.36</v>
      </c>
      <c r="AM55" s="27">
        <v>0</v>
      </c>
      <c r="AN55" s="28"/>
      <c r="AO55" s="28">
        <v>0.89820999999999995</v>
      </c>
      <c r="AQ55" s="34">
        <v>0</v>
      </c>
      <c r="AR55" s="37">
        <v>50.98</v>
      </c>
      <c r="AT55" s="32">
        <f t="shared" si="11"/>
        <v>1252000</v>
      </c>
      <c r="AU55" s="64">
        <f t="shared" si="12"/>
        <v>2129.4276992999999</v>
      </c>
    </row>
    <row r="56" spans="1:47">
      <c r="A56" s="15">
        <v>42423</v>
      </c>
      <c r="B56" s="1">
        <f t="shared" si="22"/>
        <v>3404.2127017000003</v>
      </c>
      <c r="D56" s="29">
        <v>2777000</v>
      </c>
      <c r="E56" s="16">
        <f t="shared" si="1"/>
        <v>1.2258598133597409</v>
      </c>
      <c r="F56" s="43">
        <f t="shared" si="2"/>
        <v>1.3574962220078413</v>
      </c>
      <c r="G56" s="20">
        <v>1023.52</v>
      </c>
      <c r="H56" s="1">
        <f t="shared" si="14"/>
        <v>959.77640520000011</v>
      </c>
      <c r="I56" s="1">
        <f t="shared" si="15"/>
        <v>200.06629650000002</v>
      </c>
      <c r="J56" s="4">
        <f t="shared" si="16"/>
        <v>784.14</v>
      </c>
      <c r="K56" s="20">
        <v>436.71</v>
      </c>
      <c r="L56" s="21">
        <v>1546000</v>
      </c>
      <c r="M56" s="22"/>
      <c r="N56" s="4">
        <f t="shared" si="31"/>
        <v>1293.6115224</v>
      </c>
      <c r="O56" s="4">
        <f t="shared" si="32"/>
        <v>0.83674742716688222</v>
      </c>
      <c r="P56" s="4">
        <f t="shared" si="28"/>
        <v>435</v>
      </c>
      <c r="Q56" s="4">
        <f t="shared" si="19"/>
        <v>229.4960442</v>
      </c>
      <c r="R56" s="4">
        <f t="shared" si="20"/>
        <v>110.1154782</v>
      </c>
      <c r="S56" s="4">
        <f t="shared" si="21"/>
        <v>409</v>
      </c>
      <c r="T56" s="34">
        <v>110</v>
      </c>
      <c r="U56" s="23">
        <v>417</v>
      </c>
      <c r="V56" s="23">
        <v>435</v>
      </c>
      <c r="W56" s="23">
        <v>160</v>
      </c>
      <c r="X56" s="24"/>
      <c r="Y56" s="24"/>
      <c r="Z56" s="24"/>
      <c r="AA56" s="26">
        <v>808.7</v>
      </c>
      <c r="AB56" s="26">
        <v>0</v>
      </c>
      <c r="AC56" s="26">
        <v>254.14</v>
      </c>
      <c r="AD56" s="25">
        <v>61.58</v>
      </c>
      <c r="AE56" s="26">
        <v>147.09</v>
      </c>
      <c r="AF56" s="26"/>
      <c r="AG56" s="27"/>
      <c r="AH56" s="36">
        <v>409</v>
      </c>
      <c r="AI56" s="36">
        <v>784.14</v>
      </c>
      <c r="AJ56" s="27"/>
      <c r="AK56" s="27"/>
      <c r="AL56" s="27">
        <v>14.1</v>
      </c>
      <c r="AM56" s="27">
        <v>0</v>
      </c>
      <c r="AN56" s="28"/>
      <c r="AO56" s="28">
        <v>0.90303</v>
      </c>
      <c r="AQ56" s="34">
        <v>0</v>
      </c>
      <c r="AR56" s="37">
        <v>60.36</v>
      </c>
      <c r="AT56" s="32">
        <f t="shared" si="11"/>
        <v>1231000</v>
      </c>
      <c r="AU56" s="64">
        <f t="shared" si="12"/>
        <v>2110.6011793000002</v>
      </c>
    </row>
    <row r="57" spans="1:47">
      <c r="A57" s="15">
        <v>42424</v>
      </c>
      <c r="B57" s="1">
        <f t="shared" si="22"/>
        <v>3333.4434102</v>
      </c>
      <c r="D57" s="29">
        <v>2701000</v>
      </c>
      <c r="E57" s="16">
        <f t="shared" si="1"/>
        <v>1.2341515772676788</v>
      </c>
      <c r="F57" s="43">
        <f t="shared" si="2"/>
        <v>1.3606513315631001</v>
      </c>
      <c r="G57" s="20">
        <v>986.81</v>
      </c>
      <c r="H57" s="1">
        <f t="shared" si="14"/>
        <v>899.42001830000004</v>
      </c>
      <c r="I57" s="1">
        <f t="shared" si="15"/>
        <v>220.16339190000002</v>
      </c>
      <c r="J57" s="4">
        <f t="shared" si="16"/>
        <v>791.61</v>
      </c>
      <c r="K57" s="20">
        <v>435.44</v>
      </c>
      <c r="L57" s="21">
        <v>1513000</v>
      </c>
      <c r="M57" s="22"/>
      <c r="N57" s="4">
        <f t="shared" si="31"/>
        <v>1247.680468</v>
      </c>
      <c r="O57" s="4">
        <f t="shared" si="32"/>
        <v>0.82464009781890291</v>
      </c>
      <c r="P57" s="4">
        <f t="shared" si="28"/>
        <v>379</v>
      </c>
      <c r="Q57" s="4">
        <f t="shared" si="19"/>
        <v>221.33346060000002</v>
      </c>
      <c r="R57" s="4">
        <f t="shared" si="20"/>
        <v>119.34700740000001</v>
      </c>
      <c r="S57" s="4">
        <f t="shared" si="21"/>
        <v>418</v>
      </c>
      <c r="T57" s="34">
        <v>110</v>
      </c>
      <c r="U57" s="23">
        <v>423</v>
      </c>
      <c r="V57" s="23">
        <v>379</v>
      </c>
      <c r="W57" s="23">
        <v>174</v>
      </c>
      <c r="X57" s="24"/>
      <c r="Y57" s="24"/>
      <c r="Z57" s="24"/>
      <c r="AA57" s="26">
        <v>747.59</v>
      </c>
      <c r="AB57" s="26">
        <v>0</v>
      </c>
      <c r="AC57" s="26">
        <v>244.02</v>
      </c>
      <c r="AD57" s="25">
        <v>71.56</v>
      </c>
      <c r="AE57" s="26">
        <v>169.41</v>
      </c>
      <c r="AF57" s="26"/>
      <c r="AG57" s="27"/>
      <c r="AH57" s="36">
        <v>418</v>
      </c>
      <c r="AI57" s="36">
        <v>791.61</v>
      </c>
      <c r="AJ57" s="27"/>
      <c r="AK57" s="27"/>
      <c r="AL57" s="27">
        <v>13.3</v>
      </c>
      <c r="AM57" s="27">
        <v>0</v>
      </c>
      <c r="AN57" s="28"/>
      <c r="AO57" s="28">
        <v>0.90703</v>
      </c>
      <c r="AQ57" s="34">
        <v>0</v>
      </c>
      <c r="AR57" s="37">
        <v>60.02</v>
      </c>
      <c r="AT57" s="32">
        <f t="shared" si="11"/>
        <v>1188000</v>
      </c>
      <c r="AU57" s="64">
        <f t="shared" si="12"/>
        <v>2085.7629422</v>
      </c>
    </row>
    <row r="58" spans="1:47">
      <c r="A58" s="15">
        <v>42425</v>
      </c>
      <c r="B58" s="1">
        <f t="shared" si="22"/>
        <v>3381.2063143999999</v>
      </c>
      <c r="D58" s="29">
        <v>2882000</v>
      </c>
      <c r="E58" s="16">
        <f t="shared" si="1"/>
        <v>1.1732152374739764</v>
      </c>
      <c r="F58" s="43">
        <f t="shared" si="2"/>
        <v>1.2915040977906191</v>
      </c>
      <c r="G58" s="20">
        <v>1031.43</v>
      </c>
      <c r="H58" s="1">
        <f t="shared" si="14"/>
        <v>975.64142409999999</v>
      </c>
      <c r="I58" s="1">
        <f t="shared" si="15"/>
        <v>228.76489029999999</v>
      </c>
      <c r="J58" s="4">
        <f t="shared" si="16"/>
        <v>651.44000000000005</v>
      </c>
      <c r="K58" s="20">
        <v>493.93</v>
      </c>
      <c r="L58" s="21">
        <v>1536000</v>
      </c>
      <c r="M58" s="22"/>
      <c r="N58" s="4">
        <f t="shared" si="31"/>
        <v>1277.6307646</v>
      </c>
      <c r="O58" s="4">
        <f t="shared" si="32"/>
        <v>0.83179086236979172</v>
      </c>
      <c r="P58" s="4">
        <f t="shared" si="28"/>
        <v>407</v>
      </c>
      <c r="Q58" s="4">
        <f t="shared" si="19"/>
        <v>235.61430170000003</v>
      </c>
      <c r="R58" s="4">
        <f t="shared" si="20"/>
        <v>115.0864629</v>
      </c>
      <c r="S58" s="4">
        <f t="shared" si="21"/>
        <v>409.93</v>
      </c>
      <c r="T58" s="34">
        <v>110</v>
      </c>
      <c r="U58" s="23">
        <v>417</v>
      </c>
      <c r="V58" s="23">
        <v>407</v>
      </c>
      <c r="W58" s="23">
        <v>200</v>
      </c>
      <c r="X58" s="24"/>
      <c r="Y58" s="24"/>
      <c r="Z58" s="24"/>
      <c r="AA58" s="26">
        <v>814.64</v>
      </c>
      <c r="AB58" s="26">
        <v>0</v>
      </c>
      <c r="AC58" s="26">
        <v>259.37</v>
      </c>
      <c r="AD58" s="25">
        <v>66.41</v>
      </c>
      <c r="AE58" s="26">
        <v>179.07</v>
      </c>
      <c r="AF58" s="26"/>
      <c r="AG58" s="27"/>
      <c r="AH58" s="36">
        <v>409.93</v>
      </c>
      <c r="AI58" s="36">
        <v>651.44000000000005</v>
      </c>
      <c r="AJ58" s="27"/>
      <c r="AK58" s="27"/>
      <c r="AL58" s="27">
        <v>12.48</v>
      </c>
      <c r="AM58" s="27">
        <v>0</v>
      </c>
      <c r="AN58" s="28"/>
      <c r="AO58" s="28">
        <v>0.90841000000000005</v>
      </c>
      <c r="AQ58" s="34">
        <v>0</v>
      </c>
      <c r="AR58" s="37">
        <v>60.28</v>
      </c>
      <c r="AT58" s="32">
        <f t="shared" si="11"/>
        <v>1346000</v>
      </c>
      <c r="AU58" s="64">
        <f t="shared" si="12"/>
        <v>2103.5755497999999</v>
      </c>
    </row>
    <row r="59" spans="1:47">
      <c r="A59" s="15">
        <v>42426</v>
      </c>
      <c r="B59" s="1">
        <f t="shared" si="22"/>
        <v>3159.0539760000001</v>
      </c>
      <c r="D59" s="29">
        <v>2680000</v>
      </c>
      <c r="E59" s="16">
        <f t="shared" si="1"/>
        <v>1.1787514835820896</v>
      </c>
      <c r="F59" s="43">
        <f t="shared" si="2"/>
        <v>1.2994438261554033</v>
      </c>
      <c r="G59" s="20">
        <v>967.23</v>
      </c>
      <c r="H59" s="1">
        <f t="shared" si="14"/>
        <v>907.68241440000008</v>
      </c>
      <c r="I59" s="1">
        <f t="shared" si="15"/>
        <v>210.16156160000003</v>
      </c>
      <c r="J59" s="4">
        <f t="shared" si="16"/>
        <v>658.49</v>
      </c>
      <c r="K59" s="20">
        <v>415.49</v>
      </c>
      <c r="L59" s="21">
        <v>1469000</v>
      </c>
      <c r="M59" s="22"/>
      <c r="N59" s="4">
        <f t="shared" si="31"/>
        <v>1189.3198744000001</v>
      </c>
      <c r="O59" s="4">
        <f t="shared" si="32"/>
        <v>0.80961189543907419</v>
      </c>
      <c r="P59" s="4">
        <f t="shared" si="28"/>
        <v>316</v>
      </c>
      <c r="Q59" s="4">
        <f t="shared" si="19"/>
        <v>228.12253759999999</v>
      </c>
      <c r="R59" s="4">
        <f t="shared" si="20"/>
        <v>114.1973368</v>
      </c>
      <c r="S59" s="4">
        <f t="shared" si="21"/>
        <v>421</v>
      </c>
      <c r="T59" s="34">
        <v>110</v>
      </c>
      <c r="U59" s="23">
        <v>376</v>
      </c>
      <c r="V59" s="23">
        <v>316</v>
      </c>
      <c r="W59" s="23">
        <v>216</v>
      </c>
      <c r="X59" s="24"/>
      <c r="Y59" s="24"/>
      <c r="Z59" s="24"/>
      <c r="AA59" s="26">
        <v>749.14</v>
      </c>
      <c r="AB59" s="26">
        <v>0</v>
      </c>
      <c r="AC59" s="26">
        <v>251.48</v>
      </c>
      <c r="AD59" s="25">
        <v>60</v>
      </c>
      <c r="AE59" s="26">
        <v>150.28</v>
      </c>
      <c r="AF59" s="26"/>
      <c r="AG59" s="27"/>
      <c r="AH59" s="36">
        <v>421</v>
      </c>
      <c r="AI59" s="36">
        <v>658.49</v>
      </c>
      <c r="AJ59" s="27"/>
      <c r="AK59" s="27"/>
      <c r="AL59" s="27">
        <v>15.51</v>
      </c>
      <c r="AM59" s="27">
        <v>0</v>
      </c>
      <c r="AN59" s="28"/>
      <c r="AO59" s="28">
        <v>0.90712000000000004</v>
      </c>
      <c r="AQ59" s="34">
        <v>0</v>
      </c>
      <c r="AR59" s="37">
        <v>65.89</v>
      </c>
      <c r="AT59" s="32">
        <f t="shared" si="11"/>
        <v>1211000</v>
      </c>
      <c r="AU59" s="64">
        <f t="shared" si="12"/>
        <v>1969.7341016</v>
      </c>
    </row>
    <row r="60" spans="1:47">
      <c r="A60" s="15">
        <v>42427</v>
      </c>
      <c r="B60" s="1">
        <f t="shared" si="22"/>
        <v>2939.3740103999999</v>
      </c>
      <c r="D60" s="29">
        <v>2344000</v>
      </c>
      <c r="E60" s="16">
        <f t="shared" si="1"/>
        <v>1.2539991511945392</v>
      </c>
      <c r="F60" s="43">
        <f t="shared" si="2"/>
        <v>1.3803570340956555</v>
      </c>
      <c r="G60" s="20">
        <v>920.88</v>
      </c>
      <c r="H60" s="1">
        <f t="shared" si="14"/>
        <v>832.03126020000002</v>
      </c>
      <c r="I60" s="1">
        <f t="shared" si="15"/>
        <v>179.30275020000002</v>
      </c>
      <c r="J60" s="4">
        <f t="shared" si="16"/>
        <v>666.64</v>
      </c>
      <c r="K60" s="20">
        <v>340.52</v>
      </c>
      <c r="L60" s="21">
        <v>1510000</v>
      </c>
      <c r="M60" s="22"/>
      <c r="N60" s="4">
        <f t="shared" si="31"/>
        <v>1295.6902362000001</v>
      </c>
      <c r="O60" s="4">
        <f t="shared" si="32"/>
        <v>0.85807300410596032</v>
      </c>
      <c r="P60" s="4">
        <f t="shared" si="28"/>
        <v>367</v>
      </c>
      <c r="Q60" s="4">
        <f t="shared" si="19"/>
        <v>224.48046600000001</v>
      </c>
      <c r="R60" s="4">
        <f t="shared" si="20"/>
        <v>122.06977020000001</v>
      </c>
      <c r="S60" s="4">
        <f t="shared" si="21"/>
        <v>478.14</v>
      </c>
      <c r="T60" s="34">
        <v>104</v>
      </c>
      <c r="U60" s="23">
        <v>387</v>
      </c>
      <c r="V60" s="23">
        <v>367</v>
      </c>
      <c r="W60" s="23">
        <v>203</v>
      </c>
      <c r="X60" s="24"/>
      <c r="Y60" s="24"/>
      <c r="Z60" s="24"/>
      <c r="AA60" s="26">
        <v>668.77</v>
      </c>
      <c r="AB60" s="26">
        <v>0</v>
      </c>
      <c r="AC60" s="26">
        <v>247.1</v>
      </c>
      <c r="AD60" s="25">
        <v>70</v>
      </c>
      <c r="AE60" s="26">
        <v>120</v>
      </c>
      <c r="AF60" s="26"/>
      <c r="AG60" s="27"/>
      <c r="AH60" s="36">
        <v>478.14</v>
      </c>
      <c r="AI60" s="36">
        <v>666.64</v>
      </c>
      <c r="AJ60" s="27"/>
      <c r="AK60" s="27"/>
      <c r="AL60" s="27">
        <v>13</v>
      </c>
      <c r="AM60" s="27">
        <v>0</v>
      </c>
      <c r="AN60" s="28"/>
      <c r="AO60" s="28">
        <v>0.90846000000000005</v>
      </c>
      <c r="AQ60" s="34">
        <v>0</v>
      </c>
      <c r="AR60" s="37">
        <v>64.37</v>
      </c>
      <c r="AT60" s="32">
        <f t="shared" si="11"/>
        <v>834000</v>
      </c>
      <c r="AU60" s="64">
        <f t="shared" si="12"/>
        <v>1643.6837741999998</v>
      </c>
    </row>
    <row r="61" spans="1:47">
      <c r="A61" s="15">
        <v>42428</v>
      </c>
      <c r="B61" s="1">
        <f t="shared" si="22"/>
        <v>2827.4211989999999</v>
      </c>
      <c r="D61" s="29">
        <v>2213000</v>
      </c>
      <c r="E61" s="16">
        <f t="shared" si="1"/>
        <v>1.2776417528242203</v>
      </c>
      <c r="F61" s="43">
        <f t="shared" si="2"/>
        <v>1.3973224179189812</v>
      </c>
      <c r="G61" s="20">
        <v>931.05</v>
      </c>
      <c r="H61" s="1">
        <f t="shared" si="14"/>
        <v>756.72520350000002</v>
      </c>
      <c r="I61" s="1">
        <f t="shared" si="15"/>
        <v>182.80599549999999</v>
      </c>
      <c r="J61" s="4">
        <f t="shared" si="16"/>
        <v>648.99</v>
      </c>
      <c r="K61" s="20">
        <v>307.85000000000002</v>
      </c>
      <c r="L61" s="21">
        <v>1459000</v>
      </c>
      <c r="M61" s="22"/>
      <c r="N61" s="4">
        <f t="shared" si="31"/>
        <v>1312.7084555000001</v>
      </c>
      <c r="O61" s="4">
        <f t="shared" si="32"/>
        <v>0.89973163502398912</v>
      </c>
      <c r="P61" s="4">
        <f t="shared" si="28"/>
        <v>409</v>
      </c>
      <c r="Q61" s="4">
        <f t="shared" si="19"/>
        <v>215.20141600000002</v>
      </c>
      <c r="R61" s="4">
        <f t="shared" si="20"/>
        <v>124.50703950000002</v>
      </c>
      <c r="S61" s="4">
        <f t="shared" si="21"/>
        <v>459</v>
      </c>
      <c r="T61" s="34">
        <v>105</v>
      </c>
      <c r="U61" s="23">
        <v>341</v>
      </c>
      <c r="V61" s="23">
        <v>409</v>
      </c>
      <c r="W61" s="23">
        <v>171</v>
      </c>
      <c r="X61" s="24"/>
      <c r="Y61" s="24"/>
      <c r="Z61" s="24"/>
      <c r="AA61" s="26">
        <v>592.25</v>
      </c>
      <c r="AB61" s="26">
        <v>0</v>
      </c>
      <c r="AC61" s="26">
        <v>235.36</v>
      </c>
      <c r="AD61" s="25">
        <v>69.88</v>
      </c>
      <c r="AE61" s="26">
        <v>118.99</v>
      </c>
      <c r="AF61" s="26"/>
      <c r="AG61" s="27"/>
      <c r="AH61" s="36">
        <v>459</v>
      </c>
      <c r="AI61" s="36">
        <v>648.99</v>
      </c>
      <c r="AJ61" s="27"/>
      <c r="AK61" s="27"/>
      <c r="AL61" s="27">
        <v>14.65</v>
      </c>
      <c r="AM61" s="27">
        <v>0</v>
      </c>
      <c r="AN61" s="28"/>
      <c r="AO61" s="28">
        <v>0.91435</v>
      </c>
      <c r="AQ61" s="34">
        <v>0</v>
      </c>
      <c r="AR61" s="37">
        <v>66.290000000000006</v>
      </c>
      <c r="AT61" s="32">
        <f t="shared" si="11"/>
        <v>754000</v>
      </c>
      <c r="AU61" s="64">
        <f t="shared" si="12"/>
        <v>1514.7127434999998</v>
      </c>
    </row>
    <row r="62" spans="1:47">
      <c r="A62" s="15">
        <v>42429</v>
      </c>
      <c r="B62" s="1">
        <f t="shared" ref="B62:B125" si="33">SUM(G62:K62)</f>
        <v>3586.7862010000003</v>
      </c>
      <c r="D62" s="29">
        <v>2867000</v>
      </c>
      <c r="E62" s="16">
        <f t="shared" si="1"/>
        <v>1.2510590167422395</v>
      </c>
      <c r="F62" s="43">
        <f t="shared" si="2"/>
        <v>1.3682495945122104</v>
      </c>
      <c r="G62" s="20">
        <v>1076.33</v>
      </c>
      <c r="H62" s="1">
        <f t="shared" si="14"/>
        <v>1028.479167</v>
      </c>
      <c r="I62" s="1">
        <f t="shared" si="15"/>
        <v>230.08703400000005</v>
      </c>
      <c r="J62" s="4">
        <f t="shared" si="16"/>
        <v>748.59</v>
      </c>
      <c r="K62" s="20">
        <v>503.3</v>
      </c>
      <c r="L62" s="21">
        <v>1598000</v>
      </c>
      <c r="M62" s="22"/>
      <c r="N62" s="4">
        <f t="shared" si="31"/>
        <v>1432.9066029999999</v>
      </c>
      <c r="O62" s="4">
        <f t="shared" si="32"/>
        <v>0.89668748623279093</v>
      </c>
      <c r="P62" s="4">
        <f t="shared" si="28"/>
        <v>436.59</v>
      </c>
      <c r="Q62" s="4">
        <f t="shared" si="19"/>
        <v>247.41396649999999</v>
      </c>
      <c r="R62" s="4">
        <f t="shared" si="20"/>
        <v>126.90263650000001</v>
      </c>
      <c r="S62" s="4">
        <f t="shared" si="21"/>
        <v>482</v>
      </c>
      <c r="T62" s="34">
        <v>140</v>
      </c>
      <c r="U62" s="23">
        <v>420</v>
      </c>
      <c r="V62" s="23">
        <v>436.59</v>
      </c>
      <c r="W62" s="23">
        <v>207</v>
      </c>
      <c r="X62" s="24"/>
      <c r="Y62" s="24"/>
      <c r="Z62" s="24"/>
      <c r="AA62" s="26">
        <v>854.23</v>
      </c>
      <c r="AB62" s="26">
        <v>0</v>
      </c>
      <c r="AC62" s="26">
        <v>270.58999999999997</v>
      </c>
      <c r="AD62" s="25">
        <v>57</v>
      </c>
      <c r="AE62" s="26">
        <v>152.27000000000001</v>
      </c>
      <c r="AF62" s="26"/>
      <c r="AG62" s="27"/>
      <c r="AH62" s="36">
        <v>482</v>
      </c>
      <c r="AI62" s="36">
        <v>748.59</v>
      </c>
      <c r="AJ62" s="27"/>
      <c r="AK62" s="27"/>
      <c r="AL62" s="27">
        <v>17.579999999999998</v>
      </c>
      <c r="AM62" s="27">
        <v>0</v>
      </c>
      <c r="AN62" s="28"/>
      <c r="AO62" s="28">
        <v>0.91435</v>
      </c>
      <c r="AQ62" s="34">
        <v>0</v>
      </c>
      <c r="AR62" s="37">
        <v>81.790000000000006</v>
      </c>
      <c r="AT62" s="32">
        <f t="shared" si="11"/>
        <v>1269000</v>
      </c>
      <c r="AU62" s="64">
        <f t="shared" si="12"/>
        <v>2153.8795980000004</v>
      </c>
    </row>
    <row r="63" spans="1:47">
      <c r="A63" s="15">
        <v>42430</v>
      </c>
      <c r="B63" s="1">
        <f t="shared" si="33"/>
        <v>3334.8284576999999</v>
      </c>
      <c r="D63" s="29">
        <v>2839000</v>
      </c>
      <c r="E63" s="16">
        <f t="shared" si="1"/>
        <v>1.1746489812257837</v>
      </c>
      <c r="F63" s="43">
        <f t="shared" si="2"/>
        <v>1.2814305924987004</v>
      </c>
      <c r="G63" s="20">
        <v>997.06</v>
      </c>
      <c r="H63" s="1">
        <f t="shared" si="14"/>
        <v>961.51349640000001</v>
      </c>
      <c r="I63" s="1">
        <f t="shared" si="15"/>
        <v>218.52496129999997</v>
      </c>
      <c r="J63" s="4">
        <f t="shared" si="16"/>
        <v>716.33</v>
      </c>
      <c r="K63" s="20">
        <v>441.4</v>
      </c>
      <c r="L63" s="21">
        <v>1622000</v>
      </c>
      <c r="M63" s="22"/>
      <c r="N63" s="4">
        <f t="shared" si="31"/>
        <v>1294.0403959</v>
      </c>
      <c r="O63" s="4">
        <f t="shared" si="32"/>
        <v>0.79780542287299638</v>
      </c>
      <c r="P63" s="4">
        <f t="shared" si="28"/>
        <v>375</v>
      </c>
      <c r="Q63" s="4">
        <f t="shared" si="19"/>
        <v>228.4249973</v>
      </c>
      <c r="R63" s="4">
        <f t="shared" si="20"/>
        <v>109.61539859999999</v>
      </c>
      <c r="S63" s="4">
        <f t="shared" si="21"/>
        <v>461</v>
      </c>
      <c r="T63" s="34">
        <v>120</v>
      </c>
      <c r="U63" s="23">
        <v>398</v>
      </c>
      <c r="V63" s="23">
        <v>375</v>
      </c>
      <c r="W63" s="23">
        <v>214</v>
      </c>
      <c r="X63" s="24"/>
      <c r="Y63" s="24"/>
      <c r="Z63" s="24"/>
      <c r="AA63" s="26">
        <v>799.73</v>
      </c>
      <c r="AB63" s="26">
        <v>0</v>
      </c>
      <c r="AC63" s="26">
        <v>249.19</v>
      </c>
      <c r="AD63" s="25">
        <v>58</v>
      </c>
      <c r="AE63" s="26">
        <v>168.23</v>
      </c>
      <c r="AF63" s="26"/>
      <c r="AG63" s="27"/>
      <c r="AH63" s="36">
        <v>461</v>
      </c>
      <c r="AI63" s="36">
        <v>716.33</v>
      </c>
      <c r="AJ63" s="27"/>
      <c r="AK63" s="27"/>
      <c r="AL63" s="27">
        <v>8.58</v>
      </c>
      <c r="AM63" s="27">
        <v>0</v>
      </c>
      <c r="AN63" s="28"/>
      <c r="AO63" s="28">
        <v>0.91666999999999998</v>
      </c>
      <c r="AQ63" s="34">
        <v>0</v>
      </c>
      <c r="AR63" s="37">
        <v>61.58</v>
      </c>
      <c r="AT63" s="32">
        <f t="shared" si="11"/>
        <v>1217000</v>
      </c>
      <c r="AU63" s="64">
        <f t="shared" si="12"/>
        <v>2040.7880617999999</v>
      </c>
    </row>
    <row r="64" spans="1:47">
      <c r="A64" s="15">
        <v>42431</v>
      </c>
      <c r="B64" s="1">
        <f t="shared" si="33"/>
        <v>3192.6067327999999</v>
      </c>
      <c r="D64" s="29">
        <v>2787000</v>
      </c>
      <c r="E64" s="16">
        <f t="shared" si="1"/>
        <v>1.1455352467886617</v>
      </c>
      <c r="F64" s="43">
        <f t="shared" si="2"/>
        <v>1.2455802526842614</v>
      </c>
      <c r="G64" s="20">
        <v>926.21</v>
      </c>
      <c r="H64" s="1">
        <f t="shared" si="14"/>
        <v>947.84979839999994</v>
      </c>
      <c r="I64" s="1">
        <f t="shared" si="15"/>
        <v>249.07693440000006</v>
      </c>
      <c r="J64" s="4">
        <f t="shared" si="16"/>
        <v>652.44000000000005</v>
      </c>
      <c r="K64" s="20">
        <v>417.03</v>
      </c>
      <c r="L64" s="21">
        <v>1559000</v>
      </c>
      <c r="M64" s="22"/>
      <c r="N64" s="4">
        <f t="shared" si="31"/>
        <v>1238.7064768</v>
      </c>
      <c r="O64" s="4">
        <f t="shared" si="32"/>
        <v>0.7945519415009622</v>
      </c>
      <c r="P64" s="4">
        <f t="shared" si="28"/>
        <v>361</v>
      </c>
      <c r="Q64" s="4">
        <f t="shared" si="19"/>
        <v>231.05120640000001</v>
      </c>
      <c r="R64" s="4">
        <f t="shared" si="20"/>
        <v>121.65527040000001</v>
      </c>
      <c r="S64" s="4">
        <f t="shared" si="21"/>
        <v>405</v>
      </c>
      <c r="T64" s="34">
        <v>120</v>
      </c>
      <c r="U64" s="23">
        <v>393</v>
      </c>
      <c r="V64" s="23">
        <v>361</v>
      </c>
      <c r="W64" s="23">
        <v>161</v>
      </c>
      <c r="X64" s="24"/>
      <c r="Y64" s="24"/>
      <c r="Z64" s="24"/>
      <c r="AA64" s="26">
        <v>779.4</v>
      </c>
      <c r="AB64" s="26">
        <v>0</v>
      </c>
      <c r="AC64" s="26">
        <v>251.23</v>
      </c>
      <c r="AD64" s="25">
        <v>58</v>
      </c>
      <c r="AE64" s="26">
        <v>183.44</v>
      </c>
      <c r="AF64" s="26"/>
      <c r="AG64" s="27"/>
      <c r="AH64" s="36">
        <v>405</v>
      </c>
      <c r="AI64" s="36">
        <v>652.44000000000005</v>
      </c>
      <c r="AJ64" s="27"/>
      <c r="AK64" s="27"/>
      <c r="AL64" s="27">
        <v>13.11</v>
      </c>
      <c r="AM64" s="27">
        <v>0</v>
      </c>
      <c r="AN64" s="28"/>
      <c r="AO64" s="28">
        <v>0.91968000000000005</v>
      </c>
      <c r="AQ64" s="34">
        <v>0</v>
      </c>
      <c r="AR64" s="37">
        <v>74.28</v>
      </c>
      <c r="AT64" s="32">
        <f t="shared" si="11"/>
        <v>1228000</v>
      </c>
      <c r="AU64" s="64">
        <f t="shared" si="12"/>
        <v>1953.9002559999999</v>
      </c>
    </row>
    <row r="65" spans="1:47">
      <c r="A65" s="15">
        <v>42432</v>
      </c>
      <c r="B65" s="1">
        <f t="shared" si="33"/>
        <v>3335.3443824000001</v>
      </c>
      <c r="D65" s="29">
        <v>2824000</v>
      </c>
      <c r="E65" s="16">
        <f t="shared" si="1"/>
        <v>1.18107095694051</v>
      </c>
      <c r="F65" s="43">
        <f t="shared" si="2"/>
        <v>1.2826434953361823</v>
      </c>
      <c r="G65" s="20">
        <v>986.61</v>
      </c>
      <c r="H65" s="1">
        <f t="shared" si="14"/>
        <v>1017.6055471999999</v>
      </c>
      <c r="I65" s="1">
        <f t="shared" ref="I65:I74" si="34">AO65*(AL65+AE65+AM65+AR65)+(AQ65)</f>
        <v>230.12883520000003</v>
      </c>
      <c r="J65" s="4">
        <f t="shared" ref="J65:J74" si="35">AG65*AO65+AI65</f>
        <v>687</v>
      </c>
      <c r="K65" s="20">
        <v>414</v>
      </c>
      <c r="L65" s="21">
        <v>1548000</v>
      </c>
      <c r="M65" s="22"/>
      <c r="N65" s="4">
        <f t="shared" ref="N65:N70" si="36">SUM(P65:T65)</f>
        <v>1338.9612046</v>
      </c>
      <c r="O65" s="4">
        <f t="shared" ref="O65:O70" si="37">N65/L65*1000</f>
        <v>0.86496201847545218</v>
      </c>
      <c r="P65" s="4">
        <f t="shared" si="28"/>
        <v>395</v>
      </c>
      <c r="Q65" s="4">
        <f t="shared" si="19"/>
        <v>239.82496449999999</v>
      </c>
      <c r="R65" s="4">
        <f t="shared" si="20"/>
        <v>117.13624009999999</v>
      </c>
      <c r="S65" s="4">
        <f t="shared" si="21"/>
        <v>467</v>
      </c>
      <c r="T65" s="34">
        <v>120</v>
      </c>
      <c r="U65" s="23">
        <v>403</v>
      </c>
      <c r="V65" s="23">
        <v>395</v>
      </c>
      <c r="W65" s="23">
        <v>180</v>
      </c>
      <c r="X65" s="24"/>
      <c r="Y65" s="24"/>
      <c r="Z65" s="24"/>
      <c r="AA65" s="26">
        <v>844.67</v>
      </c>
      <c r="AB65" s="26">
        <v>0</v>
      </c>
      <c r="AC65" s="26">
        <v>260.45</v>
      </c>
      <c r="AD65" s="25">
        <v>58</v>
      </c>
      <c r="AE65" s="26">
        <v>169.52</v>
      </c>
      <c r="AF65" s="26"/>
      <c r="AG65" s="27"/>
      <c r="AH65" s="36">
        <v>467</v>
      </c>
      <c r="AI65" s="36">
        <v>687</v>
      </c>
      <c r="AJ65" s="27"/>
      <c r="AK65" s="27"/>
      <c r="AL65" s="27">
        <v>11.19</v>
      </c>
      <c r="AM65" s="27">
        <v>0</v>
      </c>
      <c r="AN65" s="28"/>
      <c r="AO65" s="28">
        <v>0.92081000000000002</v>
      </c>
      <c r="AQ65" s="34">
        <v>0</v>
      </c>
      <c r="AR65" s="37">
        <v>69.209999999999994</v>
      </c>
      <c r="AT65" s="32">
        <f t="shared" si="11"/>
        <v>1276000</v>
      </c>
      <c r="AU65" s="64">
        <f t="shared" si="12"/>
        <v>1996.3831778000001</v>
      </c>
    </row>
    <row r="66" spans="1:47">
      <c r="A66" s="15">
        <v>42433</v>
      </c>
      <c r="B66" s="1">
        <f t="shared" si="33"/>
        <v>3250.2404726999998</v>
      </c>
      <c r="D66" s="29">
        <v>2937000</v>
      </c>
      <c r="E66" s="16">
        <f t="shared" si="1"/>
        <v>1.1066532082737488</v>
      </c>
      <c r="F66" s="43">
        <f t="shared" si="2"/>
        <v>1.2138481372766496</v>
      </c>
      <c r="G66" s="20">
        <v>960.67</v>
      </c>
      <c r="H66" s="1">
        <f t="shared" si="14"/>
        <v>886.63675879999994</v>
      </c>
      <c r="I66" s="1">
        <f t="shared" si="34"/>
        <v>238.2337139</v>
      </c>
      <c r="J66" s="4">
        <f t="shared" si="35"/>
        <v>729</v>
      </c>
      <c r="K66" s="20">
        <v>435.7</v>
      </c>
      <c r="L66" s="21">
        <v>1597000</v>
      </c>
      <c r="M66" s="22"/>
      <c r="N66" s="4">
        <f t="shared" si="36"/>
        <v>1331.6513488000001</v>
      </c>
      <c r="O66" s="4">
        <f t="shared" si="37"/>
        <v>0.83384555341264877</v>
      </c>
      <c r="P66" s="4">
        <f t="shared" si="28"/>
        <v>395</v>
      </c>
      <c r="Q66" s="4">
        <f t="shared" si="19"/>
        <v>222.3703079</v>
      </c>
      <c r="R66" s="4">
        <f t="shared" si="20"/>
        <v>127.28104090000001</v>
      </c>
      <c r="S66" s="4">
        <f t="shared" si="21"/>
        <v>467</v>
      </c>
      <c r="T66" s="34">
        <v>120</v>
      </c>
      <c r="U66" s="23">
        <v>376</v>
      </c>
      <c r="V66" s="23">
        <v>395</v>
      </c>
      <c r="W66" s="23">
        <v>186</v>
      </c>
      <c r="X66" s="24"/>
      <c r="Y66" s="24"/>
      <c r="Z66" s="24"/>
      <c r="AA66" s="26">
        <v>728.61</v>
      </c>
      <c r="AB66" s="26">
        <v>0</v>
      </c>
      <c r="AC66" s="26">
        <v>243.91</v>
      </c>
      <c r="AD66" s="25">
        <v>55</v>
      </c>
      <c r="AE66" s="26">
        <v>163</v>
      </c>
      <c r="AF66" s="26"/>
      <c r="AG66" s="27"/>
      <c r="AH66" s="36">
        <v>467</v>
      </c>
      <c r="AI66" s="36">
        <v>729</v>
      </c>
      <c r="AJ66" s="27"/>
      <c r="AK66" s="27"/>
      <c r="AL66" s="27">
        <v>13.7</v>
      </c>
      <c r="AM66" s="27">
        <v>0</v>
      </c>
      <c r="AN66" s="28"/>
      <c r="AO66" s="28">
        <v>0.91169</v>
      </c>
      <c r="AQ66" s="34">
        <v>0</v>
      </c>
      <c r="AR66" s="37">
        <v>84.61</v>
      </c>
      <c r="AT66" s="32">
        <f t="shared" si="11"/>
        <v>1340000</v>
      </c>
      <c r="AU66" s="64">
        <f t="shared" ref="AU66:AU115" si="38">B66-N66</f>
        <v>1918.5891238999998</v>
      </c>
    </row>
    <row r="67" spans="1:47">
      <c r="A67" s="15">
        <v>42434</v>
      </c>
      <c r="B67" s="1">
        <f t="shared" si="33"/>
        <v>2860.0371162999995</v>
      </c>
      <c r="D67" s="29">
        <v>2270000</v>
      </c>
      <c r="E67" s="16">
        <f t="shared" si="1"/>
        <v>1.2599282450660789</v>
      </c>
      <c r="F67" s="43">
        <f t="shared" si="2"/>
        <v>1.3819700172932454</v>
      </c>
      <c r="G67" s="20">
        <v>814.75</v>
      </c>
      <c r="H67" s="1">
        <f t="shared" si="14"/>
        <v>892.90918599999998</v>
      </c>
      <c r="I67" s="1">
        <f t="shared" si="34"/>
        <v>186.77793030000001</v>
      </c>
      <c r="J67" s="4">
        <f t="shared" si="35"/>
        <v>635</v>
      </c>
      <c r="K67" s="20">
        <v>330.6</v>
      </c>
      <c r="L67" s="21">
        <v>1461000</v>
      </c>
      <c r="M67" s="22"/>
      <c r="N67" s="4">
        <f t="shared" si="36"/>
        <v>1259.6073839999999</v>
      </c>
      <c r="O67" s="4">
        <f t="shared" si="37"/>
        <v>0.86215426694045172</v>
      </c>
      <c r="P67" s="4">
        <f t="shared" si="28"/>
        <v>388</v>
      </c>
      <c r="Q67" s="4">
        <f t="shared" si="19"/>
        <v>235.77215090000001</v>
      </c>
      <c r="R67" s="4">
        <f t="shared" si="20"/>
        <v>104.8352331</v>
      </c>
      <c r="S67" s="4">
        <f t="shared" si="21"/>
        <v>421</v>
      </c>
      <c r="T67" s="34">
        <v>110</v>
      </c>
      <c r="U67" s="23">
        <v>309</v>
      </c>
      <c r="V67" s="23">
        <v>388</v>
      </c>
      <c r="W67" s="23">
        <v>174</v>
      </c>
      <c r="X67" s="24"/>
      <c r="Y67" s="24"/>
      <c r="Z67" s="24"/>
      <c r="AA67" s="26">
        <v>720.79</v>
      </c>
      <c r="AB67" s="26">
        <v>0</v>
      </c>
      <c r="AC67" s="26">
        <v>258.61</v>
      </c>
      <c r="AD67" s="25">
        <v>50</v>
      </c>
      <c r="AE67" s="26">
        <v>127.98</v>
      </c>
      <c r="AF67" s="26"/>
      <c r="AG67" s="27"/>
      <c r="AH67" s="36">
        <v>421</v>
      </c>
      <c r="AI67" s="36">
        <v>635</v>
      </c>
      <c r="AJ67" s="27"/>
      <c r="AK67" s="27"/>
      <c r="AL67" s="27">
        <v>11.9</v>
      </c>
      <c r="AM67" s="27">
        <v>0</v>
      </c>
      <c r="AN67" s="28"/>
      <c r="AO67" s="28">
        <v>0.91169</v>
      </c>
      <c r="AQ67" s="34">
        <v>0</v>
      </c>
      <c r="AR67" s="37">
        <v>64.989999999999995</v>
      </c>
      <c r="AT67" s="32">
        <f t="shared" si="11"/>
        <v>809000</v>
      </c>
      <c r="AU67" s="64">
        <f t="shared" si="38"/>
        <v>1600.4297322999996</v>
      </c>
    </row>
    <row r="68" spans="1:47">
      <c r="A68" s="15">
        <v>42435</v>
      </c>
      <c r="B68" s="1">
        <f t="shared" si="33"/>
        <v>3262.4634493545</v>
      </c>
      <c r="D68" s="29">
        <v>2404000</v>
      </c>
      <c r="E68" s="16">
        <f t="shared" ref="E68:E271" si="39">B68/D68*1000</f>
        <v>1.3570979406632695</v>
      </c>
      <c r="F68" s="43">
        <f t="shared" ref="F68:F165" si="40">E68/AO68</f>
        <v>1.494222763686808</v>
      </c>
      <c r="G68" s="20">
        <v>879.11</v>
      </c>
      <c r="H68" s="1">
        <f t="shared" si="14"/>
        <v>1082.1560449999999</v>
      </c>
      <c r="I68" s="1">
        <f t="shared" si="34"/>
        <v>235.05900629999999</v>
      </c>
      <c r="J68" s="4">
        <f t="shared" si="35"/>
        <v>644.30999999999995</v>
      </c>
      <c r="K68" s="20">
        <v>421.82839805449998</v>
      </c>
      <c r="L68" s="21">
        <v>1548000</v>
      </c>
      <c r="M68" s="22"/>
      <c r="N68" s="4">
        <f t="shared" si="36"/>
        <v>1310.6072110999999</v>
      </c>
      <c r="O68" s="4">
        <f t="shared" si="37"/>
        <v>0.84664548520671823</v>
      </c>
      <c r="P68" s="4">
        <f t="shared" si="28"/>
        <v>388</v>
      </c>
      <c r="Q68" s="4">
        <f t="shared" si="19"/>
        <v>257.92823770000001</v>
      </c>
      <c r="R68" s="4">
        <f t="shared" ref="R68:R74" si="41">SUM(AD68+AJ68+AR68)*AO68</f>
        <v>127.67897339999999</v>
      </c>
      <c r="S68" s="4">
        <f t="shared" ref="S68:S74" si="42">AF68*AO68+AH68</f>
        <v>427</v>
      </c>
      <c r="T68" s="34">
        <v>110</v>
      </c>
      <c r="U68" s="23">
        <v>309</v>
      </c>
      <c r="V68" s="23">
        <v>388</v>
      </c>
      <c r="W68" s="23">
        <v>174</v>
      </c>
      <c r="X68" s="24"/>
      <c r="Y68" s="24"/>
      <c r="Z68" s="24"/>
      <c r="AA68" s="26">
        <v>907.51</v>
      </c>
      <c r="AB68" s="26">
        <v>0</v>
      </c>
      <c r="AC68" s="26">
        <v>283.99</v>
      </c>
      <c r="AD68" s="25">
        <v>63</v>
      </c>
      <c r="AE68" s="26">
        <v>167.81</v>
      </c>
      <c r="AF68" s="26"/>
      <c r="AG68" s="27"/>
      <c r="AH68" s="36">
        <v>427</v>
      </c>
      <c r="AI68" s="36">
        <v>644.30999999999995</v>
      </c>
      <c r="AJ68" s="27"/>
      <c r="AK68" s="27"/>
      <c r="AL68" s="27">
        <v>13.42</v>
      </c>
      <c r="AM68" s="27">
        <v>0</v>
      </c>
      <c r="AN68" s="28"/>
      <c r="AO68" s="28">
        <v>0.90822999999999998</v>
      </c>
      <c r="AQ68" s="34">
        <v>0</v>
      </c>
      <c r="AR68" s="37">
        <v>77.58</v>
      </c>
      <c r="AT68" s="32">
        <f t="shared" si="11"/>
        <v>856000</v>
      </c>
      <c r="AU68" s="64">
        <f t="shared" si="38"/>
        <v>1951.8562382545001</v>
      </c>
    </row>
    <row r="69" spans="1:47">
      <c r="A69" s="15">
        <v>42436</v>
      </c>
      <c r="B69" s="1">
        <f t="shared" si="33"/>
        <v>3400.9726150218999</v>
      </c>
      <c r="D69" s="29">
        <v>2743000</v>
      </c>
      <c r="E69" s="16">
        <f t="shared" si="39"/>
        <v>1.2398733558227852</v>
      </c>
      <c r="F69" s="43">
        <f t="shared" si="40"/>
        <v>1.3651534917617623</v>
      </c>
      <c r="G69" s="20">
        <v>973.05</v>
      </c>
      <c r="H69" s="1">
        <f t="shared" si="14"/>
        <v>966.45662529999993</v>
      </c>
      <c r="I69" s="1">
        <f t="shared" si="34"/>
        <v>289.23492579999998</v>
      </c>
      <c r="J69" s="4">
        <f t="shared" si="35"/>
        <v>672.95</v>
      </c>
      <c r="K69" s="20">
        <v>499.2810639219</v>
      </c>
      <c r="L69" s="21">
        <v>1716000</v>
      </c>
      <c r="M69" s="22"/>
      <c r="N69" s="4">
        <f t="shared" si="36"/>
        <v>1324.9663719</v>
      </c>
      <c r="O69" s="4">
        <f t="shared" si="37"/>
        <v>0.77212492534965027</v>
      </c>
      <c r="P69" s="4">
        <f t="shared" si="28"/>
        <v>397</v>
      </c>
      <c r="Q69" s="4">
        <f t="shared" si="19"/>
        <v>222.8069836</v>
      </c>
      <c r="R69" s="4">
        <f t="shared" si="41"/>
        <v>129.15938829999999</v>
      </c>
      <c r="S69" s="4">
        <f t="shared" si="42"/>
        <v>456</v>
      </c>
      <c r="T69" s="34">
        <v>120</v>
      </c>
      <c r="U69" s="23">
        <v>373</v>
      </c>
      <c r="V69" s="23">
        <v>397</v>
      </c>
      <c r="W69" s="23">
        <v>193</v>
      </c>
      <c r="X69" s="24"/>
      <c r="Y69" s="24"/>
      <c r="Z69" s="24"/>
      <c r="AA69" s="26">
        <v>818.79</v>
      </c>
      <c r="AB69" s="26">
        <v>0</v>
      </c>
      <c r="AC69" s="26">
        <v>245.32</v>
      </c>
      <c r="AD69" s="25">
        <v>71</v>
      </c>
      <c r="AE69" s="26">
        <v>234.6</v>
      </c>
      <c r="AF69" s="26"/>
      <c r="AG69" s="27"/>
      <c r="AH69" s="36">
        <v>456</v>
      </c>
      <c r="AI69" s="36">
        <v>672.95</v>
      </c>
      <c r="AJ69" s="27"/>
      <c r="AK69" s="27"/>
      <c r="AL69" s="27">
        <v>12.65</v>
      </c>
      <c r="AM69" s="27">
        <v>0</v>
      </c>
      <c r="AN69" s="28"/>
      <c r="AO69" s="28">
        <v>0.90822999999999998</v>
      </c>
      <c r="AQ69" s="34">
        <v>0</v>
      </c>
      <c r="AR69" s="37">
        <v>71.209999999999994</v>
      </c>
      <c r="AT69" s="32">
        <f t="shared" si="11"/>
        <v>1027000</v>
      </c>
      <c r="AU69" s="64">
        <f t="shared" si="38"/>
        <v>2076.0062431218998</v>
      </c>
    </row>
    <row r="70" spans="1:47">
      <c r="A70" s="15">
        <v>42437</v>
      </c>
      <c r="B70" s="1">
        <f t="shared" si="33"/>
        <v>3567.4729982450999</v>
      </c>
      <c r="D70" s="29">
        <v>3105000</v>
      </c>
      <c r="E70" s="16">
        <f t="shared" si="39"/>
        <v>1.1489446049098551</v>
      </c>
      <c r="F70" s="43">
        <f t="shared" si="40"/>
        <v>1.2620494792392793</v>
      </c>
      <c r="G70" s="20">
        <v>991.9</v>
      </c>
      <c r="H70" s="1">
        <f t="shared" si="14"/>
        <v>1003.1841372</v>
      </c>
      <c r="I70" s="1">
        <f t="shared" si="34"/>
        <v>288.91819679999998</v>
      </c>
      <c r="J70" s="4">
        <f t="shared" si="35"/>
        <v>742.23</v>
      </c>
      <c r="K70" s="20">
        <v>541.24066424509999</v>
      </c>
      <c r="L70" s="21">
        <v>1639000</v>
      </c>
      <c r="M70" s="22"/>
      <c r="N70" s="4">
        <f t="shared" si="36"/>
        <v>1366.0759641999998</v>
      </c>
      <c r="O70" s="4">
        <f t="shared" si="37"/>
        <v>0.8334813692495423</v>
      </c>
      <c r="P70" s="4">
        <f t="shared" si="28"/>
        <v>392</v>
      </c>
      <c r="Q70" s="4">
        <f t="shared" si="19"/>
        <v>235.39695659999998</v>
      </c>
      <c r="R70" s="4">
        <f t="shared" si="41"/>
        <v>145.67900759999998</v>
      </c>
      <c r="S70" s="4">
        <f t="shared" si="42"/>
        <v>473</v>
      </c>
      <c r="T70" s="34">
        <v>120</v>
      </c>
      <c r="U70" s="23">
        <v>423</v>
      </c>
      <c r="V70" s="23">
        <v>392</v>
      </c>
      <c r="W70" s="23">
        <v>170</v>
      </c>
      <c r="X70" s="24"/>
      <c r="Y70" s="24"/>
      <c r="Z70" s="24"/>
      <c r="AA70" s="26">
        <v>843.37</v>
      </c>
      <c r="AB70" s="26">
        <v>0</v>
      </c>
      <c r="AC70" s="26">
        <v>258.57</v>
      </c>
      <c r="AD70" s="25">
        <v>70</v>
      </c>
      <c r="AE70" s="26">
        <v>207.47</v>
      </c>
      <c r="AF70" s="26"/>
      <c r="AG70" s="27"/>
      <c r="AH70" s="36">
        <v>473</v>
      </c>
      <c r="AI70" s="36">
        <v>742.23</v>
      </c>
      <c r="AJ70" s="27"/>
      <c r="AK70" s="27"/>
      <c r="AL70" s="27">
        <v>19.87</v>
      </c>
      <c r="AM70" s="27">
        <v>0</v>
      </c>
      <c r="AN70" s="28"/>
      <c r="AO70" s="28">
        <v>0.91037999999999997</v>
      </c>
      <c r="AQ70" s="34">
        <v>0</v>
      </c>
      <c r="AR70" s="37">
        <v>90.02</v>
      </c>
      <c r="AT70" s="32">
        <f t="shared" si="11"/>
        <v>1466000</v>
      </c>
      <c r="AU70" s="64">
        <f t="shared" si="38"/>
        <v>2201.3970340451001</v>
      </c>
    </row>
    <row r="71" spans="1:47">
      <c r="A71" s="15">
        <v>42438</v>
      </c>
      <c r="B71" s="1">
        <f t="shared" si="33"/>
        <v>3565.0969392787001</v>
      </c>
      <c r="D71" s="29">
        <v>3065000</v>
      </c>
      <c r="E71" s="16">
        <f t="shared" si="39"/>
        <v>1.1631637648543882</v>
      </c>
      <c r="F71" s="43">
        <f t="shared" si="40"/>
        <v>1.2776684075379383</v>
      </c>
      <c r="G71" s="20">
        <v>1021.25</v>
      </c>
      <c r="H71" s="1">
        <f t="shared" si="14"/>
        <v>1001.3906886</v>
      </c>
      <c r="I71" s="1">
        <f t="shared" si="34"/>
        <v>248.24241839999999</v>
      </c>
      <c r="J71" s="4">
        <f t="shared" si="35"/>
        <v>747.67</v>
      </c>
      <c r="K71" s="20">
        <v>546.54383227870005</v>
      </c>
      <c r="L71" s="21">
        <v>1685000</v>
      </c>
      <c r="M71" s="22"/>
      <c r="N71" s="4">
        <f t="shared" ref="N71:N74" si="43">SUM(P71:T71)</f>
        <v>1365.9173150000001</v>
      </c>
      <c r="O71" s="4">
        <f t="shared" ref="O71:O74" si="44">N71/L71*1000</f>
        <v>0.81063342136498528</v>
      </c>
      <c r="P71" s="4">
        <f t="shared" si="28"/>
        <v>398</v>
      </c>
      <c r="Q71" s="4">
        <f t="shared" si="19"/>
        <v>233.60350800000001</v>
      </c>
      <c r="R71" s="4">
        <f t="shared" si="41"/>
        <v>125.313807</v>
      </c>
      <c r="S71" s="4">
        <f t="shared" si="42"/>
        <v>489</v>
      </c>
      <c r="T71" s="34">
        <v>120</v>
      </c>
      <c r="U71" s="23">
        <v>431</v>
      </c>
      <c r="V71" s="23">
        <v>398</v>
      </c>
      <c r="W71" s="23">
        <v>181</v>
      </c>
      <c r="X71" s="24"/>
      <c r="Y71" s="24"/>
      <c r="Z71" s="24"/>
      <c r="AA71" s="26">
        <v>843.37</v>
      </c>
      <c r="AB71" s="26">
        <v>0</v>
      </c>
      <c r="AC71" s="26">
        <v>256.60000000000002</v>
      </c>
      <c r="AD71" s="25">
        <v>60</v>
      </c>
      <c r="AE71" s="26">
        <v>182.55</v>
      </c>
      <c r="AF71" s="26"/>
      <c r="AG71" s="27"/>
      <c r="AH71" s="36">
        <v>489</v>
      </c>
      <c r="AI71" s="36">
        <v>747.67</v>
      </c>
      <c r="AJ71" s="27"/>
      <c r="AK71" s="27"/>
      <c r="AL71" s="27">
        <v>12.48</v>
      </c>
      <c r="AM71" s="27">
        <v>0</v>
      </c>
      <c r="AN71" s="28"/>
      <c r="AO71" s="28">
        <v>0.91037999999999997</v>
      </c>
      <c r="AQ71" s="34">
        <v>0</v>
      </c>
      <c r="AR71" s="37">
        <v>77.650000000000006</v>
      </c>
      <c r="AT71" s="32">
        <f t="shared" si="11"/>
        <v>1380000</v>
      </c>
      <c r="AU71" s="64">
        <f t="shared" si="38"/>
        <v>2199.1796242787</v>
      </c>
    </row>
    <row r="72" spans="1:47">
      <c r="A72" s="15">
        <v>42439</v>
      </c>
      <c r="B72" s="1">
        <f t="shared" si="33"/>
        <v>3513.1981244408998</v>
      </c>
      <c r="D72" s="29">
        <v>3021000</v>
      </c>
      <c r="E72" s="16">
        <f t="shared" si="39"/>
        <v>1.1629255625425023</v>
      </c>
      <c r="F72" s="43">
        <f t="shared" si="40"/>
        <v>1.2774067560167208</v>
      </c>
      <c r="G72" s="20">
        <v>1018.54</v>
      </c>
      <c r="H72" s="1">
        <f t="shared" si="14"/>
        <v>1004.8410288</v>
      </c>
      <c r="I72" s="1">
        <f t="shared" si="34"/>
        <v>268.33450499999998</v>
      </c>
      <c r="J72" s="4">
        <f t="shared" si="35"/>
        <v>703</v>
      </c>
      <c r="K72" s="20">
        <v>518.48259064089996</v>
      </c>
      <c r="L72" s="21">
        <v>1647000</v>
      </c>
      <c r="M72" s="22"/>
      <c r="N72" s="4">
        <f t="shared" si="43"/>
        <v>1301.2768435999999</v>
      </c>
      <c r="O72" s="4">
        <f t="shared" si="44"/>
        <v>0.79008915822707948</v>
      </c>
      <c r="P72" s="4">
        <f t="shared" si="28"/>
        <v>376</v>
      </c>
      <c r="Q72" s="4">
        <f t="shared" si="19"/>
        <v>236.28002520000001</v>
      </c>
      <c r="R72" s="4">
        <f t="shared" si="41"/>
        <v>138.9968184</v>
      </c>
      <c r="S72" s="4">
        <f t="shared" si="42"/>
        <v>430</v>
      </c>
      <c r="T72" s="34">
        <v>120</v>
      </c>
      <c r="U72" s="23">
        <v>396</v>
      </c>
      <c r="V72" s="23">
        <v>376</v>
      </c>
      <c r="W72" s="23">
        <v>324</v>
      </c>
      <c r="X72" s="24"/>
      <c r="Y72" s="24"/>
      <c r="Z72" s="24"/>
      <c r="AA72" s="26">
        <v>844.22</v>
      </c>
      <c r="AB72" s="26">
        <v>0</v>
      </c>
      <c r="AC72" s="26">
        <v>259.54000000000002</v>
      </c>
      <c r="AD72" s="25">
        <v>65</v>
      </c>
      <c r="AE72" s="26">
        <v>190</v>
      </c>
      <c r="AF72" s="26"/>
      <c r="AG72" s="27"/>
      <c r="AH72" s="36">
        <v>430</v>
      </c>
      <c r="AI72" s="36">
        <v>703</v>
      </c>
      <c r="AJ72" s="27"/>
      <c r="AK72" s="27"/>
      <c r="AL72" s="27">
        <v>17.07</v>
      </c>
      <c r="AM72" s="27">
        <v>0</v>
      </c>
      <c r="AN72" s="28"/>
      <c r="AO72" s="28">
        <v>0.91037999999999997</v>
      </c>
      <c r="AQ72" s="34">
        <v>0</v>
      </c>
      <c r="AR72" s="37">
        <v>87.68</v>
      </c>
      <c r="AT72" s="32">
        <f t="shared" si="11"/>
        <v>1374000</v>
      </c>
      <c r="AU72" s="64">
        <f t="shared" si="38"/>
        <v>2211.9212808409002</v>
      </c>
    </row>
    <row r="73" spans="1:47">
      <c r="A73" s="15">
        <v>42440</v>
      </c>
      <c r="B73" s="1">
        <f t="shared" si="33"/>
        <v>3761.5491675968001</v>
      </c>
      <c r="D73" s="29">
        <v>3003000</v>
      </c>
      <c r="E73" s="16">
        <f t="shared" si="39"/>
        <v>1.2525971254068597</v>
      </c>
      <c r="F73" s="43">
        <f t="shared" si="40"/>
        <v>1.3810788950096031</v>
      </c>
      <c r="G73" s="20">
        <v>1046.05</v>
      </c>
      <c r="H73" s="1">
        <f t="shared" si="14"/>
        <v>1207.2133487999999</v>
      </c>
      <c r="I73" s="1">
        <f t="shared" si="34"/>
        <v>267.7828925</v>
      </c>
      <c r="J73" s="4">
        <f t="shared" si="35"/>
        <v>776.46</v>
      </c>
      <c r="K73" s="20">
        <v>464.04292629679998</v>
      </c>
      <c r="L73" s="21">
        <v>1652000</v>
      </c>
      <c r="M73" s="22"/>
      <c r="N73" s="4">
        <f t="shared" si="43"/>
        <v>1473.6831194000001</v>
      </c>
      <c r="O73" s="4">
        <f t="shared" si="44"/>
        <v>0.89205999963680394</v>
      </c>
      <c r="P73" s="4">
        <f t="shared" si="28"/>
        <v>439.04</v>
      </c>
      <c r="Q73" s="4">
        <f t="shared" si="19"/>
        <v>266.8940619</v>
      </c>
      <c r="R73" s="4">
        <f t="shared" si="41"/>
        <v>126.74905750000001</v>
      </c>
      <c r="S73" s="4">
        <f t="shared" si="42"/>
        <v>521</v>
      </c>
      <c r="T73" s="34">
        <v>120</v>
      </c>
      <c r="U73" s="23">
        <v>404</v>
      </c>
      <c r="V73" s="23">
        <v>439.04</v>
      </c>
      <c r="W73" s="23">
        <v>194</v>
      </c>
      <c r="X73" s="24"/>
      <c r="Y73" s="24"/>
      <c r="Z73" s="24"/>
      <c r="AA73" s="26">
        <v>1036.77</v>
      </c>
      <c r="AB73" s="26">
        <v>0</v>
      </c>
      <c r="AC73" s="26">
        <v>294.27</v>
      </c>
      <c r="AD73" s="25">
        <v>52</v>
      </c>
      <c r="AE73" s="26">
        <v>184</v>
      </c>
      <c r="AF73" s="26"/>
      <c r="AG73" s="27"/>
      <c r="AH73" s="36">
        <v>521</v>
      </c>
      <c r="AI73" s="36">
        <v>776.46</v>
      </c>
      <c r="AJ73" s="27"/>
      <c r="AK73" s="27"/>
      <c r="AL73" s="27">
        <v>23.5</v>
      </c>
      <c r="AM73" s="27">
        <v>0</v>
      </c>
      <c r="AN73" s="28"/>
      <c r="AO73" s="28">
        <v>0.90697000000000005</v>
      </c>
      <c r="AQ73" s="34">
        <v>0</v>
      </c>
      <c r="AR73" s="37">
        <v>87.75</v>
      </c>
      <c r="AT73" s="32">
        <f t="shared" si="11"/>
        <v>1351000</v>
      </c>
      <c r="AU73" s="64">
        <f t="shared" si="38"/>
        <v>2287.8660481968</v>
      </c>
    </row>
    <row r="74" spans="1:47">
      <c r="A74" s="15">
        <v>42441</v>
      </c>
      <c r="B74" s="1">
        <f t="shared" si="33"/>
        <v>3141.3917743944999</v>
      </c>
      <c r="D74" s="29">
        <v>2362000</v>
      </c>
      <c r="E74" s="16">
        <f t="shared" si="39"/>
        <v>1.3299711153236664</v>
      </c>
      <c r="F74" s="43">
        <f t="shared" si="40"/>
        <v>1.4834239007352215</v>
      </c>
      <c r="G74" s="20">
        <v>896.65</v>
      </c>
      <c r="H74" s="1">
        <f t="shared" si="14"/>
        <v>948.68070769999986</v>
      </c>
      <c r="I74" s="1">
        <f t="shared" si="34"/>
        <v>172.3358021</v>
      </c>
      <c r="J74" s="4">
        <f t="shared" si="35"/>
        <v>776.46</v>
      </c>
      <c r="K74" s="20">
        <v>347.26526459450002</v>
      </c>
      <c r="L74" s="21">
        <v>1458000</v>
      </c>
      <c r="M74" s="22"/>
      <c r="N74" s="4">
        <f t="shared" si="43"/>
        <v>1321.03090855</v>
      </c>
      <c r="O74" s="4">
        <f t="shared" si="44"/>
        <v>0.90605686457475998</v>
      </c>
      <c r="P74" s="4">
        <f t="shared" si="28"/>
        <v>357</v>
      </c>
      <c r="Q74" s="4">
        <f t="shared" si="19"/>
        <v>244.32916859999997</v>
      </c>
      <c r="R74" s="4">
        <f t="shared" si="41"/>
        <v>98.701739950000004</v>
      </c>
      <c r="S74" s="4">
        <f t="shared" si="42"/>
        <v>511</v>
      </c>
      <c r="T74" s="34">
        <v>110</v>
      </c>
      <c r="U74" s="23">
        <v>317</v>
      </c>
      <c r="V74" s="23">
        <v>357</v>
      </c>
      <c r="W74" s="23">
        <v>180</v>
      </c>
      <c r="X74" s="24"/>
      <c r="Y74" s="24"/>
      <c r="Z74" s="24"/>
      <c r="AA74" s="26">
        <v>785.62</v>
      </c>
      <c r="AB74" s="26">
        <v>0</v>
      </c>
      <c r="AC74" s="26">
        <v>272.52</v>
      </c>
      <c r="AD74" s="25">
        <v>38</v>
      </c>
      <c r="AE74" s="26">
        <v>104.5</v>
      </c>
      <c r="AF74" s="26"/>
      <c r="AG74" s="27"/>
      <c r="AH74" s="36">
        <v>511</v>
      </c>
      <c r="AI74" s="36">
        <v>776.46</v>
      </c>
      <c r="AJ74" s="27"/>
      <c r="AK74" s="27"/>
      <c r="AL74" s="27">
        <v>15.63</v>
      </c>
      <c r="AM74" s="27">
        <v>0</v>
      </c>
      <c r="AN74" s="28"/>
      <c r="AO74" s="28">
        <v>0.89655499999999999</v>
      </c>
      <c r="AQ74" s="34">
        <v>0</v>
      </c>
      <c r="AR74" s="37">
        <v>72.09</v>
      </c>
      <c r="AT74" s="32">
        <f t="shared" si="11"/>
        <v>904000</v>
      </c>
      <c r="AU74" s="64">
        <f t="shared" si="38"/>
        <v>1820.3608658444998</v>
      </c>
    </row>
    <row r="75" spans="1:47">
      <c r="A75" s="15">
        <v>42442</v>
      </c>
      <c r="B75" s="1">
        <f t="shared" si="33"/>
        <v>3012.9816469000002</v>
      </c>
      <c r="D75" s="29">
        <v>2361000</v>
      </c>
      <c r="E75" s="16">
        <f t="shared" si="39"/>
        <v>1.2761463985175774</v>
      </c>
      <c r="F75" s="43">
        <f t="shared" si="40"/>
        <v>1.4233888590410821</v>
      </c>
      <c r="G75" s="20">
        <v>865.82</v>
      </c>
      <c r="H75" s="1">
        <f t="shared" ref="H75:H125" si="45">Z75*AN75+(AA75+AB75+AC75)*AO75</f>
        <v>921.18336584999997</v>
      </c>
      <c r="I75" s="1">
        <f t="shared" ref="I75:I104" si="46">AO75*(AL75+AE75+AM75+AR75)+(AQ75)</f>
        <v>190.16828105000002</v>
      </c>
      <c r="J75" s="4">
        <f t="shared" ref="J75:J125" si="47">AG75*AO75+AI75</f>
        <v>662.81</v>
      </c>
      <c r="K75" s="20">
        <v>373</v>
      </c>
      <c r="L75" s="21">
        <v>1468000</v>
      </c>
      <c r="M75" s="22"/>
      <c r="N75" s="4">
        <f t="shared" ref="N75:N76" si="48">SUM(P75:T75)</f>
        <v>1304.61303445</v>
      </c>
      <c r="O75" s="4">
        <f t="shared" ref="O75:O76" si="49">N75/L75*1000</f>
        <v>0.88870097714577656</v>
      </c>
      <c r="P75" s="4">
        <f t="shared" ref="P75:P76" si="50">V75</f>
        <v>384</v>
      </c>
      <c r="Q75" s="4">
        <f t="shared" ref="Q75:Q76" si="51">Y75*AN75+AC75*AO75</f>
        <v>261.07681600000001</v>
      </c>
      <c r="R75" s="4">
        <f t="shared" ref="R75:R76" si="52">SUM(AD75+AJ75+AR75)*AO75</f>
        <v>97.536218450000007</v>
      </c>
      <c r="S75" s="4">
        <f t="shared" ref="S75:S76" si="53">AF75*AO75+AH75</f>
        <v>452</v>
      </c>
      <c r="T75" s="34">
        <v>110</v>
      </c>
      <c r="U75" s="23">
        <v>307</v>
      </c>
      <c r="V75" s="23">
        <v>384</v>
      </c>
      <c r="W75" s="23">
        <v>147</v>
      </c>
      <c r="X75" s="24"/>
      <c r="Y75" s="24"/>
      <c r="Z75" s="24"/>
      <c r="AA75" s="26">
        <v>736.27</v>
      </c>
      <c r="AB75" s="26">
        <v>0</v>
      </c>
      <c r="AC75" s="26">
        <v>291.2</v>
      </c>
      <c r="AD75" s="25">
        <v>38</v>
      </c>
      <c r="AE75" s="26">
        <v>125</v>
      </c>
      <c r="AF75" s="26"/>
      <c r="AG75" s="27"/>
      <c r="AH75" s="36">
        <v>452</v>
      </c>
      <c r="AI75" s="36">
        <v>662.81</v>
      </c>
      <c r="AJ75" s="27"/>
      <c r="AK75" s="27"/>
      <c r="AL75" s="27">
        <v>16.32</v>
      </c>
      <c r="AM75" s="27">
        <v>0</v>
      </c>
      <c r="AN75" s="28"/>
      <c r="AO75" s="28">
        <v>0.89655499999999999</v>
      </c>
      <c r="AQ75" s="34">
        <v>0</v>
      </c>
      <c r="AR75" s="37">
        <v>70.790000000000006</v>
      </c>
      <c r="AT75" s="32">
        <f t="shared" si="11"/>
        <v>893000</v>
      </c>
      <c r="AU75" s="64">
        <f t="shared" si="38"/>
        <v>1708.3686124500002</v>
      </c>
    </row>
    <row r="76" spans="1:47">
      <c r="A76" s="15">
        <v>42443</v>
      </c>
      <c r="B76" s="1">
        <f t="shared" si="33"/>
        <v>3889.5823729680001</v>
      </c>
      <c r="D76" s="29">
        <v>3210000</v>
      </c>
      <c r="E76" s="16">
        <f t="shared" si="39"/>
        <v>1.2117079043514019</v>
      </c>
      <c r="F76" s="43">
        <f t="shared" si="40"/>
        <v>1.3359955724570844</v>
      </c>
      <c r="G76" s="20">
        <v>1065.46</v>
      </c>
      <c r="H76" s="1">
        <f t="shared" si="45"/>
        <v>1280.1972247000001</v>
      </c>
      <c r="I76" s="1">
        <f t="shared" si="46"/>
        <v>268.45405030000001</v>
      </c>
      <c r="J76" s="4">
        <f t="shared" si="47"/>
        <v>806.46</v>
      </c>
      <c r="K76" s="20">
        <v>469.011097968</v>
      </c>
      <c r="L76" s="21">
        <v>1770000</v>
      </c>
      <c r="M76" s="22"/>
      <c r="N76" s="4">
        <f t="shared" si="48"/>
        <v>1400.4254189000001</v>
      </c>
      <c r="O76" s="4">
        <f t="shared" si="49"/>
        <v>0.79120080163841811</v>
      </c>
      <c r="P76" s="4">
        <f t="shared" si="50"/>
        <v>414</v>
      </c>
      <c r="Q76" s="4">
        <f t="shared" si="51"/>
        <v>306.39260540000004</v>
      </c>
      <c r="R76" s="4">
        <f t="shared" si="52"/>
        <v>122.03281350000002</v>
      </c>
      <c r="S76" s="4">
        <f t="shared" si="53"/>
        <v>438</v>
      </c>
      <c r="T76" s="34">
        <v>120</v>
      </c>
      <c r="U76" s="23">
        <v>437</v>
      </c>
      <c r="V76" s="23">
        <v>414</v>
      </c>
      <c r="W76" s="23">
        <v>201</v>
      </c>
      <c r="X76" s="24"/>
      <c r="Y76" s="24"/>
      <c r="Z76" s="24"/>
      <c r="AA76" s="26">
        <v>1073.69</v>
      </c>
      <c r="AB76" s="26">
        <v>0</v>
      </c>
      <c r="AC76" s="26">
        <v>337.82</v>
      </c>
      <c r="AD76" s="25">
        <v>59</v>
      </c>
      <c r="AE76" s="26">
        <v>204.44</v>
      </c>
      <c r="AF76" s="26"/>
      <c r="AG76" s="27"/>
      <c r="AH76" s="36">
        <v>438</v>
      </c>
      <c r="AI76" s="36">
        <v>806.46</v>
      </c>
      <c r="AJ76" s="27"/>
      <c r="AK76" s="27"/>
      <c r="AL76" s="27">
        <v>16</v>
      </c>
      <c r="AM76" s="27">
        <v>0</v>
      </c>
      <c r="AN76" s="28"/>
      <c r="AO76" s="28">
        <v>0.90697000000000005</v>
      </c>
      <c r="AQ76" s="34">
        <v>0</v>
      </c>
      <c r="AR76" s="37">
        <v>75.55</v>
      </c>
      <c r="AT76" s="32">
        <f t="shared" si="11"/>
        <v>1440000</v>
      </c>
      <c r="AU76" s="64">
        <f t="shared" si="38"/>
        <v>2489.1569540680002</v>
      </c>
    </row>
    <row r="77" spans="1:47">
      <c r="A77" s="15">
        <v>42444</v>
      </c>
      <c r="B77" s="1">
        <f t="shared" si="33"/>
        <v>3637.1360792019996</v>
      </c>
      <c r="D77" s="29">
        <v>2948000</v>
      </c>
      <c r="E77" s="16">
        <f t="shared" si="39"/>
        <v>1.233763934600407</v>
      </c>
      <c r="F77" s="43">
        <f t="shared" si="40"/>
        <v>1.3733513676036411</v>
      </c>
      <c r="G77" s="20">
        <v>995.47</v>
      </c>
      <c r="H77" s="1">
        <f t="shared" si="45"/>
        <v>1169.4221628</v>
      </c>
      <c r="I77" s="1">
        <f t="shared" si="46"/>
        <v>241.389332</v>
      </c>
      <c r="J77" s="4">
        <f t="shared" si="47"/>
        <v>770.22</v>
      </c>
      <c r="K77" s="20">
        <v>460.63458440199997</v>
      </c>
      <c r="L77" s="21">
        <v>1696000</v>
      </c>
      <c r="M77" s="22"/>
      <c r="N77" s="4">
        <f t="shared" ref="N77" si="54">SUM(P77:T77)</f>
        <v>1421.8711091999999</v>
      </c>
      <c r="O77" s="4">
        <f t="shared" ref="O77" si="55">N77/L77*1000</f>
        <v>0.83836739929245274</v>
      </c>
      <c r="P77" s="4">
        <f t="shared" ref="P77" si="56">V77</f>
        <v>408</v>
      </c>
      <c r="Q77" s="4">
        <f t="shared" ref="Q77" si="57">Y77*AN77+AC77*AO77</f>
        <v>289.54142800000005</v>
      </c>
      <c r="R77" s="4">
        <f t="shared" ref="R77" si="58">SUM(AD77+AJ77+AR77)*AO77</f>
        <v>122.32968120000002</v>
      </c>
      <c r="S77" s="4">
        <f t="shared" ref="S77" si="59">AF77*AO77+AH77</f>
        <v>482</v>
      </c>
      <c r="T77" s="34">
        <v>120</v>
      </c>
      <c r="U77" s="23">
        <v>395</v>
      </c>
      <c r="V77" s="23">
        <v>408</v>
      </c>
      <c r="W77" s="23">
        <v>180</v>
      </c>
      <c r="X77" s="24"/>
      <c r="Y77" s="24"/>
      <c r="Z77" s="24"/>
      <c r="AA77" s="26">
        <v>979.43</v>
      </c>
      <c r="AB77" s="26">
        <v>0</v>
      </c>
      <c r="AC77" s="26">
        <v>322.3</v>
      </c>
      <c r="AD77" s="25">
        <v>57</v>
      </c>
      <c r="AE77" s="26">
        <v>173.16</v>
      </c>
      <c r="AF77" s="26"/>
      <c r="AG77" s="27"/>
      <c r="AH77" s="36">
        <v>482</v>
      </c>
      <c r="AI77" s="36">
        <v>770.22</v>
      </c>
      <c r="AJ77" s="27"/>
      <c r="AK77" s="27"/>
      <c r="AL77" s="27">
        <v>16.37</v>
      </c>
      <c r="AM77" s="27">
        <v>0</v>
      </c>
      <c r="AN77" s="28"/>
      <c r="AO77" s="28">
        <v>0.89836000000000005</v>
      </c>
      <c r="AQ77" s="34">
        <v>0</v>
      </c>
      <c r="AR77" s="37">
        <v>79.17</v>
      </c>
      <c r="AT77" s="32">
        <f t="shared" si="11"/>
        <v>1252000</v>
      </c>
      <c r="AU77" s="64">
        <f t="shared" si="38"/>
        <v>2215.2649700019997</v>
      </c>
    </row>
    <row r="78" spans="1:47">
      <c r="A78" s="15">
        <v>42445</v>
      </c>
      <c r="B78" s="1">
        <f t="shared" si="33"/>
        <v>3611.4285915275996</v>
      </c>
      <c r="D78" s="29">
        <v>2939000</v>
      </c>
      <c r="E78" s="16">
        <f t="shared" si="39"/>
        <v>1.2287950294411705</v>
      </c>
      <c r="F78" s="43">
        <f t="shared" si="40"/>
        <v>1.3652823010801534</v>
      </c>
      <c r="G78" s="20">
        <v>1019.06</v>
      </c>
      <c r="H78" s="1">
        <f t="shared" si="45"/>
        <v>1138.4569472999999</v>
      </c>
      <c r="I78" s="1">
        <f t="shared" si="46"/>
        <v>252.3864126</v>
      </c>
      <c r="J78" s="4">
        <f t="shared" si="47"/>
        <v>768.42</v>
      </c>
      <c r="K78" s="20">
        <v>433.10523162760001</v>
      </c>
      <c r="L78" s="21">
        <v>1574000</v>
      </c>
      <c r="M78" s="22"/>
      <c r="N78" s="4">
        <f t="shared" ref="N78:N87" si="60">SUM(P78:T78)</f>
        <v>1453.9549647000001</v>
      </c>
      <c r="O78" s="4">
        <f t="shared" ref="O78:O87" si="61">N78/L78*1000</f>
        <v>0.92373250616264313</v>
      </c>
      <c r="P78" s="4">
        <f t="shared" ref="P78:P87" si="62">V78</f>
        <v>408</v>
      </c>
      <c r="Q78" s="4">
        <f t="shared" ref="Q78:Q87" si="63">Y78*AN78+AC78*AO78</f>
        <v>290.26867529999998</v>
      </c>
      <c r="R78" s="4">
        <f t="shared" ref="R78:R87" si="64">SUM(AD78+AJ78+AR78)*AO78</f>
        <v>128.68628940000002</v>
      </c>
      <c r="S78" s="4">
        <f t="shared" ref="S78:S87" si="65">AF78*AO78+AH78</f>
        <v>507</v>
      </c>
      <c r="T78" s="34">
        <v>120</v>
      </c>
      <c r="U78" s="23">
        <v>403</v>
      </c>
      <c r="V78" s="23">
        <v>408</v>
      </c>
      <c r="W78" s="23">
        <v>192</v>
      </c>
      <c r="X78" s="24"/>
      <c r="Y78" s="24"/>
      <c r="Z78" s="24"/>
      <c r="AA78" s="26">
        <v>942.4</v>
      </c>
      <c r="AB78" s="26">
        <v>0</v>
      </c>
      <c r="AC78" s="26">
        <v>322.51</v>
      </c>
      <c r="AD78" s="25">
        <v>59</v>
      </c>
      <c r="AE78" s="26">
        <v>177.06</v>
      </c>
      <c r="AF78" s="26"/>
      <c r="AG78" s="27"/>
      <c r="AH78" s="36">
        <v>507</v>
      </c>
      <c r="AI78" s="36">
        <v>768.42</v>
      </c>
      <c r="AJ78" s="27"/>
      <c r="AK78" s="27"/>
      <c r="AL78" s="27">
        <v>19.38</v>
      </c>
      <c r="AM78" s="27">
        <v>0</v>
      </c>
      <c r="AN78" s="28"/>
      <c r="AO78" s="28">
        <v>0.90003</v>
      </c>
      <c r="AQ78" s="34">
        <v>0</v>
      </c>
      <c r="AR78" s="37">
        <v>83.98</v>
      </c>
      <c r="AT78" s="32">
        <f t="shared" si="11"/>
        <v>1365000</v>
      </c>
      <c r="AU78" s="64">
        <f t="shared" si="38"/>
        <v>2157.4736268275992</v>
      </c>
    </row>
    <row r="79" spans="1:47">
      <c r="A79" s="15">
        <v>42446</v>
      </c>
      <c r="B79" s="1">
        <f t="shared" si="33"/>
        <v>3708.1632023958</v>
      </c>
      <c r="D79" s="29">
        <v>3004000</v>
      </c>
      <c r="E79" s="16">
        <f t="shared" si="39"/>
        <v>1.2344085227682424</v>
      </c>
      <c r="F79" s="43">
        <f t="shared" si="40"/>
        <v>1.3710166186505868</v>
      </c>
      <c r="G79" s="20">
        <v>1152.98</v>
      </c>
      <c r="H79" s="1">
        <f t="shared" si="45"/>
        <v>1148.0220251999999</v>
      </c>
      <c r="I79" s="1">
        <f t="shared" si="46"/>
        <v>232.3018836</v>
      </c>
      <c r="J79" s="4">
        <f t="shared" si="47"/>
        <v>713.16</v>
      </c>
      <c r="K79" s="20">
        <v>461.69929359579999</v>
      </c>
      <c r="L79" s="21">
        <v>1668000</v>
      </c>
      <c r="M79" s="22"/>
      <c r="N79" s="4">
        <f t="shared" si="60"/>
        <v>1417.9394172</v>
      </c>
      <c r="O79" s="4">
        <f t="shared" si="61"/>
        <v>0.85008358345323742</v>
      </c>
      <c r="P79" s="4">
        <f t="shared" si="62"/>
        <v>446</v>
      </c>
      <c r="Q79" s="4">
        <f t="shared" si="63"/>
        <v>297.36189719999999</v>
      </c>
      <c r="R79" s="4">
        <f t="shared" si="64"/>
        <v>118.84752</v>
      </c>
      <c r="S79" s="4">
        <f t="shared" si="65"/>
        <v>435.73</v>
      </c>
      <c r="T79" s="34">
        <v>120</v>
      </c>
      <c r="U79" s="23">
        <v>455</v>
      </c>
      <c r="V79" s="23">
        <v>446</v>
      </c>
      <c r="W79" s="23">
        <v>239</v>
      </c>
      <c r="X79" s="24"/>
      <c r="Y79" s="24"/>
      <c r="Z79" s="24"/>
      <c r="AA79" s="26">
        <v>944.8</v>
      </c>
      <c r="AB79" s="26">
        <v>0</v>
      </c>
      <c r="AC79" s="26">
        <v>330.27</v>
      </c>
      <c r="AD79" s="25">
        <v>50</v>
      </c>
      <c r="AE79" s="26">
        <v>160</v>
      </c>
      <c r="AF79" s="26"/>
      <c r="AG79" s="27"/>
      <c r="AH79" s="36">
        <v>435.73</v>
      </c>
      <c r="AI79" s="36">
        <v>713.16</v>
      </c>
      <c r="AJ79" s="27"/>
      <c r="AK79" s="27"/>
      <c r="AL79" s="27">
        <v>16.010000000000002</v>
      </c>
      <c r="AM79" s="27">
        <v>0</v>
      </c>
      <c r="AN79" s="28"/>
      <c r="AO79" s="28">
        <v>0.90036000000000005</v>
      </c>
      <c r="AQ79" s="34">
        <v>0</v>
      </c>
      <c r="AR79" s="37">
        <v>82</v>
      </c>
      <c r="AT79" s="32">
        <f t="shared" si="11"/>
        <v>1336000</v>
      </c>
      <c r="AU79" s="64">
        <f t="shared" si="38"/>
        <v>2290.2237851957998</v>
      </c>
    </row>
    <row r="80" spans="1:47">
      <c r="A80" s="15">
        <v>42447</v>
      </c>
      <c r="B80" s="1">
        <f t="shared" si="33"/>
        <v>3521.7436222758006</v>
      </c>
      <c r="D80" s="29">
        <v>2949000</v>
      </c>
      <c r="E80" s="16">
        <f t="shared" si="39"/>
        <v>1.194216216438047</v>
      </c>
      <c r="F80" s="43">
        <f t="shared" si="40"/>
        <v>1.3930618673891784</v>
      </c>
      <c r="G80" s="20">
        <v>1078.92</v>
      </c>
      <c r="H80" s="1">
        <f t="shared" si="45"/>
        <v>1043.6026061999999</v>
      </c>
      <c r="I80" s="1">
        <f t="shared" si="46"/>
        <v>293.44867060000007</v>
      </c>
      <c r="J80" s="4">
        <f t="shared" si="47"/>
        <v>688.69</v>
      </c>
      <c r="K80" s="20">
        <v>417.08234547580003</v>
      </c>
      <c r="L80" s="21">
        <v>1527000</v>
      </c>
      <c r="M80" s="22"/>
      <c r="N80" s="4">
        <f t="shared" si="60"/>
        <v>1382.9870550000001</v>
      </c>
      <c r="O80" s="4">
        <f t="shared" si="61"/>
        <v>0.90568896856581527</v>
      </c>
      <c r="P80" s="4">
        <f t="shared" si="62"/>
        <v>419</v>
      </c>
      <c r="Q80" s="4">
        <f t="shared" si="63"/>
        <v>265.16766319999999</v>
      </c>
      <c r="R80" s="4">
        <f t="shared" si="64"/>
        <v>162.81939180000001</v>
      </c>
      <c r="S80" s="4">
        <f t="shared" si="65"/>
        <v>416</v>
      </c>
      <c r="T80" s="34">
        <v>120</v>
      </c>
      <c r="U80" s="23">
        <v>444</v>
      </c>
      <c r="V80" s="23">
        <v>419</v>
      </c>
      <c r="W80" s="23">
        <v>187</v>
      </c>
      <c r="X80" s="24"/>
      <c r="Y80" s="24"/>
      <c r="Z80" s="24"/>
      <c r="AA80" s="26">
        <v>908.05</v>
      </c>
      <c r="AB80" s="26">
        <v>0</v>
      </c>
      <c r="AC80" s="26">
        <v>309.32</v>
      </c>
      <c r="AD80" s="25">
        <v>50</v>
      </c>
      <c r="AE80" s="26">
        <v>142.36000000000001</v>
      </c>
      <c r="AF80" s="26"/>
      <c r="AG80" s="27"/>
      <c r="AH80" s="36">
        <v>416</v>
      </c>
      <c r="AI80" s="36">
        <v>688.69</v>
      </c>
      <c r="AJ80" s="27"/>
      <c r="AK80" s="27"/>
      <c r="AL80" s="27">
        <v>60.02</v>
      </c>
      <c r="AM80" s="27">
        <v>0</v>
      </c>
      <c r="AN80" s="28"/>
      <c r="AO80" s="28">
        <v>0.85726000000000002</v>
      </c>
      <c r="AQ80" s="34">
        <v>0</v>
      </c>
      <c r="AR80" s="37">
        <v>139.93</v>
      </c>
      <c r="AT80" s="32">
        <f t="shared" si="11"/>
        <v>1422000</v>
      </c>
      <c r="AU80" s="64">
        <f t="shared" si="38"/>
        <v>2138.7565672758005</v>
      </c>
    </row>
    <row r="81" spans="1:48">
      <c r="A81" s="15">
        <v>42448</v>
      </c>
      <c r="B81" s="1">
        <f t="shared" si="33"/>
        <v>3015.0795482384001</v>
      </c>
      <c r="D81" s="29">
        <v>2320000</v>
      </c>
      <c r="E81" s="16">
        <f t="shared" si="39"/>
        <v>1.2996032535510345</v>
      </c>
      <c r="F81" s="43">
        <f t="shared" si="40"/>
        <v>1.4679806320468027</v>
      </c>
      <c r="G81" s="20">
        <v>966</v>
      </c>
      <c r="H81" s="1">
        <f t="shared" si="45"/>
        <v>934.92991799999993</v>
      </c>
      <c r="I81" s="1">
        <f t="shared" si="46"/>
        <v>213.074004</v>
      </c>
      <c r="J81" s="4">
        <f t="shared" si="47"/>
        <v>568.38</v>
      </c>
      <c r="K81" s="20">
        <v>332.6956262384</v>
      </c>
      <c r="L81" s="21">
        <v>1465000</v>
      </c>
      <c r="M81" s="22"/>
      <c r="N81" s="4">
        <f t="shared" si="60"/>
        <v>1316.858005</v>
      </c>
      <c r="O81" s="4">
        <f t="shared" si="61"/>
        <v>0.89887918430034142</v>
      </c>
      <c r="P81" s="4">
        <f t="shared" si="62"/>
        <v>423</v>
      </c>
      <c r="Q81" s="4">
        <f t="shared" si="63"/>
        <v>263.51839799999999</v>
      </c>
      <c r="R81" s="4">
        <f t="shared" si="64"/>
        <v>122.339607</v>
      </c>
      <c r="S81" s="4">
        <f t="shared" si="65"/>
        <v>398</v>
      </c>
      <c r="T81" s="34">
        <v>110</v>
      </c>
      <c r="U81" s="23">
        <v>348</v>
      </c>
      <c r="V81" s="23">
        <v>423</v>
      </c>
      <c r="W81" s="23">
        <v>183</v>
      </c>
      <c r="X81" s="24"/>
      <c r="Y81" s="24"/>
      <c r="Z81" s="24"/>
      <c r="AA81" s="26">
        <v>758.4</v>
      </c>
      <c r="AB81" s="26">
        <v>0</v>
      </c>
      <c r="AC81" s="26">
        <v>297.66000000000003</v>
      </c>
      <c r="AD81" s="25">
        <v>47</v>
      </c>
      <c r="AE81" s="26">
        <v>105.87</v>
      </c>
      <c r="AF81" s="26"/>
      <c r="AG81" s="27"/>
      <c r="AH81" s="36">
        <v>398</v>
      </c>
      <c r="AI81" s="36">
        <v>568.38</v>
      </c>
      <c r="AJ81" s="27"/>
      <c r="AK81" s="27"/>
      <c r="AL81" s="27">
        <v>43.62</v>
      </c>
      <c r="AM81" s="27">
        <v>0</v>
      </c>
      <c r="AN81" s="28"/>
      <c r="AO81" s="28">
        <v>0.88529999999999998</v>
      </c>
      <c r="AQ81" s="34">
        <v>0</v>
      </c>
      <c r="AR81" s="37">
        <v>91.19</v>
      </c>
      <c r="AT81" s="32">
        <f t="shared" si="11"/>
        <v>855000</v>
      </c>
      <c r="AU81" s="64">
        <f t="shared" si="38"/>
        <v>1698.2215432384</v>
      </c>
    </row>
    <row r="82" spans="1:48">
      <c r="A82" s="15">
        <v>42449</v>
      </c>
      <c r="B82" s="1">
        <f t="shared" si="33"/>
        <v>3403.8864404000001</v>
      </c>
      <c r="D82" s="29">
        <v>2613000</v>
      </c>
      <c r="E82" s="16">
        <f t="shared" si="39"/>
        <v>1.3026737238423269</v>
      </c>
      <c r="F82" s="43">
        <f t="shared" si="40"/>
        <v>1.4684963293528508</v>
      </c>
      <c r="G82" s="20">
        <v>1026.77</v>
      </c>
      <c r="H82" s="1">
        <f t="shared" si="45"/>
        <v>1024.6927203999999</v>
      </c>
      <c r="I82" s="1">
        <f t="shared" si="46"/>
        <v>229.75371999999999</v>
      </c>
      <c r="J82" s="4">
        <f t="shared" si="47"/>
        <v>705.13</v>
      </c>
      <c r="K82" s="20">
        <v>417.54</v>
      </c>
      <c r="L82" s="21">
        <v>1670000</v>
      </c>
      <c r="M82" s="22"/>
      <c r="N82" s="4">
        <f t="shared" si="60"/>
        <v>1520.3912232</v>
      </c>
      <c r="O82" s="4">
        <f t="shared" si="61"/>
        <v>0.91041390610778439</v>
      </c>
      <c r="P82" s="4">
        <f t="shared" si="62"/>
        <v>493.42</v>
      </c>
      <c r="Q82" s="4">
        <f t="shared" si="63"/>
        <v>300.33867559999999</v>
      </c>
      <c r="R82" s="4">
        <f t="shared" si="64"/>
        <v>112.6325476</v>
      </c>
      <c r="S82" s="4">
        <f t="shared" si="65"/>
        <v>494</v>
      </c>
      <c r="T82" s="34">
        <v>120</v>
      </c>
      <c r="U82" s="23">
        <v>362</v>
      </c>
      <c r="V82" s="23">
        <v>493.42</v>
      </c>
      <c r="W82" s="23">
        <v>160</v>
      </c>
      <c r="X82" s="24"/>
      <c r="Y82" s="24"/>
      <c r="Z82" s="24"/>
      <c r="AA82" s="26">
        <v>816.56</v>
      </c>
      <c r="AB82" s="26">
        <v>0</v>
      </c>
      <c r="AC82" s="26">
        <v>338.57</v>
      </c>
      <c r="AD82" s="25">
        <v>58</v>
      </c>
      <c r="AE82" s="26">
        <v>163.92</v>
      </c>
      <c r="AF82" s="26"/>
      <c r="AG82" s="27"/>
      <c r="AH82" s="36">
        <v>494</v>
      </c>
      <c r="AI82" s="36">
        <v>705.13</v>
      </c>
      <c r="AJ82" s="27"/>
      <c r="AK82" s="27"/>
      <c r="AL82" s="27">
        <v>26.11</v>
      </c>
      <c r="AM82" s="27">
        <v>0</v>
      </c>
      <c r="AN82" s="28"/>
      <c r="AO82" s="28">
        <v>0.88707999999999998</v>
      </c>
      <c r="AQ82" s="34">
        <v>0</v>
      </c>
      <c r="AR82" s="37">
        <v>68.97</v>
      </c>
      <c r="AT82" s="32">
        <f t="shared" si="11"/>
        <v>943000</v>
      </c>
      <c r="AU82" s="64">
        <f t="shared" si="38"/>
        <v>1883.4952172000001</v>
      </c>
    </row>
    <row r="83" spans="1:48">
      <c r="A83" s="15">
        <v>42450</v>
      </c>
      <c r="B83" s="1">
        <f t="shared" si="33"/>
        <v>3820.8681823999996</v>
      </c>
      <c r="D83" s="29">
        <v>3034000</v>
      </c>
      <c r="E83" s="16">
        <f t="shared" si="39"/>
        <v>1.259350093078444</v>
      </c>
      <c r="F83" s="43">
        <f t="shared" si="40"/>
        <v>1.4186343588951968</v>
      </c>
      <c r="G83" s="20">
        <v>1146.5899999999999</v>
      </c>
      <c r="H83" s="1">
        <f t="shared" si="45"/>
        <v>1168.5679764000001</v>
      </c>
      <c r="I83" s="1">
        <f t="shared" si="46"/>
        <v>260.59020600000002</v>
      </c>
      <c r="J83" s="4">
        <f t="shared" si="47"/>
        <v>772.62</v>
      </c>
      <c r="K83" s="20">
        <v>472.5</v>
      </c>
      <c r="L83" s="21">
        <v>1638000</v>
      </c>
      <c r="M83" s="22"/>
      <c r="N83" s="4">
        <f t="shared" si="60"/>
        <v>1497.4878131999999</v>
      </c>
      <c r="O83" s="4">
        <f t="shared" si="61"/>
        <v>0.91421722417582407</v>
      </c>
      <c r="P83" s="4">
        <f t="shared" si="62"/>
        <v>493</v>
      </c>
      <c r="Q83" s="4">
        <f t="shared" si="63"/>
        <v>302.08223880000003</v>
      </c>
      <c r="R83" s="4">
        <f t="shared" si="64"/>
        <v>127.40557439999998</v>
      </c>
      <c r="S83" s="4">
        <f t="shared" si="65"/>
        <v>455</v>
      </c>
      <c r="T83" s="34">
        <v>120</v>
      </c>
      <c r="U83" s="23">
        <v>455</v>
      </c>
      <c r="V83" s="23">
        <v>493</v>
      </c>
      <c r="W83" s="23">
        <v>185</v>
      </c>
      <c r="X83" s="24"/>
      <c r="Y83" s="24"/>
      <c r="Z83" s="24"/>
      <c r="AA83" s="26">
        <v>976.08</v>
      </c>
      <c r="AB83" s="26">
        <v>0</v>
      </c>
      <c r="AC83" s="26">
        <v>340.29</v>
      </c>
      <c r="AD83" s="25">
        <v>58</v>
      </c>
      <c r="AE83" s="26">
        <v>180</v>
      </c>
      <c r="AF83" s="26"/>
      <c r="AG83" s="27"/>
      <c r="AH83" s="36">
        <v>455</v>
      </c>
      <c r="AI83" s="36">
        <v>772.62</v>
      </c>
      <c r="AJ83" s="27"/>
      <c r="AK83" s="27"/>
      <c r="AL83" s="27">
        <v>28.03</v>
      </c>
      <c r="AM83" s="27">
        <v>0</v>
      </c>
      <c r="AN83" s="28"/>
      <c r="AO83" s="28">
        <v>0.88771999999999995</v>
      </c>
      <c r="AQ83" s="34">
        <v>0</v>
      </c>
      <c r="AR83" s="37">
        <v>85.52</v>
      </c>
      <c r="AT83" s="32">
        <f t="shared" si="11"/>
        <v>1396000</v>
      </c>
      <c r="AU83" s="64">
        <f t="shared" si="38"/>
        <v>2323.3803691999997</v>
      </c>
    </row>
    <row r="84" spans="1:48">
      <c r="A84" s="15">
        <v>42451</v>
      </c>
      <c r="B84" s="1">
        <f t="shared" si="33"/>
        <v>3631.3852796000001</v>
      </c>
      <c r="D84" s="29">
        <v>3039000</v>
      </c>
      <c r="E84" s="16">
        <f t="shared" si="39"/>
        <v>1.1949276997696612</v>
      </c>
      <c r="F84" s="43">
        <f t="shared" si="40"/>
        <v>1.3460637360537797</v>
      </c>
      <c r="G84" s="20">
        <v>1161.82</v>
      </c>
      <c r="H84" s="1">
        <f t="shared" si="45"/>
        <v>1137.9593907999999</v>
      </c>
      <c r="I84" s="1">
        <f t="shared" si="46"/>
        <v>258.80588879999999</v>
      </c>
      <c r="J84" s="4">
        <f t="shared" si="47"/>
        <v>622.79999999999995</v>
      </c>
      <c r="K84" s="20">
        <v>450</v>
      </c>
      <c r="L84" s="21">
        <v>1636000</v>
      </c>
      <c r="M84" s="22"/>
      <c r="N84" s="4">
        <f t="shared" si="60"/>
        <v>1476.6752216</v>
      </c>
      <c r="O84" s="4">
        <f t="shared" si="61"/>
        <v>0.90261321613691925</v>
      </c>
      <c r="P84" s="4">
        <f t="shared" si="62"/>
        <v>560</v>
      </c>
      <c r="Q84" s="4">
        <f t="shared" si="63"/>
        <v>319.09095399999995</v>
      </c>
      <c r="R84" s="4">
        <f t="shared" si="64"/>
        <v>116.58426759999998</v>
      </c>
      <c r="S84" s="4">
        <f t="shared" si="65"/>
        <v>361</v>
      </c>
      <c r="T84" s="34">
        <v>120</v>
      </c>
      <c r="U84" s="23">
        <v>402</v>
      </c>
      <c r="V84" s="23">
        <v>560</v>
      </c>
      <c r="W84" s="23">
        <v>187</v>
      </c>
      <c r="X84" s="24"/>
      <c r="Y84" s="24"/>
      <c r="Z84" s="24"/>
      <c r="AA84" s="26">
        <v>922.44</v>
      </c>
      <c r="AB84" s="26">
        <v>0</v>
      </c>
      <c r="AC84" s="26">
        <v>359.45</v>
      </c>
      <c r="AD84" s="25">
        <v>44</v>
      </c>
      <c r="AE84" s="26">
        <v>175</v>
      </c>
      <c r="AF84" s="26"/>
      <c r="AG84" s="27"/>
      <c r="AH84" s="36">
        <v>361</v>
      </c>
      <c r="AI84" s="36">
        <v>622.79999999999995</v>
      </c>
      <c r="AJ84" s="27"/>
      <c r="AK84" s="27"/>
      <c r="AL84" s="27">
        <v>29.21</v>
      </c>
      <c r="AM84" s="27">
        <v>0</v>
      </c>
      <c r="AN84" s="28"/>
      <c r="AO84" s="28">
        <v>0.88771999999999995</v>
      </c>
      <c r="AQ84" s="34">
        <v>0</v>
      </c>
      <c r="AR84" s="37">
        <v>87.33</v>
      </c>
      <c r="AT84" s="32">
        <f t="shared" si="11"/>
        <v>1403000</v>
      </c>
      <c r="AU84" s="64">
        <f t="shared" si="38"/>
        <v>2154.7100580000001</v>
      </c>
    </row>
    <row r="85" spans="1:48">
      <c r="A85" s="15">
        <v>42452</v>
      </c>
      <c r="B85" s="1">
        <f t="shared" si="33"/>
        <v>3723.5241602000001</v>
      </c>
      <c r="D85" s="29">
        <v>3080000</v>
      </c>
      <c r="E85" s="16">
        <f t="shared" si="39"/>
        <v>1.2089364156493507</v>
      </c>
      <c r="F85" s="43">
        <f t="shared" si="40"/>
        <v>1.3577148038558777</v>
      </c>
      <c r="G85" s="20">
        <v>1192.81</v>
      </c>
      <c r="H85" s="1">
        <f t="shared" si="45"/>
        <v>1239.9899878000001</v>
      </c>
      <c r="I85" s="1">
        <f t="shared" si="46"/>
        <v>208.5541724</v>
      </c>
      <c r="J85" s="4">
        <f t="shared" si="47"/>
        <v>539.99</v>
      </c>
      <c r="K85" s="20">
        <v>542.17999999999995</v>
      </c>
      <c r="L85" s="21">
        <v>1745000</v>
      </c>
      <c r="M85" s="22"/>
      <c r="N85" s="4">
        <f t="shared" si="60"/>
        <v>1425.8392045999999</v>
      </c>
      <c r="O85" s="4">
        <f t="shared" si="61"/>
        <v>0.81709983071633241</v>
      </c>
      <c r="P85" s="4">
        <f t="shared" si="62"/>
        <v>567</v>
      </c>
      <c r="Q85" s="4">
        <f t="shared" si="63"/>
        <v>318.41419200000001</v>
      </c>
      <c r="R85" s="4">
        <f t="shared" si="64"/>
        <v>102.4250126</v>
      </c>
      <c r="S85" s="4">
        <f t="shared" si="65"/>
        <v>318</v>
      </c>
      <c r="T85" s="34">
        <v>120</v>
      </c>
      <c r="U85" s="23">
        <v>415</v>
      </c>
      <c r="V85" s="23">
        <v>567</v>
      </c>
      <c r="W85" s="23">
        <v>195</v>
      </c>
      <c r="X85" s="24"/>
      <c r="Y85" s="24"/>
      <c r="Z85" s="24"/>
      <c r="AA85" s="26">
        <v>1034.99</v>
      </c>
      <c r="AB85" s="26">
        <v>0</v>
      </c>
      <c r="AC85" s="26">
        <v>357.6</v>
      </c>
      <c r="AD85" s="25">
        <v>40</v>
      </c>
      <c r="AE85" s="26">
        <v>134.29</v>
      </c>
      <c r="AF85" s="26"/>
      <c r="AG85" s="27"/>
      <c r="AH85" s="36">
        <v>318</v>
      </c>
      <c r="AI85" s="36">
        <v>539.99</v>
      </c>
      <c r="AJ85" s="27"/>
      <c r="AK85" s="27"/>
      <c r="AL85" s="27">
        <v>24.9</v>
      </c>
      <c r="AM85" s="27">
        <v>0</v>
      </c>
      <c r="AN85" s="28"/>
      <c r="AO85" s="28">
        <v>0.89041999999999999</v>
      </c>
      <c r="AQ85" s="34">
        <v>0</v>
      </c>
      <c r="AR85" s="37">
        <v>75.03</v>
      </c>
      <c r="AT85" s="32">
        <f t="shared" si="11"/>
        <v>1335000</v>
      </c>
      <c r="AU85" s="64">
        <f t="shared" si="38"/>
        <v>2297.6849556000002</v>
      </c>
    </row>
    <row r="86" spans="1:48">
      <c r="A86" s="15">
        <v>42453</v>
      </c>
      <c r="B86" s="1">
        <f t="shared" si="33"/>
        <v>4167.2819843999996</v>
      </c>
      <c r="D86" s="29">
        <v>3092000</v>
      </c>
      <c r="E86" s="16">
        <f t="shared" si="39"/>
        <v>1.3477626081500647</v>
      </c>
      <c r="F86" s="43">
        <f t="shared" si="40"/>
        <v>1.508982274340616</v>
      </c>
      <c r="G86" s="20">
        <v>1221.17</v>
      </c>
      <c r="H86" s="1">
        <f t="shared" si="45"/>
        <v>1341.1601243999999</v>
      </c>
      <c r="I86" s="1">
        <f t="shared" si="46"/>
        <v>230.88185999999999</v>
      </c>
      <c r="J86" s="4">
        <f t="shared" si="47"/>
        <v>808.42</v>
      </c>
      <c r="K86" s="20">
        <v>565.65</v>
      </c>
      <c r="L86" s="21">
        <v>1689000</v>
      </c>
      <c r="M86" s="22"/>
      <c r="N86" s="4">
        <f t="shared" si="60"/>
        <v>1607.5916451999999</v>
      </c>
      <c r="O86" s="4">
        <f t="shared" si="61"/>
        <v>0.95180085565423311</v>
      </c>
      <c r="P86" s="4">
        <f t="shared" si="62"/>
        <v>530</v>
      </c>
      <c r="Q86" s="4">
        <f t="shared" si="63"/>
        <v>377.20826279999994</v>
      </c>
      <c r="R86" s="4">
        <f t="shared" si="64"/>
        <v>77.383382400000002</v>
      </c>
      <c r="S86" s="4">
        <f t="shared" si="65"/>
        <v>503</v>
      </c>
      <c r="T86" s="34">
        <v>120</v>
      </c>
      <c r="U86" s="23">
        <v>430</v>
      </c>
      <c r="V86" s="23">
        <v>530</v>
      </c>
      <c r="W86" s="23">
        <v>248</v>
      </c>
      <c r="X86" s="24"/>
      <c r="Y86" s="24"/>
      <c r="Z86" s="24"/>
      <c r="AA86" s="26">
        <v>1079.26</v>
      </c>
      <c r="AB86" s="26">
        <v>0</v>
      </c>
      <c r="AC86" s="26">
        <v>422.33</v>
      </c>
      <c r="AD86" s="25">
        <v>4</v>
      </c>
      <c r="AE86" s="26">
        <v>160.28</v>
      </c>
      <c r="AF86" s="26"/>
      <c r="AG86" s="27"/>
      <c r="AH86" s="36">
        <v>503</v>
      </c>
      <c r="AI86" s="36">
        <v>808.42</v>
      </c>
      <c r="AJ86" s="27"/>
      <c r="AK86" s="27"/>
      <c r="AL86" s="27">
        <v>15.58</v>
      </c>
      <c r="AM86" s="27">
        <v>0</v>
      </c>
      <c r="AN86" s="28"/>
      <c r="AO86" s="28">
        <v>0.89315999999999995</v>
      </c>
      <c r="AQ86" s="34">
        <v>0</v>
      </c>
      <c r="AR86" s="37">
        <v>82.64</v>
      </c>
      <c r="AT86" s="32">
        <f t="shared" si="11"/>
        <v>1403000</v>
      </c>
      <c r="AU86" s="64">
        <f t="shared" si="38"/>
        <v>2559.6903391999995</v>
      </c>
    </row>
    <row r="87" spans="1:48">
      <c r="A87" s="15">
        <v>42454</v>
      </c>
      <c r="B87" s="1">
        <f t="shared" si="33"/>
        <v>3578.9380700000002</v>
      </c>
      <c r="D87" s="29">
        <v>2591000</v>
      </c>
      <c r="E87" s="16">
        <f t="shared" si="39"/>
        <v>1.3812960517174835</v>
      </c>
      <c r="F87" s="43">
        <f t="shared" si="40"/>
        <v>1.5431751220170746</v>
      </c>
      <c r="G87" s="20">
        <v>1062.83</v>
      </c>
      <c r="H87" s="1">
        <f t="shared" si="45"/>
        <v>1195.146471</v>
      </c>
      <c r="I87" s="1">
        <f t="shared" si="46"/>
        <v>206.311599</v>
      </c>
      <c r="J87" s="4">
        <f t="shared" si="47"/>
        <v>681.45</v>
      </c>
      <c r="K87" s="20">
        <v>433.2</v>
      </c>
      <c r="L87" s="21">
        <v>1675000</v>
      </c>
      <c r="M87" s="22"/>
      <c r="N87" s="4">
        <f t="shared" si="60"/>
        <v>1487.818387</v>
      </c>
      <c r="O87" s="4">
        <f t="shared" si="61"/>
        <v>0.88824978328358217</v>
      </c>
      <c r="P87" s="4">
        <f t="shared" si="62"/>
        <v>516</v>
      </c>
      <c r="Q87" s="4">
        <f t="shared" si="63"/>
        <v>350.62857200000002</v>
      </c>
      <c r="R87" s="4">
        <f t="shared" si="64"/>
        <v>72.18981500000001</v>
      </c>
      <c r="S87" s="4">
        <f t="shared" si="65"/>
        <v>429</v>
      </c>
      <c r="T87" s="34">
        <v>120</v>
      </c>
      <c r="U87" s="23">
        <v>364</v>
      </c>
      <c r="V87" s="23">
        <v>516</v>
      </c>
      <c r="W87" s="23">
        <v>175</v>
      </c>
      <c r="X87" s="24"/>
      <c r="Y87" s="24"/>
      <c r="Z87" s="24"/>
      <c r="AA87" s="26">
        <v>943.49</v>
      </c>
      <c r="AB87" s="26">
        <v>0</v>
      </c>
      <c r="AC87" s="26">
        <v>391.72</v>
      </c>
      <c r="AD87" s="25">
        <v>5</v>
      </c>
      <c r="AE87" s="26">
        <v>140.84</v>
      </c>
      <c r="AF87" s="26"/>
      <c r="AG87" s="27"/>
      <c r="AH87" s="36">
        <v>429</v>
      </c>
      <c r="AI87" s="36">
        <v>681.45</v>
      </c>
      <c r="AJ87" s="27"/>
      <c r="AK87" s="27"/>
      <c r="AL87" s="27">
        <v>14</v>
      </c>
      <c r="AM87" s="27">
        <v>0</v>
      </c>
      <c r="AN87" s="28"/>
      <c r="AO87" s="28">
        <v>0.89510000000000001</v>
      </c>
      <c r="AQ87" s="34">
        <v>0</v>
      </c>
      <c r="AR87" s="37">
        <v>75.650000000000006</v>
      </c>
      <c r="AT87" s="32">
        <f t="shared" si="11"/>
        <v>916000</v>
      </c>
      <c r="AU87" s="64">
        <f t="shared" si="38"/>
        <v>2091.1196829999999</v>
      </c>
    </row>
    <row r="88" spans="1:48">
      <c r="A88" s="15">
        <v>42455</v>
      </c>
      <c r="B88" s="1">
        <f t="shared" si="33"/>
        <v>3061.2451045999996</v>
      </c>
      <c r="D88" s="29">
        <v>2324000</v>
      </c>
      <c r="E88" s="16">
        <f t="shared" si="39"/>
        <v>1.3172311121342513</v>
      </c>
      <c r="F88" s="43">
        <f t="shared" si="40"/>
        <v>1.4714871053925525</v>
      </c>
      <c r="G88" s="20">
        <v>901.3</v>
      </c>
      <c r="H88" s="1">
        <f t="shared" si="45"/>
        <v>1037.6004986999999</v>
      </c>
      <c r="I88" s="1">
        <f t="shared" si="46"/>
        <v>199.86460589999999</v>
      </c>
      <c r="J88" s="4">
        <f t="shared" si="47"/>
        <v>565.6</v>
      </c>
      <c r="K88" s="20">
        <v>356.88</v>
      </c>
      <c r="L88" s="21">
        <v>1533000</v>
      </c>
      <c r="M88" s="22"/>
      <c r="N88" s="4">
        <f t="shared" ref="N88:N107" si="66">SUM(P88:T88)</f>
        <v>1278.0693764</v>
      </c>
      <c r="O88" s="4">
        <f t="shared" ref="O88:O107" si="67">N88/L88*1000</f>
        <v>0.83370474651011084</v>
      </c>
      <c r="P88" s="4">
        <f t="shared" ref="P88:P107" si="68">V88</f>
        <v>428</v>
      </c>
      <c r="Q88" s="4">
        <f t="shared" ref="Q88:Q107" si="69">Y88*AN88+AC88*AO88</f>
        <v>312.27110279999999</v>
      </c>
      <c r="R88" s="4">
        <f t="shared" ref="R88:R107" si="70">SUM(AD88+AJ88+AR88)*AO88</f>
        <v>87.798273600000002</v>
      </c>
      <c r="S88" s="4">
        <f t="shared" ref="S88:S113" si="71">AF88*AO88+AH88</f>
        <v>330</v>
      </c>
      <c r="T88" s="34">
        <v>120</v>
      </c>
      <c r="U88" s="23">
        <v>295</v>
      </c>
      <c r="V88" s="23">
        <v>428</v>
      </c>
      <c r="W88" s="23">
        <v>168</v>
      </c>
      <c r="X88" s="24"/>
      <c r="Y88" s="24"/>
      <c r="Z88" s="24"/>
      <c r="AA88" s="26">
        <v>810.27</v>
      </c>
      <c r="AB88" s="26">
        <v>0</v>
      </c>
      <c r="AC88" s="26">
        <v>348.84</v>
      </c>
      <c r="AD88" s="25">
        <v>5</v>
      </c>
      <c r="AE88" s="26">
        <v>109.75</v>
      </c>
      <c r="AF88" s="26"/>
      <c r="AG88" s="27"/>
      <c r="AH88" s="36">
        <v>330</v>
      </c>
      <c r="AI88" s="36">
        <v>565.6</v>
      </c>
      <c r="AJ88" s="27"/>
      <c r="AK88" s="27"/>
      <c r="AL88" s="27">
        <v>20.440000000000001</v>
      </c>
      <c r="AM88" s="27">
        <v>0</v>
      </c>
      <c r="AN88" s="28"/>
      <c r="AO88" s="28">
        <v>0.89517000000000002</v>
      </c>
      <c r="AQ88" s="34">
        <v>0</v>
      </c>
      <c r="AR88" s="37">
        <v>93.08</v>
      </c>
      <c r="AT88" s="32">
        <f t="shared" si="11"/>
        <v>791000</v>
      </c>
      <c r="AU88" s="64">
        <f t="shared" si="38"/>
        <v>1783.1757281999996</v>
      </c>
    </row>
    <row r="89" spans="1:48">
      <c r="A89" s="15">
        <v>42456</v>
      </c>
      <c r="B89" s="1">
        <f t="shared" si="33"/>
        <v>3037.1450690000001</v>
      </c>
      <c r="D89" s="29">
        <v>2283000</v>
      </c>
      <c r="E89" s="16">
        <f t="shared" si="39"/>
        <v>1.33033073543583</v>
      </c>
      <c r="F89" s="43">
        <f t="shared" si="40"/>
        <v>1.4862369963532902</v>
      </c>
      <c r="G89" s="20">
        <v>903.74</v>
      </c>
      <c r="H89" s="1">
        <f t="shared" si="45"/>
        <v>1003.863601</v>
      </c>
      <c r="I89" s="1">
        <f t="shared" si="46"/>
        <v>204.69146800000001</v>
      </c>
      <c r="J89" s="4">
        <f t="shared" si="47"/>
        <v>553.92999999999995</v>
      </c>
      <c r="K89" s="20">
        <v>370.92</v>
      </c>
      <c r="L89" s="21">
        <v>1507000</v>
      </c>
      <c r="M89" s="22"/>
      <c r="N89" s="4">
        <f t="shared" si="66"/>
        <v>1285.2040910000001</v>
      </c>
      <c r="O89" s="4">
        <f t="shared" si="67"/>
        <v>0.85282288719309884</v>
      </c>
      <c r="P89" s="4">
        <f t="shared" si="68"/>
        <v>457</v>
      </c>
      <c r="Q89" s="4">
        <f t="shared" si="69"/>
        <v>304.49511799999999</v>
      </c>
      <c r="R89" s="4">
        <f t="shared" si="70"/>
        <v>72.708973</v>
      </c>
      <c r="S89" s="4">
        <f t="shared" si="71"/>
        <v>331</v>
      </c>
      <c r="T89" s="34">
        <v>120</v>
      </c>
      <c r="U89" s="23">
        <v>280</v>
      </c>
      <c r="V89" s="23">
        <v>457</v>
      </c>
      <c r="W89" s="23">
        <v>180</v>
      </c>
      <c r="X89" s="24"/>
      <c r="Y89" s="24"/>
      <c r="Z89" s="24"/>
      <c r="AA89" s="26">
        <v>781.33</v>
      </c>
      <c r="AB89" s="26">
        <v>0</v>
      </c>
      <c r="AC89" s="26">
        <v>340.18</v>
      </c>
      <c r="AD89" s="25">
        <v>5</v>
      </c>
      <c r="AE89" s="26">
        <v>135.96</v>
      </c>
      <c r="AF89" s="26"/>
      <c r="AG89" s="27"/>
      <c r="AH89" s="36">
        <v>331</v>
      </c>
      <c r="AI89" s="36">
        <v>553.92999999999995</v>
      </c>
      <c r="AJ89" s="27"/>
      <c r="AK89" s="27"/>
      <c r="AL89" s="27">
        <v>16.489999999999998</v>
      </c>
      <c r="AM89" s="27">
        <v>0</v>
      </c>
      <c r="AN89" s="28"/>
      <c r="AO89" s="28">
        <v>0.89510000000000001</v>
      </c>
      <c r="AQ89" s="34">
        <v>0</v>
      </c>
      <c r="AR89" s="37">
        <v>76.23</v>
      </c>
      <c r="AT89" s="32">
        <f t="shared" si="11"/>
        <v>776000</v>
      </c>
      <c r="AU89" s="64">
        <f t="shared" si="38"/>
        <v>1751.9409780000001</v>
      </c>
    </row>
    <row r="90" spans="1:48">
      <c r="A90" s="15">
        <v>42457</v>
      </c>
      <c r="B90" s="1">
        <f t="shared" si="33"/>
        <v>3508.9055753000002</v>
      </c>
      <c r="D90" s="29">
        <v>2685000</v>
      </c>
      <c r="E90" s="16">
        <f t="shared" si="39"/>
        <v>1.3068549628677841</v>
      </c>
      <c r="F90" s="43">
        <f t="shared" si="40"/>
        <v>1.4600589483144157</v>
      </c>
      <c r="G90" s="20">
        <v>977.46</v>
      </c>
      <c r="H90" s="1">
        <f t="shared" si="45"/>
        <v>1184.7773069000002</v>
      </c>
      <c r="I90" s="1">
        <f t="shared" si="46"/>
        <v>266.8382684</v>
      </c>
      <c r="J90" s="4">
        <f t="shared" si="47"/>
        <v>638.64</v>
      </c>
      <c r="K90" s="20">
        <v>441.19</v>
      </c>
      <c r="L90" s="21">
        <v>1715000</v>
      </c>
      <c r="M90" s="22"/>
      <c r="N90" s="4">
        <f t="shared" si="66"/>
        <v>1305.9854402999999</v>
      </c>
      <c r="O90" s="4">
        <f t="shared" si="67"/>
        <v>0.76150754536443144</v>
      </c>
      <c r="P90" s="4">
        <f t="shared" si="68"/>
        <v>451</v>
      </c>
      <c r="Q90" s="4">
        <f t="shared" si="69"/>
        <v>321.90297479999998</v>
      </c>
      <c r="R90" s="4">
        <f t="shared" si="70"/>
        <v>73.082465500000012</v>
      </c>
      <c r="S90" s="4">
        <f t="shared" si="71"/>
        <v>340</v>
      </c>
      <c r="T90" s="34">
        <v>120</v>
      </c>
      <c r="U90" s="23">
        <v>333</v>
      </c>
      <c r="V90" s="23">
        <v>451</v>
      </c>
      <c r="W90" s="23">
        <v>184</v>
      </c>
      <c r="X90" s="24"/>
      <c r="Y90" s="24"/>
      <c r="Z90" s="24"/>
      <c r="AA90" s="26">
        <v>964.03</v>
      </c>
      <c r="AB90" s="26">
        <v>0</v>
      </c>
      <c r="AC90" s="26">
        <v>359.64</v>
      </c>
      <c r="AD90" s="25">
        <v>5</v>
      </c>
      <c r="AE90" s="26">
        <v>203.34</v>
      </c>
      <c r="AF90" s="26"/>
      <c r="AG90" s="27"/>
      <c r="AH90" s="36">
        <v>340</v>
      </c>
      <c r="AI90" s="36">
        <v>638.64</v>
      </c>
      <c r="AJ90" s="27"/>
      <c r="AK90" s="27"/>
      <c r="AL90" s="27">
        <v>18.13</v>
      </c>
      <c r="AM90" s="27">
        <v>0</v>
      </c>
      <c r="AN90" s="28"/>
      <c r="AO90" s="28">
        <v>0.89507000000000003</v>
      </c>
      <c r="AQ90" s="34">
        <v>0</v>
      </c>
      <c r="AR90" s="37">
        <v>76.650000000000006</v>
      </c>
      <c r="AT90" s="32">
        <f t="shared" si="11"/>
        <v>970000</v>
      </c>
      <c r="AU90" s="64">
        <f t="shared" si="38"/>
        <v>2202.9201350000003</v>
      </c>
    </row>
    <row r="91" spans="1:48">
      <c r="A91" s="15">
        <v>42458</v>
      </c>
      <c r="B91" s="1">
        <f t="shared" si="33"/>
        <v>3422.3297262000001</v>
      </c>
      <c r="D91" s="29">
        <v>2888000</v>
      </c>
      <c r="E91" s="16">
        <f t="shared" si="39"/>
        <v>1.1850172182132963</v>
      </c>
      <c r="F91" s="43">
        <f t="shared" si="40"/>
        <v>1.3245447636122061</v>
      </c>
      <c r="G91" s="20">
        <v>1081.45</v>
      </c>
      <c r="H91" s="1">
        <f t="shared" si="45"/>
        <v>1020.1629048</v>
      </c>
      <c r="I91" s="1">
        <f t="shared" si="46"/>
        <v>263.7368214</v>
      </c>
      <c r="J91" s="4">
        <f t="shared" si="47"/>
        <v>578.46</v>
      </c>
      <c r="K91" s="20">
        <v>478.52</v>
      </c>
      <c r="L91" s="21">
        <v>1638000</v>
      </c>
      <c r="M91" s="22"/>
      <c r="N91" s="4">
        <f t="shared" si="66"/>
        <v>1246.468672</v>
      </c>
      <c r="O91" s="4">
        <f t="shared" si="67"/>
        <v>0.76096988522588527</v>
      </c>
      <c r="P91" s="4">
        <f t="shared" si="68"/>
        <v>483</v>
      </c>
      <c r="Q91" s="4">
        <f t="shared" si="69"/>
        <v>229.9812996</v>
      </c>
      <c r="R91" s="4">
        <f t="shared" si="70"/>
        <v>73.487372399999998</v>
      </c>
      <c r="S91" s="4">
        <f t="shared" si="71"/>
        <v>340</v>
      </c>
      <c r="T91" s="34">
        <v>120</v>
      </c>
      <c r="U91" s="23">
        <v>379</v>
      </c>
      <c r="V91" s="23">
        <v>483</v>
      </c>
      <c r="W91" s="23">
        <v>212</v>
      </c>
      <c r="X91" s="24"/>
      <c r="Y91" s="24"/>
      <c r="Z91" s="24"/>
      <c r="AA91" s="26">
        <v>883.22</v>
      </c>
      <c r="AB91" s="26">
        <v>0</v>
      </c>
      <c r="AC91" s="26">
        <v>257.06</v>
      </c>
      <c r="AD91" s="25">
        <v>5</v>
      </c>
      <c r="AE91" s="26">
        <v>198.86</v>
      </c>
      <c r="AF91" s="26"/>
      <c r="AG91" s="27"/>
      <c r="AH91" s="36">
        <v>340</v>
      </c>
      <c r="AI91" s="36">
        <v>578.46</v>
      </c>
      <c r="AJ91" s="27"/>
      <c r="AK91" s="27"/>
      <c r="AL91" s="27">
        <v>18.79</v>
      </c>
      <c r="AM91" s="27">
        <v>0</v>
      </c>
      <c r="AN91" s="28"/>
      <c r="AO91" s="28">
        <v>0.89466000000000001</v>
      </c>
      <c r="AQ91" s="34">
        <v>0</v>
      </c>
      <c r="AR91" s="37">
        <v>77.14</v>
      </c>
      <c r="AT91" s="32">
        <f t="shared" si="11"/>
        <v>1250000</v>
      </c>
      <c r="AU91" s="64">
        <f t="shared" si="38"/>
        <v>2175.8610542000001</v>
      </c>
    </row>
    <row r="92" spans="1:48">
      <c r="A92" s="15">
        <v>42459</v>
      </c>
      <c r="B92" s="1">
        <f t="shared" si="33"/>
        <v>3884.9351416</v>
      </c>
      <c r="D92" s="29">
        <v>3103000</v>
      </c>
      <c r="E92" s="16">
        <f t="shared" si="39"/>
        <v>1.2519932779890428</v>
      </c>
      <c r="F92" s="43">
        <f t="shared" si="40"/>
        <v>1.4038631988395001</v>
      </c>
      <c r="G92" s="20">
        <v>1124.24</v>
      </c>
      <c r="H92" s="1">
        <f t="shared" si="45"/>
        <v>1201.058585</v>
      </c>
      <c r="I92" s="1">
        <f t="shared" si="46"/>
        <v>304.22655659999998</v>
      </c>
      <c r="J92" s="4">
        <f t="shared" si="47"/>
        <v>725.41</v>
      </c>
      <c r="K92" s="20">
        <v>530</v>
      </c>
      <c r="L92" s="21">
        <v>1824000</v>
      </c>
      <c r="M92" s="22"/>
      <c r="N92" s="4">
        <f t="shared" si="66"/>
        <v>1468.2861005999998</v>
      </c>
      <c r="O92" s="4">
        <f t="shared" si="67"/>
        <v>0.80498141480263141</v>
      </c>
      <c r="P92" s="4">
        <f t="shared" si="68"/>
        <v>501</v>
      </c>
      <c r="Q92" s="4">
        <f t="shared" si="69"/>
        <v>357.96762979999994</v>
      </c>
      <c r="R92" s="4">
        <f t="shared" si="70"/>
        <v>79.3184708</v>
      </c>
      <c r="S92" s="4">
        <f t="shared" si="71"/>
        <v>410</v>
      </c>
      <c r="T92" s="34">
        <v>120</v>
      </c>
      <c r="U92" s="23">
        <v>402</v>
      </c>
      <c r="V92" s="23">
        <v>501</v>
      </c>
      <c r="W92" s="23">
        <v>212</v>
      </c>
      <c r="X92" s="24"/>
      <c r="Y92" s="24"/>
      <c r="Z92" s="24"/>
      <c r="AA92" s="26">
        <v>945.36</v>
      </c>
      <c r="AB92" s="26">
        <v>0</v>
      </c>
      <c r="AC92" s="26">
        <v>401.39</v>
      </c>
      <c r="AD92" s="25">
        <v>5</v>
      </c>
      <c r="AE92" s="26">
        <v>227.55</v>
      </c>
      <c r="AF92" s="26"/>
      <c r="AG92" s="27"/>
      <c r="AH92" s="36">
        <v>410</v>
      </c>
      <c r="AI92" s="36">
        <v>725.41</v>
      </c>
      <c r="AJ92" s="27"/>
      <c r="AK92" s="27"/>
      <c r="AL92" s="27">
        <v>29.64</v>
      </c>
      <c r="AM92" s="27">
        <v>0</v>
      </c>
      <c r="AN92" s="28"/>
      <c r="AO92" s="28">
        <v>0.89181999999999995</v>
      </c>
      <c r="AQ92" s="34">
        <v>0</v>
      </c>
      <c r="AR92" s="37">
        <v>83.94</v>
      </c>
      <c r="AT92" s="32">
        <f t="shared" si="11"/>
        <v>1279000</v>
      </c>
      <c r="AU92" s="64">
        <f t="shared" si="38"/>
        <v>2416.6490410000001</v>
      </c>
      <c r="AV92" s="2">
        <f>AU92/AT92*1000</f>
        <v>1.8894832220484754</v>
      </c>
    </row>
    <row r="93" spans="1:48">
      <c r="A93" s="15">
        <v>42460</v>
      </c>
      <c r="B93" s="1">
        <f t="shared" si="33"/>
        <v>3760.0053276000008</v>
      </c>
      <c r="D93" s="29">
        <v>2963000</v>
      </c>
      <c r="E93" s="16">
        <f t="shared" si="39"/>
        <v>1.2689859357408035</v>
      </c>
      <c r="F93" s="43">
        <f t="shared" si="40"/>
        <v>1.4356993435090777</v>
      </c>
      <c r="G93" s="20">
        <v>1104.23</v>
      </c>
      <c r="H93" s="1">
        <f t="shared" si="45"/>
        <v>1101.8890020000001</v>
      </c>
      <c r="I93" s="1">
        <f t="shared" si="46"/>
        <v>278.08632560000001</v>
      </c>
      <c r="J93" s="4">
        <f t="shared" si="47"/>
        <v>791.31</v>
      </c>
      <c r="K93" s="20">
        <v>484.49</v>
      </c>
      <c r="L93" s="21">
        <v>1784000</v>
      </c>
      <c r="M93" s="22"/>
      <c r="N93" s="4">
        <f t="shared" si="66"/>
        <v>1467.0187872000001</v>
      </c>
      <c r="O93" s="4">
        <f t="shared" si="67"/>
        <v>0.82231994798206287</v>
      </c>
      <c r="P93" s="4">
        <f t="shared" si="68"/>
        <v>502</v>
      </c>
      <c r="Q93" s="4">
        <f t="shared" si="69"/>
        <v>329.7225952</v>
      </c>
      <c r="R93" s="4">
        <f t="shared" si="70"/>
        <v>69.296192000000005</v>
      </c>
      <c r="S93" s="4">
        <f t="shared" si="71"/>
        <v>446</v>
      </c>
      <c r="T93" s="34">
        <v>120</v>
      </c>
      <c r="U93" s="23">
        <v>419</v>
      </c>
      <c r="V93" s="23">
        <v>502</v>
      </c>
      <c r="W93" s="23">
        <v>173</v>
      </c>
      <c r="X93" s="24"/>
      <c r="Y93" s="24"/>
      <c r="Z93" s="24"/>
      <c r="AA93" s="26">
        <v>873.61</v>
      </c>
      <c r="AB93" s="26">
        <v>0</v>
      </c>
      <c r="AC93" s="26">
        <v>373.04</v>
      </c>
      <c r="AD93" s="25">
        <v>5</v>
      </c>
      <c r="AE93" s="26">
        <v>222.35</v>
      </c>
      <c r="AF93" s="26"/>
      <c r="AG93" s="27"/>
      <c r="AH93" s="36">
        <v>446</v>
      </c>
      <c r="AI93" s="36">
        <v>791.31</v>
      </c>
      <c r="AJ93" s="27"/>
      <c r="AK93" s="27"/>
      <c r="AL93" s="27">
        <v>18.87</v>
      </c>
      <c r="AM93" s="27">
        <v>0</v>
      </c>
      <c r="AN93" s="28"/>
      <c r="AO93" s="28">
        <v>0.88388</v>
      </c>
      <c r="AQ93" s="34">
        <v>0</v>
      </c>
      <c r="AR93" s="37">
        <v>73.400000000000006</v>
      </c>
      <c r="AT93" s="32">
        <f t="shared" si="11"/>
        <v>1179000</v>
      </c>
      <c r="AU93" s="64">
        <f t="shared" si="38"/>
        <v>2292.9865404000006</v>
      </c>
      <c r="AV93" s="2">
        <f t="shared" ref="AV93:AV135" si="72">AU93/AT93*1000</f>
        <v>1.9448571165394408</v>
      </c>
    </row>
    <row r="94" spans="1:48">
      <c r="A94" s="15">
        <v>42461</v>
      </c>
      <c r="B94" s="1">
        <f t="shared" si="33"/>
        <v>3244.705058</v>
      </c>
      <c r="D94" s="29">
        <v>3023000</v>
      </c>
      <c r="E94" s="16">
        <f t="shared" si="39"/>
        <v>1.0733394171352961</v>
      </c>
      <c r="F94" s="43">
        <f t="shared" si="40"/>
        <v>1.2143497048641174</v>
      </c>
      <c r="G94" s="20">
        <v>1001.26</v>
      </c>
      <c r="H94" s="1">
        <f t="shared" si="45"/>
        <v>923.44246880000003</v>
      </c>
      <c r="I94" s="1">
        <f t="shared" si="46"/>
        <v>139.73258920000001</v>
      </c>
      <c r="J94" s="4">
        <f t="shared" si="47"/>
        <v>710.27</v>
      </c>
      <c r="K94" s="20">
        <v>470</v>
      </c>
      <c r="L94" s="21">
        <v>1812000</v>
      </c>
      <c r="M94" s="22"/>
      <c r="N94" s="4">
        <f t="shared" si="66"/>
        <v>1293.390038</v>
      </c>
      <c r="O94" s="4">
        <f t="shared" si="67"/>
        <v>0.71379141169977922</v>
      </c>
      <c r="P94" s="4">
        <f t="shared" si="68"/>
        <v>439</v>
      </c>
      <c r="Q94" s="4">
        <f t="shared" si="69"/>
        <v>254.35414759999998</v>
      </c>
      <c r="R94" s="4">
        <f t="shared" si="70"/>
        <v>65.0358904</v>
      </c>
      <c r="S94" s="4">
        <f t="shared" si="71"/>
        <v>415</v>
      </c>
      <c r="T94" s="34">
        <v>120</v>
      </c>
      <c r="U94" s="23">
        <v>377</v>
      </c>
      <c r="V94" s="23">
        <v>439</v>
      </c>
      <c r="W94" s="23">
        <v>175</v>
      </c>
      <c r="X94" s="24"/>
      <c r="Y94" s="24"/>
      <c r="Z94" s="24"/>
      <c r="AA94" s="26">
        <v>756.99</v>
      </c>
      <c r="AB94" s="26">
        <v>0</v>
      </c>
      <c r="AC94" s="26">
        <v>287.77</v>
      </c>
      <c r="AD94" s="25">
        <v>5</v>
      </c>
      <c r="AE94" s="26">
        <v>72.59</v>
      </c>
      <c r="AF94" s="26"/>
      <c r="AG94" s="27"/>
      <c r="AH94" s="36">
        <v>415</v>
      </c>
      <c r="AI94" s="36">
        <v>710.27</v>
      </c>
      <c r="AJ94" s="27"/>
      <c r="AK94" s="27"/>
      <c r="AL94" s="27">
        <v>16.920000000000002</v>
      </c>
      <c r="AM94" s="27">
        <v>0</v>
      </c>
      <c r="AN94" s="28"/>
      <c r="AO94" s="28">
        <v>0.88388</v>
      </c>
      <c r="AP94" s="27"/>
      <c r="AQ94" s="34">
        <v>0</v>
      </c>
      <c r="AR94" s="37">
        <v>68.58</v>
      </c>
      <c r="AT94" s="32">
        <f t="shared" si="11"/>
        <v>1211000</v>
      </c>
      <c r="AU94" s="64">
        <f t="shared" si="38"/>
        <v>1951.31502</v>
      </c>
      <c r="AV94" s="2">
        <f t="shared" si="72"/>
        <v>1.6113253674649051</v>
      </c>
    </row>
    <row r="95" spans="1:48">
      <c r="A95" s="15">
        <v>42462</v>
      </c>
      <c r="B95" s="1">
        <f t="shared" si="33"/>
        <v>2620.4350767999999</v>
      </c>
      <c r="D95" s="29">
        <v>2239000</v>
      </c>
      <c r="E95" s="16">
        <f t="shared" si="39"/>
        <v>1.1703595698079499</v>
      </c>
      <c r="F95" s="43">
        <f t="shared" si="40"/>
        <v>1.3326648179910838</v>
      </c>
      <c r="G95" s="20">
        <v>809.09</v>
      </c>
      <c r="H95" s="1">
        <f t="shared" si="45"/>
        <v>785.76083330000006</v>
      </c>
      <c r="I95" s="1">
        <f t="shared" si="46"/>
        <v>129.40424350000001</v>
      </c>
      <c r="J95" s="4">
        <f t="shared" si="47"/>
        <v>548.99</v>
      </c>
      <c r="K95" s="20">
        <v>347.19</v>
      </c>
      <c r="L95" s="21">
        <v>1500000</v>
      </c>
      <c r="M95" s="22"/>
      <c r="N95" s="4">
        <f t="shared" si="66"/>
        <v>1115.6909882</v>
      </c>
      <c r="O95" s="4">
        <f t="shared" si="67"/>
        <v>0.74379399213333341</v>
      </c>
      <c r="P95" s="4">
        <f t="shared" si="68"/>
        <v>373</v>
      </c>
      <c r="Q95" s="4">
        <f t="shared" si="69"/>
        <v>232.98033090000004</v>
      </c>
      <c r="R95" s="4">
        <f t="shared" si="70"/>
        <v>60.710657300000001</v>
      </c>
      <c r="S95" s="4">
        <f t="shared" si="71"/>
        <v>329</v>
      </c>
      <c r="T95" s="34">
        <v>120</v>
      </c>
      <c r="U95" s="23">
        <v>265</v>
      </c>
      <c r="V95" s="23">
        <v>373</v>
      </c>
      <c r="W95" s="23">
        <v>165</v>
      </c>
      <c r="X95" s="24"/>
      <c r="Y95" s="24"/>
      <c r="Z95" s="24"/>
      <c r="AA95" s="26">
        <v>629.44000000000005</v>
      </c>
      <c r="AB95" s="26">
        <v>0</v>
      </c>
      <c r="AC95" s="26">
        <v>265.29000000000002</v>
      </c>
      <c r="AD95" s="25">
        <v>5</v>
      </c>
      <c r="AE95" s="26">
        <v>67.48</v>
      </c>
      <c r="AF95" s="26"/>
      <c r="AG95" s="27"/>
      <c r="AH95" s="36">
        <v>329</v>
      </c>
      <c r="AI95" s="36">
        <v>548.99</v>
      </c>
      <c r="AJ95" s="27"/>
      <c r="AK95" s="27"/>
      <c r="AL95" s="27">
        <v>15.74</v>
      </c>
      <c r="AM95" s="27">
        <v>0</v>
      </c>
      <c r="AN95" s="28"/>
      <c r="AO95" s="28">
        <v>0.87821000000000005</v>
      </c>
      <c r="AP95" s="27"/>
      <c r="AQ95" s="34">
        <v>0</v>
      </c>
      <c r="AR95" s="37">
        <v>64.13</v>
      </c>
      <c r="AT95" s="32">
        <f t="shared" si="11"/>
        <v>739000</v>
      </c>
      <c r="AU95" s="64">
        <f t="shared" si="38"/>
        <v>1504.7440885999999</v>
      </c>
      <c r="AV95" s="2">
        <f t="shared" si="72"/>
        <v>2.0361895650879567</v>
      </c>
    </row>
    <row r="96" spans="1:48">
      <c r="A96" s="15">
        <v>42463</v>
      </c>
      <c r="B96" s="1">
        <f t="shared" si="33"/>
        <v>2659.8046245</v>
      </c>
      <c r="D96" s="29">
        <v>2280000</v>
      </c>
      <c r="E96" s="16">
        <f t="shared" si="39"/>
        <v>1.1665809756578946</v>
      </c>
      <c r="F96" s="43">
        <f t="shared" si="40"/>
        <v>1.3295127650098522</v>
      </c>
      <c r="G96" s="20">
        <v>801</v>
      </c>
      <c r="H96" s="1">
        <f t="shared" si="45"/>
        <v>757.73072200000001</v>
      </c>
      <c r="I96" s="1">
        <f t="shared" si="46"/>
        <v>148.68390249999999</v>
      </c>
      <c r="J96" s="4">
        <f t="shared" si="47"/>
        <v>602.39</v>
      </c>
      <c r="K96" s="20">
        <v>350</v>
      </c>
      <c r="L96" s="21">
        <v>1514000</v>
      </c>
      <c r="M96" s="22"/>
      <c r="N96" s="4">
        <f t="shared" si="66"/>
        <v>1169.7386779999999</v>
      </c>
      <c r="O96" s="4">
        <f t="shared" si="67"/>
        <v>0.77261471466314391</v>
      </c>
      <c r="P96" s="4">
        <f t="shared" si="68"/>
        <v>366</v>
      </c>
      <c r="Q96" s="4">
        <f t="shared" si="69"/>
        <v>238.65762549999999</v>
      </c>
      <c r="R96" s="4">
        <f t="shared" si="70"/>
        <v>67.081052499999998</v>
      </c>
      <c r="S96" s="4">
        <f t="shared" si="71"/>
        <v>378</v>
      </c>
      <c r="T96" s="34">
        <v>120</v>
      </c>
      <c r="U96" s="23">
        <v>260</v>
      </c>
      <c r="V96" s="23">
        <v>366</v>
      </c>
      <c r="W96" s="23">
        <v>166</v>
      </c>
      <c r="X96" s="24"/>
      <c r="Y96" s="24"/>
      <c r="Z96" s="24"/>
      <c r="AA96" s="26">
        <v>591.57000000000005</v>
      </c>
      <c r="AB96" s="26">
        <v>0</v>
      </c>
      <c r="AC96" s="26">
        <v>271.99</v>
      </c>
      <c r="AD96" s="25">
        <v>5</v>
      </c>
      <c r="AE96" s="26">
        <v>75</v>
      </c>
      <c r="AF96" s="26"/>
      <c r="AG96" s="27"/>
      <c r="AH96" s="36">
        <v>378</v>
      </c>
      <c r="AI96" s="36">
        <v>602.39</v>
      </c>
      <c r="AJ96" s="27"/>
      <c r="AK96" s="27"/>
      <c r="AL96" s="27">
        <v>23</v>
      </c>
      <c r="AM96" s="27">
        <v>0</v>
      </c>
      <c r="AN96" s="28"/>
      <c r="AO96" s="28">
        <v>0.87744999999999995</v>
      </c>
      <c r="AP96" s="27"/>
      <c r="AQ96" s="34">
        <v>0</v>
      </c>
      <c r="AR96" s="37">
        <v>71.45</v>
      </c>
      <c r="AT96" s="32">
        <f t="shared" si="11"/>
        <v>766000</v>
      </c>
      <c r="AU96" s="64">
        <f t="shared" si="38"/>
        <v>1490.0659465000001</v>
      </c>
      <c r="AV96" s="2">
        <f t="shared" si="72"/>
        <v>1.9452558048302875</v>
      </c>
    </row>
    <row r="97" spans="1:48">
      <c r="A97" s="15">
        <v>42464</v>
      </c>
      <c r="B97" s="1">
        <f t="shared" si="33"/>
        <v>3139.9543475</v>
      </c>
      <c r="D97" s="29">
        <v>2933000</v>
      </c>
      <c r="E97" s="16">
        <f t="shared" si="39"/>
        <v>1.0705606367200817</v>
      </c>
      <c r="F97" s="43">
        <f t="shared" si="40"/>
        <v>1.2200816419398048</v>
      </c>
      <c r="G97" s="20">
        <v>882.7</v>
      </c>
      <c r="H97" s="1">
        <f t="shared" si="45"/>
        <v>907.25697649999995</v>
      </c>
      <c r="I97" s="1">
        <f t="shared" si="46"/>
        <v>159.327371</v>
      </c>
      <c r="J97" s="4">
        <f t="shared" si="47"/>
        <v>714.49</v>
      </c>
      <c r="K97" s="20">
        <v>476.18</v>
      </c>
      <c r="L97" s="21">
        <v>1589000</v>
      </c>
      <c r="M97" s="22"/>
      <c r="N97" s="4">
        <f t="shared" si="66"/>
        <v>1249.991982</v>
      </c>
      <c r="O97" s="4">
        <f t="shared" si="67"/>
        <v>0.78665322970421647</v>
      </c>
      <c r="P97" s="4">
        <f t="shared" si="68"/>
        <v>389</v>
      </c>
      <c r="Q97" s="4">
        <f t="shared" si="69"/>
        <v>254.40785299999999</v>
      </c>
      <c r="R97" s="4">
        <f t="shared" si="70"/>
        <v>77.584129000000004</v>
      </c>
      <c r="S97" s="4">
        <f t="shared" si="71"/>
        <v>409</v>
      </c>
      <c r="T97" s="34">
        <v>120</v>
      </c>
      <c r="U97" s="23">
        <v>328</v>
      </c>
      <c r="V97" s="23">
        <v>389</v>
      </c>
      <c r="W97" s="23">
        <v>156</v>
      </c>
      <c r="X97" s="24"/>
      <c r="Y97" s="24"/>
      <c r="Z97" s="24"/>
      <c r="AA97" s="26">
        <v>744.03</v>
      </c>
      <c r="AB97" s="26">
        <v>0</v>
      </c>
      <c r="AC97" s="26">
        <v>289.94</v>
      </c>
      <c r="AD97" s="25">
        <v>5</v>
      </c>
      <c r="AE97" s="26">
        <v>75.540000000000006</v>
      </c>
      <c r="AF97" s="26"/>
      <c r="AG97" s="27"/>
      <c r="AH97" s="36">
        <v>409</v>
      </c>
      <c r="AI97" s="36">
        <v>714.49</v>
      </c>
      <c r="AJ97" s="27"/>
      <c r="AK97" s="27"/>
      <c r="AL97" s="27">
        <v>22.62</v>
      </c>
      <c r="AM97" s="27">
        <v>0</v>
      </c>
      <c r="AN97" s="28"/>
      <c r="AO97" s="28">
        <v>0.87744999999999995</v>
      </c>
      <c r="AP97" s="27"/>
      <c r="AQ97" s="34">
        <v>0</v>
      </c>
      <c r="AR97" s="37">
        <v>83.42</v>
      </c>
      <c r="AT97" s="32">
        <f t="shared" si="11"/>
        <v>1344000</v>
      </c>
      <c r="AU97" s="64">
        <f t="shared" si="38"/>
        <v>1889.9623655</v>
      </c>
      <c r="AV97" s="2">
        <f t="shared" si="72"/>
        <v>1.4062219981398809</v>
      </c>
    </row>
    <row r="98" spans="1:48">
      <c r="A98" s="15">
        <v>42465</v>
      </c>
      <c r="B98" s="1">
        <f t="shared" si="33"/>
        <v>3097.3578042999998</v>
      </c>
      <c r="D98" s="29">
        <v>3055000</v>
      </c>
      <c r="E98" s="16">
        <f t="shared" si="39"/>
        <v>1.0138650750572831</v>
      </c>
      <c r="F98" s="43">
        <f t="shared" si="40"/>
        <v>1.1547832785371743</v>
      </c>
      <c r="G98" s="20">
        <v>943.03</v>
      </c>
      <c r="H98" s="1">
        <f t="shared" si="45"/>
        <v>868.839112</v>
      </c>
      <c r="I98" s="1">
        <f t="shared" si="46"/>
        <v>155.9186923</v>
      </c>
      <c r="J98" s="4">
        <f t="shared" si="47"/>
        <v>627.08000000000004</v>
      </c>
      <c r="K98" s="20">
        <v>502.49</v>
      </c>
      <c r="L98" s="21">
        <v>1651000</v>
      </c>
      <c r="M98" s="22"/>
      <c r="N98" s="4">
        <f t="shared" si="66"/>
        <v>1249.4580859</v>
      </c>
      <c r="O98" s="4">
        <f t="shared" si="67"/>
        <v>0.75678866499091468</v>
      </c>
      <c r="P98" s="4">
        <f t="shared" si="68"/>
        <v>423</v>
      </c>
      <c r="Q98" s="4">
        <f t="shared" si="69"/>
        <v>234.68138100000002</v>
      </c>
      <c r="R98" s="4">
        <f t="shared" si="70"/>
        <v>74.776704899999999</v>
      </c>
      <c r="S98" s="4">
        <f t="shared" si="71"/>
        <v>397</v>
      </c>
      <c r="T98" s="34">
        <v>120</v>
      </c>
      <c r="U98" s="23">
        <v>337</v>
      </c>
      <c r="V98" s="23">
        <v>423</v>
      </c>
      <c r="W98" s="23">
        <v>173</v>
      </c>
      <c r="X98" s="24"/>
      <c r="Y98" s="24"/>
      <c r="Z98" s="24"/>
      <c r="AA98" s="26">
        <v>722.3</v>
      </c>
      <c r="AB98" s="26">
        <v>0</v>
      </c>
      <c r="AC98" s="26">
        <v>267.3</v>
      </c>
      <c r="AD98" s="25">
        <v>5</v>
      </c>
      <c r="AE98" s="26">
        <v>75</v>
      </c>
      <c r="AF98" s="26"/>
      <c r="AG98" s="27"/>
      <c r="AH98" s="36">
        <v>397</v>
      </c>
      <c r="AI98" s="36">
        <v>627.08000000000004</v>
      </c>
      <c r="AJ98" s="27"/>
      <c r="AK98" s="27"/>
      <c r="AL98" s="27">
        <v>22.42</v>
      </c>
      <c r="AM98" s="27">
        <v>0</v>
      </c>
      <c r="AN98" s="28"/>
      <c r="AO98" s="28">
        <v>0.87797000000000003</v>
      </c>
      <c r="AP98" s="27"/>
      <c r="AQ98" s="34">
        <v>0</v>
      </c>
      <c r="AR98" s="37">
        <v>80.17</v>
      </c>
      <c r="AT98" s="32">
        <f t="shared" si="11"/>
        <v>1404000</v>
      </c>
      <c r="AU98" s="64">
        <f t="shared" si="38"/>
        <v>1847.8997183999998</v>
      </c>
      <c r="AV98" s="2">
        <f t="shared" si="72"/>
        <v>1.3161678905982905</v>
      </c>
    </row>
    <row r="99" spans="1:48">
      <c r="A99" s="15">
        <v>42466</v>
      </c>
      <c r="B99" s="1">
        <f t="shared" si="33"/>
        <v>3075.4808060000005</v>
      </c>
      <c r="D99" s="29">
        <v>3123000</v>
      </c>
      <c r="E99" s="16">
        <f t="shared" si="39"/>
        <v>0.98478411975664437</v>
      </c>
      <c r="F99" s="43">
        <f t="shared" si="40"/>
        <v>1.1208560434289145</v>
      </c>
      <c r="G99" s="20">
        <v>902.21</v>
      </c>
      <c r="H99" s="1">
        <f t="shared" si="45"/>
        <v>874.44422200000008</v>
      </c>
      <c r="I99" s="1">
        <f t="shared" si="46"/>
        <v>176.106584</v>
      </c>
      <c r="J99" s="4">
        <f t="shared" si="47"/>
        <v>623</v>
      </c>
      <c r="K99" s="20">
        <v>499.72</v>
      </c>
      <c r="L99" s="21">
        <v>1733000</v>
      </c>
      <c r="M99" s="22"/>
      <c r="N99" s="4">
        <f t="shared" si="66"/>
        <v>1223.0587780000001</v>
      </c>
      <c r="O99" s="4">
        <f t="shared" si="67"/>
        <v>0.70574655395268326</v>
      </c>
      <c r="P99" s="4">
        <f t="shared" si="68"/>
        <v>391</v>
      </c>
      <c r="Q99" s="4">
        <f t="shared" si="69"/>
        <v>245.72684800000002</v>
      </c>
      <c r="R99" s="4">
        <f t="shared" si="70"/>
        <v>70.33193</v>
      </c>
      <c r="S99" s="4">
        <f t="shared" si="71"/>
        <v>396</v>
      </c>
      <c r="T99" s="34">
        <v>120</v>
      </c>
      <c r="U99" s="23">
        <v>340</v>
      </c>
      <c r="V99" s="23">
        <v>391</v>
      </c>
      <c r="W99" s="23">
        <v>159</v>
      </c>
      <c r="X99" s="24"/>
      <c r="Y99" s="24"/>
      <c r="Z99" s="24"/>
      <c r="AA99" s="26">
        <v>715.59</v>
      </c>
      <c r="AB99" s="26">
        <v>0</v>
      </c>
      <c r="AC99" s="26">
        <v>279.68</v>
      </c>
      <c r="AD99" s="25">
        <v>5</v>
      </c>
      <c r="AE99" s="26">
        <v>103.47</v>
      </c>
      <c r="AF99" s="26"/>
      <c r="AG99" s="27"/>
      <c r="AH99" s="36">
        <v>396</v>
      </c>
      <c r="AI99" s="36">
        <v>623</v>
      </c>
      <c r="AJ99" s="27"/>
      <c r="AK99" s="27"/>
      <c r="AL99" s="27">
        <v>21.92</v>
      </c>
      <c r="AM99" s="27">
        <v>0</v>
      </c>
      <c r="AN99" s="28"/>
      <c r="AO99" s="28">
        <v>0.87860000000000005</v>
      </c>
      <c r="AP99" s="27"/>
      <c r="AQ99" s="34">
        <v>0</v>
      </c>
      <c r="AR99" s="37">
        <v>75.05</v>
      </c>
      <c r="AT99" s="32">
        <f t="shared" si="11"/>
        <v>1390000</v>
      </c>
      <c r="AU99" s="64">
        <f t="shared" si="38"/>
        <v>1852.4220280000004</v>
      </c>
      <c r="AV99" s="2">
        <f t="shared" si="72"/>
        <v>1.3326777179856117</v>
      </c>
    </row>
    <row r="100" spans="1:48">
      <c r="A100" s="15">
        <v>42467</v>
      </c>
      <c r="B100" s="1">
        <f t="shared" si="33"/>
        <v>3219.9374459000001</v>
      </c>
      <c r="D100" s="29">
        <v>2937000</v>
      </c>
      <c r="E100" s="16">
        <f t="shared" si="39"/>
        <v>1.0963355280558391</v>
      </c>
      <c r="F100" s="43">
        <f t="shared" si="40"/>
        <v>1.2474376506830807</v>
      </c>
      <c r="G100" s="20">
        <v>1009.15</v>
      </c>
      <c r="H100" s="1">
        <f t="shared" si="45"/>
        <v>840.28760699999998</v>
      </c>
      <c r="I100" s="1">
        <f t="shared" si="46"/>
        <v>150.6998389</v>
      </c>
      <c r="J100" s="4">
        <f t="shared" si="47"/>
        <v>676.8</v>
      </c>
      <c r="K100" s="20">
        <v>543</v>
      </c>
      <c r="L100" s="21">
        <v>1686000</v>
      </c>
      <c r="M100" s="22"/>
      <c r="N100" s="4">
        <f t="shared" si="66"/>
        <v>1322.2048136999999</v>
      </c>
      <c r="O100" s="4">
        <f t="shared" si="67"/>
        <v>0.78422586814946615</v>
      </c>
      <c r="P100" s="4">
        <f t="shared" si="68"/>
        <v>490</v>
      </c>
      <c r="Q100" s="4">
        <f t="shared" si="69"/>
        <v>251.73473410000003</v>
      </c>
      <c r="R100" s="4">
        <f t="shared" si="70"/>
        <v>62.470079599999998</v>
      </c>
      <c r="S100" s="4">
        <f t="shared" si="71"/>
        <v>398</v>
      </c>
      <c r="T100" s="34">
        <v>120</v>
      </c>
      <c r="U100" s="23">
        <v>381</v>
      </c>
      <c r="V100" s="23">
        <v>490</v>
      </c>
      <c r="W100" s="23">
        <v>179</v>
      </c>
      <c r="X100" s="24"/>
      <c r="Y100" s="24"/>
      <c r="Z100" s="24"/>
      <c r="AA100" s="26">
        <v>669.67</v>
      </c>
      <c r="AB100" s="26">
        <v>0</v>
      </c>
      <c r="AC100" s="26">
        <v>286.43</v>
      </c>
      <c r="AD100" s="25">
        <v>5</v>
      </c>
      <c r="AE100" s="26">
        <v>90.87</v>
      </c>
      <c r="AF100" s="26"/>
      <c r="AG100" s="27"/>
      <c r="AH100" s="36">
        <v>398</v>
      </c>
      <c r="AI100" s="36">
        <v>676.8</v>
      </c>
      <c r="AJ100" s="27"/>
      <c r="AK100" s="27"/>
      <c r="AL100" s="27">
        <v>14.52</v>
      </c>
      <c r="AM100" s="27">
        <v>0</v>
      </c>
      <c r="AN100" s="28"/>
      <c r="AO100" s="28">
        <v>0.87887000000000004</v>
      </c>
      <c r="AP100" s="27"/>
      <c r="AQ100" s="34">
        <v>0</v>
      </c>
      <c r="AR100" s="37">
        <v>66.08</v>
      </c>
      <c r="AT100" s="32">
        <f t="shared" si="11"/>
        <v>1251000</v>
      </c>
      <c r="AU100" s="64">
        <f t="shared" si="38"/>
        <v>1897.7326322000001</v>
      </c>
      <c r="AV100" s="2">
        <f t="shared" si="72"/>
        <v>1.5169725277378099</v>
      </c>
    </row>
    <row r="101" spans="1:48">
      <c r="A101" s="15">
        <v>42468</v>
      </c>
      <c r="B101" s="1">
        <f t="shared" si="33"/>
        <v>2898.8460758000001</v>
      </c>
      <c r="D101" s="29">
        <v>2682000</v>
      </c>
      <c r="E101" s="16">
        <f t="shared" si="39"/>
        <v>1.0808523772557794</v>
      </c>
      <c r="F101" s="43">
        <f t="shared" si="40"/>
        <v>1.2311934037929348</v>
      </c>
      <c r="G101" s="20">
        <v>943.76</v>
      </c>
      <c r="H101" s="1">
        <f t="shared" si="45"/>
        <v>765.4674066</v>
      </c>
      <c r="I101" s="1">
        <f t="shared" si="46"/>
        <v>152.99866919999999</v>
      </c>
      <c r="J101" s="4">
        <f t="shared" si="47"/>
        <v>542.62</v>
      </c>
      <c r="K101" s="20">
        <v>494</v>
      </c>
      <c r="L101" s="21">
        <v>1561000</v>
      </c>
      <c r="M101" s="22"/>
      <c r="N101" s="4">
        <f t="shared" si="66"/>
        <v>1189.6900386</v>
      </c>
      <c r="O101" s="4">
        <f t="shared" si="67"/>
        <v>0.76213327264573982</v>
      </c>
      <c r="P101" s="4">
        <f t="shared" si="68"/>
        <v>403</v>
      </c>
      <c r="Q101" s="4">
        <f t="shared" si="69"/>
        <v>249.584127</v>
      </c>
      <c r="R101" s="4">
        <f t="shared" si="70"/>
        <v>67.105911599999999</v>
      </c>
      <c r="S101" s="4">
        <f t="shared" si="71"/>
        <v>350</v>
      </c>
      <c r="T101" s="34">
        <v>120</v>
      </c>
      <c r="U101" s="23">
        <v>335</v>
      </c>
      <c r="V101" s="23">
        <v>403</v>
      </c>
      <c r="W101" s="23">
        <v>196</v>
      </c>
      <c r="X101" s="24"/>
      <c r="Y101" s="24"/>
      <c r="Z101" s="24"/>
      <c r="AA101" s="26">
        <v>587.64</v>
      </c>
      <c r="AB101" s="26">
        <v>0</v>
      </c>
      <c r="AC101" s="26">
        <v>284.3</v>
      </c>
      <c r="AD101" s="25">
        <v>4</v>
      </c>
      <c r="AE101" s="26">
        <v>81.84</v>
      </c>
      <c r="AF101" s="26"/>
      <c r="AG101" s="27"/>
      <c r="AH101" s="36">
        <v>350</v>
      </c>
      <c r="AI101" s="36">
        <v>542.62</v>
      </c>
      <c r="AJ101" s="27"/>
      <c r="AK101" s="27"/>
      <c r="AL101" s="27">
        <v>20</v>
      </c>
      <c r="AM101" s="27">
        <v>0</v>
      </c>
      <c r="AN101" s="28"/>
      <c r="AO101" s="28">
        <v>0.87788999999999995</v>
      </c>
      <c r="AP101" s="27"/>
      <c r="AQ101" s="34">
        <v>0</v>
      </c>
      <c r="AR101" s="37">
        <v>72.44</v>
      </c>
      <c r="AT101" s="32">
        <f t="shared" si="11"/>
        <v>1121000</v>
      </c>
      <c r="AU101" s="64">
        <f t="shared" si="38"/>
        <v>1709.1560372000001</v>
      </c>
      <c r="AV101" s="2">
        <f t="shared" si="72"/>
        <v>1.5246708628010706</v>
      </c>
    </row>
    <row r="102" spans="1:48">
      <c r="A102" s="15">
        <v>42469</v>
      </c>
      <c r="B102" s="1">
        <f t="shared" si="33"/>
        <v>2514.926614</v>
      </c>
      <c r="D102" s="29">
        <v>2248000</v>
      </c>
      <c r="E102" s="16">
        <f t="shared" si="39"/>
        <v>1.1187395969750891</v>
      </c>
      <c r="F102" s="43">
        <f t="shared" si="40"/>
        <v>1.2731758244851361</v>
      </c>
      <c r="G102" s="20">
        <v>797.36</v>
      </c>
      <c r="H102" s="1">
        <f t="shared" si="45"/>
        <v>699.48913500000003</v>
      </c>
      <c r="I102" s="1">
        <f t="shared" si="46"/>
        <v>143.37747900000002</v>
      </c>
      <c r="J102" s="4">
        <f t="shared" si="47"/>
        <v>464.7</v>
      </c>
      <c r="K102" s="20">
        <v>410</v>
      </c>
      <c r="L102" s="21">
        <v>1482000</v>
      </c>
      <c r="M102" s="22"/>
      <c r="N102" s="4">
        <f t="shared" si="66"/>
        <v>1107.1006929999999</v>
      </c>
      <c r="O102" s="4">
        <f t="shared" si="67"/>
        <v>0.74703150674763819</v>
      </c>
      <c r="P102" s="4">
        <f t="shared" si="68"/>
        <v>374</v>
      </c>
      <c r="Q102" s="4">
        <f t="shared" si="69"/>
        <v>231.124461</v>
      </c>
      <c r="R102" s="4">
        <f t="shared" si="70"/>
        <v>67.976231999999996</v>
      </c>
      <c r="S102" s="4">
        <f t="shared" si="71"/>
        <v>314</v>
      </c>
      <c r="T102" s="34">
        <v>120</v>
      </c>
      <c r="U102" s="23">
        <v>259</v>
      </c>
      <c r="V102" s="23">
        <v>374</v>
      </c>
      <c r="W102" s="23">
        <v>156</v>
      </c>
      <c r="X102" s="24"/>
      <c r="Y102" s="24"/>
      <c r="Z102" s="24"/>
      <c r="AA102" s="26">
        <v>533.02</v>
      </c>
      <c r="AB102" s="26">
        <v>0</v>
      </c>
      <c r="AC102" s="26">
        <v>263.02999999999997</v>
      </c>
      <c r="AD102" s="25">
        <v>3</v>
      </c>
      <c r="AE102" s="26">
        <v>71</v>
      </c>
      <c r="AF102" s="26"/>
      <c r="AG102" s="27"/>
      <c r="AH102" s="36">
        <v>314</v>
      </c>
      <c r="AI102" s="36">
        <v>464.7</v>
      </c>
      <c r="AJ102" s="27"/>
      <c r="AK102" s="27"/>
      <c r="AL102" s="27">
        <v>17.809999999999999</v>
      </c>
      <c r="AM102" s="27">
        <v>0</v>
      </c>
      <c r="AN102" s="28"/>
      <c r="AO102" s="28">
        <v>0.87870000000000004</v>
      </c>
      <c r="AP102" s="27"/>
      <c r="AQ102" s="34">
        <v>0</v>
      </c>
      <c r="AR102" s="37">
        <v>74.36</v>
      </c>
      <c r="AT102" s="32">
        <f t="shared" si="11"/>
        <v>766000</v>
      </c>
      <c r="AU102" s="64">
        <f t="shared" si="38"/>
        <v>1407.8259210000001</v>
      </c>
      <c r="AV102" s="2">
        <f t="shared" si="72"/>
        <v>1.8378928472584859</v>
      </c>
    </row>
    <row r="103" spans="1:48">
      <c r="A103" s="15">
        <v>42470</v>
      </c>
      <c r="B103" s="1">
        <f t="shared" si="33"/>
        <v>2281.3108037000002</v>
      </c>
      <c r="D103" s="29">
        <v>2068000</v>
      </c>
      <c r="E103" s="16">
        <f t="shared" si="39"/>
        <v>1.1031483576885881</v>
      </c>
      <c r="F103" s="43">
        <f t="shared" si="40"/>
        <v>1.2579088882043719</v>
      </c>
      <c r="G103" s="20">
        <v>782.25</v>
      </c>
      <c r="H103" s="1">
        <f t="shared" si="45"/>
        <v>628.01575639999999</v>
      </c>
      <c r="I103" s="1">
        <f t="shared" si="46"/>
        <v>171.96504729999998</v>
      </c>
      <c r="J103" s="4">
        <f t="shared" si="47"/>
        <v>336.81</v>
      </c>
      <c r="K103" s="20">
        <v>362.27</v>
      </c>
      <c r="L103" s="21">
        <v>1329000</v>
      </c>
      <c r="M103" s="22"/>
      <c r="N103" s="4">
        <f t="shared" si="66"/>
        <v>1026.1610303</v>
      </c>
      <c r="O103" s="4">
        <f t="shared" si="67"/>
        <v>0.77213019586155007</v>
      </c>
      <c r="P103" s="4">
        <f t="shared" si="68"/>
        <v>375</v>
      </c>
      <c r="Q103" s="4">
        <f t="shared" si="69"/>
        <v>216.73436580000001</v>
      </c>
      <c r="R103" s="4">
        <f t="shared" si="70"/>
        <v>81.426664500000001</v>
      </c>
      <c r="S103" s="4">
        <f t="shared" si="71"/>
        <v>233</v>
      </c>
      <c r="T103" s="34">
        <v>120</v>
      </c>
      <c r="U103" s="23">
        <v>251</v>
      </c>
      <c r="V103" s="23">
        <v>375</v>
      </c>
      <c r="W103" s="23">
        <v>148</v>
      </c>
      <c r="X103" s="24"/>
      <c r="Y103" s="24"/>
      <c r="Z103" s="24"/>
      <c r="AA103" s="26">
        <v>468.98</v>
      </c>
      <c r="AB103" s="26">
        <v>0</v>
      </c>
      <c r="AC103" s="26">
        <v>247.14</v>
      </c>
      <c r="AD103" s="25">
        <v>3</v>
      </c>
      <c r="AE103" s="26">
        <v>76.13</v>
      </c>
      <c r="AF103" s="26"/>
      <c r="AG103" s="27"/>
      <c r="AH103" s="36">
        <v>233</v>
      </c>
      <c r="AI103" s="36">
        <v>336.81</v>
      </c>
      <c r="AJ103" s="27"/>
      <c r="AK103" s="27"/>
      <c r="AL103" s="27">
        <v>30.11</v>
      </c>
      <c r="AM103" s="27">
        <v>0</v>
      </c>
      <c r="AN103" s="28"/>
      <c r="AO103" s="28">
        <v>0.87697000000000003</v>
      </c>
      <c r="AP103" s="27"/>
      <c r="AQ103" s="34">
        <v>0</v>
      </c>
      <c r="AR103" s="37">
        <v>89.85</v>
      </c>
      <c r="AT103" s="32">
        <f t="shared" si="11"/>
        <v>739000</v>
      </c>
      <c r="AU103" s="64">
        <f t="shared" si="38"/>
        <v>1255.1497734000002</v>
      </c>
      <c r="AV103" s="2">
        <f t="shared" si="72"/>
        <v>1.6984435364005417</v>
      </c>
    </row>
    <row r="104" spans="1:48">
      <c r="A104" s="15">
        <v>42471</v>
      </c>
      <c r="B104" s="1">
        <f t="shared" si="33"/>
        <v>2951.2317228000002</v>
      </c>
      <c r="D104" s="29">
        <v>3021000</v>
      </c>
      <c r="E104" s="16">
        <f t="shared" si="39"/>
        <v>0.97690556861966238</v>
      </c>
      <c r="F104" s="43">
        <f t="shared" si="40"/>
        <v>1.1139555157185108</v>
      </c>
      <c r="G104" s="20">
        <v>961.72</v>
      </c>
      <c r="H104" s="1">
        <f t="shared" si="45"/>
        <v>789.64132740000014</v>
      </c>
      <c r="I104" s="1">
        <f t="shared" si="46"/>
        <v>197.1603954</v>
      </c>
      <c r="J104" s="4">
        <f t="shared" si="47"/>
        <v>429</v>
      </c>
      <c r="K104" s="20">
        <v>573.71</v>
      </c>
      <c r="L104" s="21">
        <v>1587000</v>
      </c>
      <c r="M104" s="22"/>
      <c r="N104" s="4">
        <f t="shared" si="66"/>
        <v>1076.3458292999999</v>
      </c>
      <c r="O104" s="4">
        <f t="shared" si="67"/>
        <v>0.67822673553875223</v>
      </c>
      <c r="P104" s="4">
        <f t="shared" si="68"/>
        <v>382</v>
      </c>
      <c r="Q104" s="4">
        <f t="shared" si="69"/>
        <v>234.41408100000001</v>
      </c>
      <c r="R104" s="4">
        <f t="shared" si="70"/>
        <v>95.93174830000001</v>
      </c>
      <c r="S104" s="4">
        <f t="shared" si="71"/>
        <v>244</v>
      </c>
      <c r="T104" s="34">
        <v>120</v>
      </c>
      <c r="U104" s="23">
        <v>382</v>
      </c>
      <c r="V104" s="23">
        <v>382</v>
      </c>
      <c r="W104" s="23">
        <v>191</v>
      </c>
      <c r="X104" s="24"/>
      <c r="Y104" s="24"/>
      <c r="Z104" s="24"/>
      <c r="AA104" s="26">
        <v>633.12</v>
      </c>
      <c r="AB104" s="26">
        <v>0</v>
      </c>
      <c r="AC104" s="26">
        <v>267.3</v>
      </c>
      <c r="AD104" s="25">
        <v>3</v>
      </c>
      <c r="AE104" s="26">
        <v>88.32</v>
      </c>
      <c r="AF104" s="26"/>
      <c r="AG104" s="27"/>
      <c r="AH104" s="36">
        <v>244</v>
      </c>
      <c r="AI104" s="36">
        <v>429</v>
      </c>
      <c r="AJ104" s="27"/>
      <c r="AK104" s="27"/>
      <c r="AL104" s="27">
        <v>30.11</v>
      </c>
      <c r="AM104" s="27">
        <v>0</v>
      </c>
      <c r="AN104" s="28"/>
      <c r="AO104" s="28">
        <v>0.87697000000000003</v>
      </c>
      <c r="AP104" s="27"/>
      <c r="AQ104" s="34">
        <v>0</v>
      </c>
      <c r="AR104" s="37">
        <v>106.39</v>
      </c>
      <c r="AT104" s="32">
        <f t="shared" si="11"/>
        <v>1434000</v>
      </c>
      <c r="AU104" s="64">
        <f t="shared" si="38"/>
        <v>1874.8858935000003</v>
      </c>
      <c r="AV104" s="2">
        <f t="shared" si="72"/>
        <v>1.3074518085774061</v>
      </c>
    </row>
    <row r="105" spans="1:48">
      <c r="A105" s="15">
        <v>42472</v>
      </c>
      <c r="B105" s="1">
        <f t="shared" si="33"/>
        <v>3387.0840437000002</v>
      </c>
      <c r="D105" s="29">
        <v>3215000</v>
      </c>
      <c r="E105" s="16">
        <f t="shared" si="39"/>
        <v>1.0535253635147745</v>
      </c>
      <c r="F105" s="43">
        <f t="shared" si="40"/>
        <v>1.201927331083676</v>
      </c>
      <c r="G105" s="20">
        <v>998.62</v>
      </c>
      <c r="H105" s="1">
        <f t="shared" si="45"/>
        <v>851.90827230000002</v>
      </c>
      <c r="I105" s="1">
        <f>AO105*(AL105+AE105+AK105+AM105+AR105)+(AQ105)</f>
        <v>239.62577139999999</v>
      </c>
      <c r="J105" s="4">
        <f t="shared" si="47"/>
        <v>700.82</v>
      </c>
      <c r="K105" s="20">
        <v>596.11</v>
      </c>
      <c r="L105" s="21">
        <v>1630000</v>
      </c>
      <c r="M105" s="22"/>
      <c r="N105" s="4">
        <f t="shared" si="66"/>
        <v>1358.8245276000002</v>
      </c>
      <c r="O105" s="4">
        <f t="shared" si="67"/>
        <v>0.83363467950920256</v>
      </c>
      <c r="P105" s="4">
        <f t="shared" si="68"/>
        <v>428</v>
      </c>
      <c r="Q105" s="4">
        <f t="shared" si="69"/>
        <v>259.10226800000004</v>
      </c>
      <c r="R105" s="4">
        <f t="shared" si="70"/>
        <v>95.822259599999995</v>
      </c>
      <c r="S105" s="4">
        <f t="shared" si="71"/>
        <v>455.9</v>
      </c>
      <c r="T105" s="34">
        <v>120</v>
      </c>
      <c r="U105" s="23">
        <v>390</v>
      </c>
      <c r="V105" s="23">
        <v>428</v>
      </c>
      <c r="W105" s="23">
        <v>172</v>
      </c>
      <c r="X105" s="24"/>
      <c r="Y105" s="24"/>
      <c r="Z105" s="24"/>
      <c r="AA105" s="26">
        <v>676.31</v>
      </c>
      <c r="AB105" s="26">
        <v>0</v>
      </c>
      <c r="AC105" s="26">
        <v>295.60000000000002</v>
      </c>
      <c r="AD105" s="25">
        <v>3</v>
      </c>
      <c r="AE105" s="26">
        <v>86.46</v>
      </c>
      <c r="AF105" s="26"/>
      <c r="AG105" s="27"/>
      <c r="AH105" s="36">
        <v>455.9</v>
      </c>
      <c r="AI105" s="36">
        <v>700.82</v>
      </c>
      <c r="AJ105" s="27"/>
      <c r="AK105" s="27">
        <v>40.61</v>
      </c>
      <c r="AL105" s="27">
        <v>39.99</v>
      </c>
      <c r="AM105" s="27">
        <v>0</v>
      </c>
      <c r="AN105" s="28"/>
      <c r="AO105" s="28">
        <v>0.87653000000000003</v>
      </c>
      <c r="AP105" s="27"/>
      <c r="AQ105" s="34">
        <v>0</v>
      </c>
      <c r="AR105" s="37">
        <v>106.32</v>
      </c>
      <c r="AT105" s="32">
        <f t="shared" si="11"/>
        <v>1585000</v>
      </c>
      <c r="AU105" s="64">
        <f t="shared" si="38"/>
        <v>2028.2595160999999</v>
      </c>
      <c r="AV105" s="2">
        <f t="shared" si="72"/>
        <v>1.2796590006940063</v>
      </c>
    </row>
    <row r="106" spans="1:48">
      <c r="A106" s="15">
        <v>42473</v>
      </c>
      <c r="B106" s="1">
        <f t="shared" si="33"/>
        <v>3304.8096731999999</v>
      </c>
      <c r="D106" s="29">
        <v>2994000</v>
      </c>
      <c r="E106" s="16">
        <f t="shared" si="39"/>
        <v>1.1038108460921843</v>
      </c>
      <c r="F106" s="43">
        <f t="shared" si="40"/>
        <v>1.2588078575982578</v>
      </c>
      <c r="G106" s="20">
        <v>1011.59</v>
      </c>
      <c r="H106" s="1">
        <f t="shared" si="45"/>
        <v>835.38528030000009</v>
      </c>
      <c r="I106" s="1">
        <f t="shared" ref="I106:I125" si="73">AO106*(AL106+AE106+AK106+AM106+AR106)+(AQ106)</f>
        <v>217.17439289999999</v>
      </c>
      <c r="J106" s="4">
        <f t="shared" si="47"/>
        <v>660.66</v>
      </c>
      <c r="K106" s="20">
        <v>580</v>
      </c>
      <c r="L106" s="21">
        <v>1657000</v>
      </c>
      <c r="M106" s="22"/>
      <c r="N106" s="4">
        <f t="shared" si="66"/>
        <v>1304.8803349999998</v>
      </c>
      <c r="O106" s="4">
        <f t="shared" si="67"/>
        <v>0.78749567592033787</v>
      </c>
      <c r="P106" s="4">
        <f t="shared" si="68"/>
        <v>453</v>
      </c>
      <c r="Q106" s="4">
        <f t="shared" si="69"/>
        <v>253.49434829999998</v>
      </c>
      <c r="R106" s="4">
        <f t="shared" si="70"/>
        <v>71.385986700000004</v>
      </c>
      <c r="S106" s="4">
        <f t="shared" si="71"/>
        <v>407</v>
      </c>
      <c r="T106" s="34">
        <v>120</v>
      </c>
      <c r="U106" s="23">
        <v>380</v>
      </c>
      <c r="V106" s="23">
        <v>453</v>
      </c>
      <c r="W106" s="23">
        <v>166</v>
      </c>
      <c r="X106" s="24"/>
      <c r="Y106" s="24"/>
      <c r="Z106" s="24"/>
      <c r="AA106" s="26">
        <v>663.6</v>
      </c>
      <c r="AB106" s="26">
        <v>0</v>
      </c>
      <c r="AC106" s="26">
        <v>289.08999999999997</v>
      </c>
      <c r="AD106" s="25">
        <v>3</v>
      </c>
      <c r="AE106" s="26">
        <v>79.400000000000006</v>
      </c>
      <c r="AF106" s="26"/>
      <c r="AG106" s="27"/>
      <c r="AH106" s="36">
        <v>407</v>
      </c>
      <c r="AI106" s="36">
        <v>660.66</v>
      </c>
      <c r="AJ106" s="27"/>
      <c r="AK106" s="27">
        <v>58.25</v>
      </c>
      <c r="AL106" s="27">
        <v>31.61</v>
      </c>
      <c r="AM106" s="27">
        <v>0</v>
      </c>
      <c r="AN106" s="28"/>
      <c r="AO106" s="28">
        <v>0.87687000000000004</v>
      </c>
      <c r="AP106" s="27"/>
      <c r="AQ106" s="34">
        <v>0</v>
      </c>
      <c r="AR106" s="37">
        <v>78.41</v>
      </c>
      <c r="AT106" s="32">
        <f t="shared" si="11"/>
        <v>1337000</v>
      </c>
      <c r="AU106" s="64">
        <f t="shared" si="38"/>
        <v>1999.9293382000001</v>
      </c>
      <c r="AV106" s="2">
        <f t="shared" si="72"/>
        <v>1.4958334616305162</v>
      </c>
    </row>
    <row r="107" spans="1:48">
      <c r="A107" s="15">
        <v>42474</v>
      </c>
      <c r="B107" s="1">
        <f t="shared" si="33"/>
        <v>3202.5570377999998</v>
      </c>
      <c r="D107" s="29">
        <v>2761000</v>
      </c>
      <c r="E107" s="16">
        <f t="shared" si="39"/>
        <v>1.1599264896052155</v>
      </c>
      <c r="F107" s="43">
        <f t="shared" si="40"/>
        <v>1.3144983506592349</v>
      </c>
      <c r="G107" s="20">
        <v>977.99</v>
      </c>
      <c r="H107" s="1">
        <f t="shared" si="45"/>
        <v>808.79935779999994</v>
      </c>
      <c r="I107" s="1">
        <f t="shared" si="73"/>
        <v>218.83768000000001</v>
      </c>
      <c r="J107" s="4">
        <f t="shared" si="47"/>
        <v>685.24</v>
      </c>
      <c r="K107" s="20">
        <v>511.69</v>
      </c>
      <c r="L107" s="21">
        <v>1635000</v>
      </c>
      <c r="M107" s="22"/>
      <c r="N107" s="4">
        <f t="shared" si="66"/>
        <v>1299.1245465</v>
      </c>
      <c r="O107" s="4">
        <f t="shared" si="67"/>
        <v>0.79457158807339445</v>
      </c>
      <c r="P107" s="4">
        <f t="shared" si="68"/>
        <v>428</v>
      </c>
      <c r="Q107" s="4">
        <f t="shared" si="69"/>
        <v>253.71052319999998</v>
      </c>
      <c r="R107" s="4">
        <f t="shared" si="70"/>
        <v>80.414023299999997</v>
      </c>
      <c r="S107" s="4">
        <f t="shared" si="71"/>
        <v>417</v>
      </c>
      <c r="T107" s="34">
        <v>120</v>
      </c>
      <c r="U107" s="23">
        <v>383</v>
      </c>
      <c r="V107" s="23">
        <v>428</v>
      </c>
      <c r="W107" s="23">
        <v>154</v>
      </c>
      <c r="X107" s="24"/>
      <c r="Y107" s="24"/>
      <c r="Z107" s="24"/>
      <c r="AA107" s="26">
        <v>629.05999999999995</v>
      </c>
      <c r="AB107" s="26">
        <v>0</v>
      </c>
      <c r="AC107" s="26">
        <v>287.52</v>
      </c>
      <c r="AD107" s="25">
        <v>3</v>
      </c>
      <c r="AE107" s="26">
        <v>19.63</v>
      </c>
      <c r="AF107" s="26"/>
      <c r="AG107" s="27"/>
      <c r="AH107" s="36">
        <v>417</v>
      </c>
      <c r="AI107" s="36">
        <v>685.24</v>
      </c>
      <c r="AJ107" s="27"/>
      <c r="AK107" s="27">
        <v>95.91</v>
      </c>
      <c r="AL107" s="27">
        <v>44.33</v>
      </c>
      <c r="AM107" s="27">
        <v>0</v>
      </c>
      <c r="AN107" s="28"/>
      <c r="AO107" s="28">
        <v>0.88241000000000003</v>
      </c>
      <c r="AP107" s="27"/>
      <c r="AQ107" s="34">
        <v>0</v>
      </c>
      <c r="AR107" s="37">
        <v>88.13</v>
      </c>
      <c r="AT107" s="32">
        <f t="shared" si="11"/>
        <v>1126000</v>
      </c>
      <c r="AU107" s="64">
        <f t="shared" si="38"/>
        <v>1903.4324912999998</v>
      </c>
      <c r="AV107" s="2">
        <f t="shared" si="72"/>
        <v>1.6904373812611011</v>
      </c>
    </row>
    <row r="108" spans="1:48">
      <c r="A108" s="15">
        <v>42475</v>
      </c>
      <c r="B108" s="1">
        <f t="shared" si="33"/>
        <v>3393.9359663</v>
      </c>
      <c r="D108" s="29">
        <v>2992000</v>
      </c>
      <c r="E108" s="16">
        <f t="shared" si="39"/>
        <v>1.1343368871323529</v>
      </c>
      <c r="F108" s="43">
        <f t="shared" si="40"/>
        <v>1.2779388789612258</v>
      </c>
      <c r="G108" s="20">
        <v>964.82</v>
      </c>
      <c r="H108" s="1">
        <f t="shared" si="45"/>
        <v>896.34652659999995</v>
      </c>
      <c r="I108" s="1">
        <f t="shared" si="73"/>
        <v>295.74943969999998</v>
      </c>
      <c r="J108" s="4">
        <f t="shared" si="47"/>
        <v>683.54</v>
      </c>
      <c r="K108" s="20">
        <v>553.48</v>
      </c>
      <c r="L108" s="21">
        <v>1632000</v>
      </c>
      <c r="M108" s="22"/>
      <c r="N108" s="4">
        <f t="shared" ref="N108:N110" si="74">SUM(P108:T108)</f>
        <v>1297.6130923999999</v>
      </c>
      <c r="O108" s="4">
        <f t="shared" ref="O108:O110" si="75">N108/L108*1000</f>
        <v>0.79510606151960783</v>
      </c>
      <c r="P108" s="4">
        <f t="shared" ref="P108:P110" si="76">V108</f>
        <v>409</v>
      </c>
      <c r="Q108" s="4">
        <f t="shared" ref="Q108:Q110" si="77">Y108*AN108+AC108*AO108</f>
        <v>250.69334090000001</v>
      </c>
      <c r="R108" s="4">
        <f t="shared" ref="R108:R110" si="78">SUM(AD108+AJ108+AR108)*AO108</f>
        <v>87.919751500000004</v>
      </c>
      <c r="S108" s="4">
        <f t="shared" si="71"/>
        <v>430</v>
      </c>
      <c r="T108" s="34">
        <v>120</v>
      </c>
      <c r="U108" s="23">
        <v>379</v>
      </c>
      <c r="V108" s="23">
        <v>409</v>
      </c>
      <c r="W108" s="23">
        <v>150</v>
      </c>
      <c r="X108" s="24"/>
      <c r="Y108" s="24"/>
      <c r="Z108" s="24"/>
      <c r="AA108" s="26">
        <v>727.39</v>
      </c>
      <c r="AB108" s="26">
        <v>0</v>
      </c>
      <c r="AC108" s="26">
        <v>282.43</v>
      </c>
      <c r="AD108" s="25">
        <v>3</v>
      </c>
      <c r="AE108" s="26">
        <v>6</v>
      </c>
      <c r="AF108" s="26"/>
      <c r="AG108" s="27"/>
      <c r="AH108" s="36">
        <v>430</v>
      </c>
      <c r="AI108" s="36">
        <v>683.54</v>
      </c>
      <c r="AJ108" s="27"/>
      <c r="AK108" s="27">
        <v>172.11</v>
      </c>
      <c r="AL108" s="27">
        <v>59.03</v>
      </c>
      <c r="AM108" s="27">
        <v>0</v>
      </c>
      <c r="AN108" s="28"/>
      <c r="AO108" s="28">
        <v>0.88763000000000003</v>
      </c>
      <c r="AP108" s="27"/>
      <c r="AQ108" s="34">
        <v>0</v>
      </c>
      <c r="AR108" s="37">
        <v>96.05</v>
      </c>
      <c r="AT108" s="32">
        <f t="shared" si="11"/>
        <v>1360000</v>
      </c>
      <c r="AU108" s="64">
        <f t="shared" si="38"/>
        <v>2096.3228739000001</v>
      </c>
      <c r="AV108" s="2">
        <f t="shared" si="72"/>
        <v>1.5414138778676472</v>
      </c>
    </row>
    <row r="109" spans="1:48">
      <c r="A109" s="15">
        <v>42476</v>
      </c>
      <c r="B109" s="1">
        <f t="shared" si="33"/>
        <v>2734.0394808000001</v>
      </c>
      <c r="D109" s="29">
        <v>2150000</v>
      </c>
      <c r="E109" s="16">
        <f t="shared" si="39"/>
        <v>1.2716462701395348</v>
      </c>
      <c r="F109" s="43">
        <f t="shared" si="40"/>
        <v>1.4337132115760969</v>
      </c>
      <c r="G109" s="20">
        <v>842.4</v>
      </c>
      <c r="H109" s="1">
        <f t="shared" si="45"/>
        <v>755.20209199999999</v>
      </c>
      <c r="I109" s="1">
        <f t="shared" si="73"/>
        <v>198.92738879999996</v>
      </c>
      <c r="J109" s="4">
        <f t="shared" si="47"/>
        <v>565.82000000000005</v>
      </c>
      <c r="K109" s="20">
        <v>371.69</v>
      </c>
      <c r="L109" s="21">
        <v>1356000</v>
      </c>
      <c r="M109" s="22"/>
      <c r="N109" s="4">
        <f t="shared" si="74"/>
        <v>1174.2721968000001</v>
      </c>
      <c r="O109" s="4">
        <f t="shared" si="75"/>
        <v>0.86598244601769914</v>
      </c>
      <c r="P109" s="4">
        <f t="shared" si="76"/>
        <v>361</v>
      </c>
      <c r="Q109" s="4">
        <f t="shared" si="77"/>
        <v>244.88078639999998</v>
      </c>
      <c r="R109" s="4">
        <f t="shared" si="78"/>
        <v>71.391410399999998</v>
      </c>
      <c r="S109" s="4">
        <f t="shared" si="71"/>
        <v>377</v>
      </c>
      <c r="T109" s="34">
        <v>120</v>
      </c>
      <c r="U109" s="23">
        <v>291</v>
      </c>
      <c r="V109" s="23">
        <v>361</v>
      </c>
      <c r="W109" s="23">
        <v>184</v>
      </c>
      <c r="X109" s="24"/>
      <c r="Y109" s="24"/>
      <c r="Z109" s="24"/>
      <c r="AA109" s="26">
        <v>575.36</v>
      </c>
      <c r="AB109" s="26">
        <v>0</v>
      </c>
      <c r="AC109" s="26">
        <v>276.08999999999997</v>
      </c>
      <c r="AD109" s="25">
        <v>3</v>
      </c>
      <c r="AE109" s="26">
        <v>5</v>
      </c>
      <c r="AF109" s="26"/>
      <c r="AG109" s="27"/>
      <c r="AH109" s="36">
        <v>377</v>
      </c>
      <c r="AI109" s="36">
        <v>565.82000000000005</v>
      </c>
      <c r="AJ109" s="27"/>
      <c r="AK109" s="27">
        <v>104.57</v>
      </c>
      <c r="AL109" s="27">
        <v>37.22</v>
      </c>
      <c r="AM109" s="27">
        <v>0</v>
      </c>
      <c r="AN109" s="28"/>
      <c r="AO109" s="28">
        <v>0.88695999999999997</v>
      </c>
      <c r="AP109" s="27"/>
      <c r="AQ109" s="34">
        <v>0</v>
      </c>
      <c r="AR109" s="37">
        <v>77.489999999999995</v>
      </c>
      <c r="AT109" s="32">
        <f t="shared" si="11"/>
        <v>794000</v>
      </c>
      <c r="AU109" s="64">
        <f t="shared" si="38"/>
        <v>1559.767284</v>
      </c>
      <c r="AV109" s="2">
        <f t="shared" si="72"/>
        <v>1.9644424231738036</v>
      </c>
    </row>
    <row r="110" spans="1:48">
      <c r="A110" s="15">
        <v>42477</v>
      </c>
      <c r="B110" s="1">
        <f t="shared" si="33"/>
        <v>2585.4530233999999</v>
      </c>
      <c r="D110" s="29">
        <v>2002000</v>
      </c>
      <c r="E110" s="16">
        <f t="shared" si="39"/>
        <v>1.2914350766233766</v>
      </c>
      <c r="F110" s="43">
        <f t="shared" si="40"/>
        <v>1.4578320238224738</v>
      </c>
      <c r="G110" s="20">
        <v>808.23</v>
      </c>
      <c r="H110" s="1">
        <f t="shared" si="45"/>
        <v>672.81066999999996</v>
      </c>
      <c r="I110" s="1">
        <f t="shared" si="73"/>
        <v>189.74235339999998</v>
      </c>
      <c r="J110" s="4">
        <f t="shared" si="47"/>
        <v>554.66999999999996</v>
      </c>
      <c r="K110" s="20">
        <v>360</v>
      </c>
      <c r="L110" s="21">
        <v>1351000</v>
      </c>
      <c r="M110" s="22"/>
      <c r="N110" s="4">
        <f t="shared" si="74"/>
        <v>1141.3879734</v>
      </c>
      <c r="O110" s="4">
        <f t="shared" si="75"/>
        <v>0.8448467604737232</v>
      </c>
      <c r="P110" s="4">
        <f t="shared" si="76"/>
        <v>362</v>
      </c>
      <c r="Q110" s="4">
        <f t="shared" si="77"/>
        <v>220.37539219999999</v>
      </c>
      <c r="R110" s="4">
        <f t="shared" si="78"/>
        <v>73.0125812</v>
      </c>
      <c r="S110" s="4">
        <f t="shared" si="71"/>
        <v>366</v>
      </c>
      <c r="T110" s="34">
        <v>120</v>
      </c>
      <c r="U110" s="23">
        <v>268</v>
      </c>
      <c r="V110" s="23">
        <v>362</v>
      </c>
      <c r="W110" s="23">
        <v>172</v>
      </c>
      <c r="X110" s="24"/>
      <c r="Y110" s="24"/>
      <c r="Z110" s="24"/>
      <c r="AA110" s="26">
        <v>510.73</v>
      </c>
      <c r="AB110" s="26">
        <v>0</v>
      </c>
      <c r="AC110" s="26">
        <v>248.77</v>
      </c>
      <c r="AD110" s="25">
        <v>3</v>
      </c>
      <c r="AE110" s="26">
        <v>5</v>
      </c>
      <c r="AF110" s="26"/>
      <c r="AG110" s="27"/>
      <c r="AH110" s="36">
        <v>366</v>
      </c>
      <c r="AI110" s="36">
        <v>554.66999999999996</v>
      </c>
      <c r="AJ110" s="27"/>
      <c r="AK110" s="27">
        <v>96.44</v>
      </c>
      <c r="AL110" s="27">
        <v>33.33</v>
      </c>
      <c r="AM110" s="27">
        <v>0</v>
      </c>
      <c r="AN110" s="28"/>
      <c r="AO110" s="28">
        <v>0.88585999999999998</v>
      </c>
      <c r="AP110" s="27"/>
      <c r="AQ110" s="34">
        <v>0</v>
      </c>
      <c r="AR110" s="37">
        <v>79.42</v>
      </c>
      <c r="AT110" s="32">
        <f t="shared" si="11"/>
        <v>651000</v>
      </c>
      <c r="AU110" s="64">
        <f t="shared" si="38"/>
        <v>1444.0650499999999</v>
      </c>
      <c r="AV110" s="2">
        <f t="shared" si="72"/>
        <v>2.2182258832565283</v>
      </c>
    </row>
    <row r="111" spans="1:48">
      <c r="A111" s="15">
        <v>42478</v>
      </c>
      <c r="B111" s="1">
        <f t="shared" si="33"/>
        <v>3331.8467760000003</v>
      </c>
      <c r="D111" s="29">
        <v>2920000</v>
      </c>
      <c r="E111" s="16">
        <f t="shared" si="39"/>
        <v>1.1410434164383563</v>
      </c>
      <c r="F111" s="43">
        <f t="shared" si="40"/>
        <v>1.2880629178858469</v>
      </c>
      <c r="G111" s="20">
        <v>994.82</v>
      </c>
      <c r="H111" s="1">
        <f t="shared" si="45"/>
        <v>869.68419640000002</v>
      </c>
      <c r="I111" s="1">
        <f t="shared" si="73"/>
        <v>274.4925796</v>
      </c>
      <c r="J111" s="4">
        <f t="shared" si="47"/>
        <v>610.59</v>
      </c>
      <c r="K111" s="20">
        <v>582.26</v>
      </c>
      <c r="L111" s="21">
        <v>1667000</v>
      </c>
      <c r="M111" s="22"/>
      <c r="N111" s="4">
        <f t="shared" ref="N111" si="79">SUM(P111:T111)</f>
        <v>1197.4830277999999</v>
      </c>
      <c r="O111" s="4">
        <f t="shared" ref="O111" si="80">N111/L111*1000</f>
        <v>0.71834614745050984</v>
      </c>
      <c r="P111" s="4">
        <f t="shared" ref="P111" si="81">V111</f>
        <v>402</v>
      </c>
      <c r="Q111" s="4">
        <f t="shared" ref="Q111" si="82">Y111*AN111+AC111*AO111</f>
        <v>235.71848739999999</v>
      </c>
      <c r="R111" s="4">
        <f t="shared" ref="R111" si="83">SUM(AD111+AJ111+AR111)*AO111</f>
        <v>72.764540400000001</v>
      </c>
      <c r="S111" s="4">
        <f t="shared" si="71"/>
        <v>367</v>
      </c>
      <c r="T111" s="34">
        <v>120</v>
      </c>
      <c r="U111" s="23">
        <v>405</v>
      </c>
      <c r="V111" s="23">
        <v>402</v>
      </c>
      <c r="W111" s="23">
        <v>176</v>
      </c>
      <c r="X111" s="24"/>
      <c r="Y111" s="24"/>
      <c r="Z111" s="24"/>
      <c r="AA111" s="26">
        <v>715.65</v>
      </c>
      <c r="AB111" s="26">
        <v>0</v>
      </c>
      <c r="AC111" s="26">
        <v>266.08999999999997</v>
      </c>
      <c r="AD111" s="25">
        <v>3</v>
      </c>
      <c r="AE111" s="26">
        <v>50.21</v>
      </c>
      <c r="AF111" s="26"/>
      <c r="AG111" s="27"/>
      <c r="AH111" s="36">
        <v>367</v>
      </c>
      <c r="AI111" s="36">
        <v>610.59</v>
      </c>
      <c r="AJ111" s="27"/>
      <c r="AK111" s="27">
        <v>155.51</v>
      </c>
      <c r="AL111" s="27">
        <v>25</v>
      </c>
      <c r="AM111" s="27">
        <v>0</v>
      </c>
      <c r="AN111" s="28"/>
      <c r="AO111" s="28">
        <v>0.88585999999999998</v>
      </c>
      <c r="AP111" s="27"/>
      <c r="AQ111" s="34">
        <v>0</v>
      </c>
      <c r="AR111" s="37">
        <v>79.14</v>
      </c>
      <c r="AT111" s="32">
        <f t="shared" si="11"/>
        <v>1253000</v>
      </c>
      <c r="AU111" s="64">
        <f t="shared" si="38"/>
        <v>2134.3637482000004</v>
      </c>
      <c r="AV111" s="2">
        <f t="shared" si="72"/>
        <v>1.7034028317637673</v>
      </c>
    </row>
    <row r="112" spans="1:48">
      <c r="A112" s="15">
        <v>42479</v>
      </c>
      <c r="B112" s="1">
        <f t="shared" si="33"/>
        <v>3168.5995535999996</v>
      </c>
      <c r="D112" s="29">
        <v>2656000</v>
      </c>
      <c r="E112" s="16">
        <f t="shared" si="39"/>
        <v>1.192996819879518</v>
      </c>
      <c r="F112" s="43">
        <f t="shared" si="40"/>
        <v>1.3484151500774442</v>
      </c>
      <c r="G112" s="20">
        <v>957.05</v>
      </c>
      <c r="H112" s="1">
        <f t="shared" si="45"/>
        <v>776.78402519999997</v>
      </c>
      <c r="I112" s="1">
        <f t="shared" si="73"/>
        <v>301.39552839999999</v>
      </c>
      <c r="J112" s="4">
        <f t="shared" si="47"/>
        <v>554.91</v>
      </c>
      <c r="K112" s="20">
        <v>578.46</v>
      </c>
      <c r="L112" s="21">
        <v>1555000</v>
      </c>
      <c r="M112" s="22"/>
      <c r="N112" s="4">
        <f t="shared" ref="N112" si="84">SUM(P112:T112)</f>
        <v>1153.9072148</v>
      </c>
      <c r="O112" s="4">
        <f t="shared" ref="O112" si="85">N112/L112*1000</f>
        <v>0.74206251755627017</v>
      </c>
      <c r="P112" s="4">
        <f t="shared" ref="P112" si="86">V112</f>
        <v>396</v>
      </c>
      <c r="Q112" s="4">
        <f t="shared" ref="Q112" si="87">Y112*AN112+AC112*AO112</f>
        <v>222.12282439999998</v>
      </c>
      <c r="R112" s="4">
        <f t="shared" ref="R112" si="88">SUM(AD112+AJ112+AR112)*AO112</f>
        <v>85.784390399999992</v>
      </c>
      <c r="S112" s="4">
        <f t="shared" si="71"/>
        <v>330</v>
      </c>
      <c r="T112" s="34">
        <v>120</v>
      </c>
      <c r="U112" s="23">
        <v>385</v>
      </c>
      <c r="V112" s="23">
        <v>396</v>
      </c>
      <c r="W112" s="23">
        <v>169</v>
      </c>
      <c r="X112" s="24"/>
      <c r="Y112" s="24"/>
      <c r="Z112" s="24"/>
      <c r="AA112" s="26">
        <v>626.91999999999996</v>
      </c>
      <c r="AB112" s="26">
        <v>0</v>
      </c>
      <c r="AC112" s="26">
        <v>251.06</v>
      </c>
      <c r="AD112" s="25">
        <v>3</v>
      </c>
      <c r="AE112" s="26">
        <v>59.54</v>
      </c>
      <c r="AF112" s="26"/>
      <c r="AG112" s="27"/>
      <c r="AH112" s="36">
        <v>330</v>
      </c>
      <c r="AI112" s="36">
        <v>554.91</v>
      </c>
      <c r="AJ112" s="27"/>
      <c r="AK112" s="27">
        <v>150</v>
      </c>
      <c r="AL112" s="27">
        <v>37.159999999999997</v>
      </c>
      <c r="AM112" s="27">
        <v>0</v>
      </c>
      <c r="AN112" s="28"/>
      <c r="AO112" s="28">
        <v>0.88473999999999997</v>
      </c>
      <c r="AP112" s="27"/>
      <c r="AQ112" s="34">
        <v>0</v>
      </c>
      <c r="AR112" s="37">
        <v>93.96</v>
      </c>
      <c r="AT112" s="32">
        <f t="shared" si="11"/>
        <v>1101000</v>
      </c>
      <c r="AU112" s="64">
        <f t="shared" si="38"/>
        <v>2014.6923387999996</v>
      </c>
      <c r="AV112" s="2">
        <f t="shared" si="72"/>
        <v>1.8298749671207988</v>
      </c>
    </row>
    <row r="113" spans="1:48">
      <c r="A113" s="15">
        <v>42480</v>
      </c>
      <c r="B113" s="1">
        <f t="shared" si="33"/>
        <v>3497.9556670000002</v>
      </c>
      <c r="D113" s="29">
        <v>2764000</v>
      </c>
      <c r="E113" s="16">
        <f t="shared" si="39"/>
        <v>1.2655411240955139</v>
      </c>
      <c r="F113" s="43">
        <f t="shared" si="40"/>
        <v>1.4351955954314677</v>
      </c>
      <c r="G113" s="20">
        <v>968.37</v>
      </c>
      <c r="H113" s="1">
        <f t="shared" si="45"/>
        <v>880.24686750000001</v>
      </c>
      <c r="I113" s="1">
        <f t="shared" si="73"/>
        <v>307.78879949999993</v>
      </c>
      <c r="J113" s="4">
        <f t="shared" si="47"/>
        <v>675.47</v>
      </c>
      <c r="K113" s="20">
        <v>666.08</v>
      </c>
      <c r="L113" s="21">
        <v>1622000</v>
      </c>
      <c r="M113" s="22"/>
      <c r="N113" s="4">
        <f t="shared" ref="N113" si="89">SUM(P113:T113)</f>
        <v>1298.8883709000002</v>
      </c>
      <c r="O113" s="4">
        <f t="shared" ref="O113" si="90">N113/L113*1000</f>
        <v>0.80079431004932189</v>
      </c>
      <c r="P113" s="4">
        <f t="shared" ref="P113" si="91">V113</f>
        <v>437</v>
      </c>
      <c r="Q113" s="4">
        <f t="shared" ref="Q113" si="92">Y113*AN113+AC113*AO113</f>
        <v>248.48842199999999</v>
      </c>
      <c r="R113" s="4">
        <f t="shared" ref="R113" si="93">SUM(AD113+AJ113+AR113)*AO113</f>
        <v>78.399948899999998</v>
      </c>
      <c r="S113" s="4">
        <f t="shared" si="71"/>
        <v>415</v>
      </c>
      <c r="T113" s="34">
        <v>120</v>
      </c>
      <c r="U113" s="23">
        <v>305</v>
      </c>
      <c r="V113" s="23">
        <v>437</v>
      </c>
      <c r="W113" s="23">
        <v>216</v>
      </c>
      <c r="X113" s="24"/>
      <c r="Y113" s="24"/>
      <c r="Z113" s="24"/>
      <c r="AA113" s="26">
        <v>716.45</v>
      </c>
      <c r="AB113" s="26">
        <v>0</v>
      </c>
      <c r="AC113" s="26">
        <v>281.8</v>
      </c>
      <c r="AD113" s="25">
        <v>3</v>
      </c>
      <c r="AE113" s="26">
        <v>49.42</v>
      </c>
      <c r="AF113" s="26"/>
      <c r="AG113" s="27"/>
      <c r="AH113" s="36">
        <v>415</v>
      </c>
      <c r="AI113" s="36">
        <v>675.47</v>
      </c>
      <c r="AJ113" s="27"/>
      <c r="AK113" s="27">
        <v>168</v>
      </c>
      <c r="AL113" s="27">
        <v>45.72</v>
      </c>
      <c r="AM113" s="27">
        <v>0</v>
      </c>
      <c r="AN113" s="28"/>
      <c r="AO113" s="28">
        <v>0.88178999999999996</v>
      </c>
      <c r="AP113" s="27"/>
      <c r="AQ113" s="34">
        <v>0</v>
      </c>
      <c r="AR113" s="37">
        <v>85.91</v>
      </c>
      <c r="AT113" s="32">
        <f t="shared" si="11"/>
        <v>1142000</v>
      </c>
      <c r="AU113" s="64">
        <f t="shared" si="38"/>
        <v>2199.0672961</v>
      </c>
      <c r="AV113" s="2">
        <f t="shared" si="72"/>
        <v>1.9256281051663746</v>
      </c>
    </row>
    <row r="114" spans="1:48">
      <c r="A114" s="15">
        <v>42481</v>
      </c>
      <c r="B114" s="1">
        <f t="shared" si="33"/>
        <v>3462.2470574999998</v>
      </c>
      <c r="D114" s="29">
        <v>2739000</v>
      </c>
      <c r="E114" s="16">
        <f t="shared" si="39"/>
        <v>1.2640551506024096</v>
      </c>
      <c r="F114" s="43">
        <f t="shared" si="40"/>
        <v>1.4347144323278016</v>
      </c>
      <c r="G114" s="20">
        <v>920.76</v>
      </c>
      <c r="H114" s="1">
        <f t="shared" si="45"/>
        <v>917.79859550000003</v>
      </c>
      <c r="I114" s="1">
        <f t="shared" si="73"/>
        <v>261.17846200000002</v>
      </c>
      <c r="J114" s="4">
        <f t="shared" si="47"/>
        <v>743.75</v>
      </c>
      <c r="K114" s="20">
        <v>618.76</v>
      </c>
      <c r="L114" s="21">
        <v>1617000</v>
      </c>
      <c r="M114" s="22"/>
      <c r="N114" s="4">
        <f t="shared" ref="N114" si="94">SUM(P114:T114)</f>
        <v>1339.8525104999999</v>
      </c>
      <c r="O114" s="4">
        <f t="shared" ref="O114" si="95">N114/L114*1000</f>
        <v>0.82860390259740258</v>
      </c>
      <c r="P114" s="4">
        <f t="shared" ref="P114" si="96">V114</f>
        <v>420</v>
      </c>
      <c r="Q114" s="4">
        <f t="shared" ref="Q114" si="97">Y114*AN114+AC114*AO114</f>
        <v>278.93161949999995</v>
      </c>
      <c r="R114" s="4">
        <f t="shared" ref="R114" si="98">SUM(AD114+AJ114+AR114)*AO114</f>
        <v>68.210891000000004</v>
      </c>
      <c r="S114" s="4">
        <f t="shared" ref="S114:S117" si="99">AF114*AO114+AH114</f>
        <v>452.71</v>
      </c>
      <c r="T114" s="34">
        <v>120</v>
      </c>
      <c r="U114" s="23">
        <v>295</v>
      </c>
      <c r="V114" s="23">
        <v>420</v>
      </c>
      <c r="W114" s="23">
        <v>194</v>
      </c>
      <c r="X114" s="24"/>
      <c r="Y114" s="24"/>
      <c r="Z114" s="24"/>
      <c r="AA114" s="26">
        <v>725.12</v>
      </c>
      <c r="AB114" s="26">
        <v>0</v>
      </c>
      <c r="AC114" s="26">
        <v>316.58999999999997</v>
      </c>
      <c r="AD114" s="25">
        <v>3</v>
      </c>
      <c r="AE114" s="26">
        <v>49.18</v>
      </c>
      <c r="AF114" s="26"/>
      <c r="AG114" s="27"/>
      <c r="AH114" s="36">
        <v>452.71</v>
      </c>
      <c r="AI114" s="36">
        <v>743.75</v>
      </c>
      <c r="AJ114" s="27"/>
      <c r="AK114" s="27">
        <v>149</v>
      </c>
      <c r="AL114" s="27">
        <v>23.84</v>
      </c>
      <c r="AM114" s="27">
        <v>0</v>
      </c>
      <c r="AN114" s="28"/>
      <c r="AO114" s="28">
        <v>0.88105</v>
      </c>
      <c r="AP114" s="27"/>
      <c r="AQ114" s="34">
        <v>0</v>
      </c>
      <c r="AR114" s="37">
        <v>74.42</v>
      </c>
      <c r="AT114" s="32">
        <f t="shared" si="11"/>
        <v>1122000</v>
      </c>
      <c r="AU114" s="64">
        <f t="shared" si="38"/>
        <v>2122.3945469999999</v>
      </c>
      <c r="AV114" s="2">
        <f t="shared" si="72"/>
        <v>1.8916172433155078</v>
      </c>
    </row>
    <row r="115" spans="1:48">
      <c r="A115" s="15">
        <v>42482</v>
      </c>
      <c r="B115" s="1">
        <f t="shared" si="33"/>
        <v>3375.5643460000001</v>
      </c>
      <c r="D115" s="29">
        <v>2809000</v>
      </c>
      <c r="E115" s="16">
        <f t="shared" si="39"/>
        <v>1.2016961003915985</v>
      </c>
      <c r="F115" s="43">
        <f t="shared" si="40"/>
        <v>1.358247734240114</v>
      </c>
      <c r="G115" s="20">
        <v>890.18</v>
      </c>
      <c r="H115" s="1">
        <f t="shared" si="45"/>
        <v>943.95564820000004</v>
      </c>
      <c r="I115" s="1">
        <f t="shared" si="73"/>
        <v>288.39869780000004</v>
      </c>
      <c r="J115" s="4">
        <f t="shared" si="47"/>
        <v>628.35</v>
      </c>
      <c r="K115" s="20">
        <v>624.67999999999995</v>
      </c>
      <c r="L115" s="21">
        <v>1589000</v>
      </c>
      <c r="M115" s="22"/>
      <c r="N115" s="4">
        <f t="shared" ref="N115:N116" si="100">SUM(P115:T115)</f>
        <v>1247.4686429999999</v>
      </c>
      <c r="O115" s="4">
        <f t="shared" ref="O115:O116" si="101">N115/L115*1000</f>
        <v>0.78506522529893008</v>
      </c>
      <c r="P115" s="4">
        <f t="shared" ref="P115:P116" si="102">V115</f>
        <v>379</v>
      </c>
      <c r="Q115" s="4">
        <f t="shared" ref="Q115:Q116" si="103">Y115*AN115+AC115*AO115</f>
        <v>273.89780919999998</v>
      </c>
      <c r="R115" s="4">
        <f t="shared" ref="R115:R116" si="104">SUM(AD115+AJ115+AR115)*AO115</f>
        <v>90.570833800000003</v>
      </c>
      <c r="S115" s="4">
        <f t="shared" si="99"/>
        <v>384</v>
      </c>
      <c r="T115" s="34">
        <v>120</v>
      </c>
      <c r="U115" s="23">
        <v>286</v>
      </c>
      <c r="V115" s="23">
        <v>379</v>
      </c>
      <c r="W115" s="23">
        <v>185</v>
      </c>
      <c r="X115" s="24"/>
      <c r="Y115" s="24"/>
      <c r="Z115" s="24"/>
      <c r="AA115" s="26">
        <v>757.35</v>
      </c>
      <c r="AB115" s="26">
        <v>0</v>
      </c>
      <c r="AC115" s="26">
        <v>309.58</v>
      </c>
      <c r="AD115" s="25">
        <v>0</v>
      </c>
      <c r="AE115" s="26">
        <v>36.549999999999997</v>
      </c>
      <c r="AF115" s="26"/>
      <c r="AG115" s="27"/>
      <c r="AH115" s="36">
        <v>384</v>
      </c>
      <c r="AI115" s="36">
        <v>628.35</v>
      </c>
      <c r="AJ115" s="27"/>
      <c r="AK115" s="27">
        <v>146</v>
      </c>
      <c r="AL115" s="27">
        <v>41.05</v>
      </c>
      <c r="AM115" s="27">
        <v>0</v>
      </c>
      <c r="AN115" s="28"/>
      <c r="AO115" s="28">
        <v>0.88473999999999997</v>
      </c>
      <c r="AP115" s="27"/>
      <c r="AQ115" s="34">
        <v>0</v>
      </c>
      <c r="AR115" s="37">
        <v>102.37</v>
      </c>
      <c r="AT115" s="32">
        <f t="shared" si="11"/>
        <v>1220000</v>
      </c>
      <c r="AU115" s="64">
        <f t="shared" si="38"/>
        <v>2128.095703</v>
      </c>
      <c r="AV115" s="2">
        <f t="shared" si="72"/>
        <v>1.7443407401639344</v>
      </c>
    </row>
    <row r="116" spans="1:48">
      <c r="A116" s="15">
        <v>42483</v>
      </c>
      <c r="B116" s="1">
        <f t="shared" si="33"/>
        <v>2778.3882991999999</v>
      </c>
      <c r="D116" s="29">
        <v>2077000</v>
      </c>
      <c r="E116" s="16">
        <f t="shared" si="39"/>
        <v>1.3376929702455465</v>
      </c>
      <c r="F116" s="43">
        <f t="shared" si="40"/>
        <v>1.5077183709359991</v>
      </c>
      <c r="G116" s="20">
        <v>778.29</v>
      </c>
      <c r="H116" s="1">
        <f t="shared" si="45"/>
        <v>816.90815020000002</v>
      </c>
      <c r="I116" s="1">
        <f t="shared" si="73"/>
        <v>200.78014899999999</v>
      </c>
      <c r="J116" s="4">
        <f t="shared" si="47"/>
        <v>540.15</v>
      </c>
      <c r="K116" s="20">
        <v>442.26</v>
      </c>
      <c r="L116" s="21">
        <v>1480000</v>
      </c>
      <c r="M116" s="22"/>
      <c r="N116" s="4">
        <f t="shared" si="100"/>
        <v>1190.5716184</v>
      </c>
      <c r="O116" s="4">
        <f t="shared" si="101"/>
        <v>0.80444028270270274</v>
      </c>
      <c r="P116" s="4">
        <f t="shared" si="102"/>
        <v>369</v>
      </c>
      <c r="Q116" s="4">
        <f t="shared" si="103"/>
        <v>267.31352670000001</v>
      </c>
      <c r="R116" s="4">
        <f t="shared" si="104"/>
        <v>59.258091700000001</v>
      </c>
      <c r="S116" s="4">
        <f t="shared" si="99"/>
        <v>375</v>
      </c>
      <c r="T116" s="34">
        <v>120</v>
      </c>
      <c r="U116" s="23">
        <v>213</v>
      </c>
      <c r="V116" s="23">
        <v>369</v>
      </c>
      <c r="W116" s="23">
        <v>214</v>
      </c>
      <c r="X116" s="24"/>
      <c r="Y116" s="24"/>
      <c r="Z116" s="24"/>
      <c r="AA116" s="26">
        <v>619.45000000000005</v>
      </c>
      <c r="AB116" s="26">
        <v>0</v>
      </c>
      <c r="AC116" s="26">
        <v>301.29000000000002</v>
      </c>
      <c r="AD116" s="25">
        <v>0</v>
      </c>
      <c r="AE116" s="26">
        <v>29.81</v>
      </c>
      <c r="AF116" s="26"/>
      <c r="AG116" s="27"/>
      <c r="AH116" s="36">
        <v>375</v>
      </c>
      <c r="AI116" s="36">
        <v>540.15</v>
      </c>
      <c r="AJ116" s="27"/>
      <c r="AK116" s="27">
        <v>106</v>
      </c>
      <c r="AL116" s="27">
        <v>23.7</v>
      </c>
      <c r="AM116" s="27">
        <v>0</v>
      </c>
      <c r="AN116" s="28"/>
      <c r="AO116" s="28">
        <v>0.88722999999999996</v>
      </c>
      <c r="AP116" s="27"/>
      <c r="AQ116" s="34">
        <v>0</v>
      </c>
      <c r="AR116" s="37">
        <v>66.790000000000006</v>
      </c>
      <c r="AT116" s="32">
        <f t="shared" ref="AT116:AT226" si="105">D116-L116</f>
        <v>597000</v>
      </c>
      <c r="AU116" s="64">
        <f t="shared" ref="AU116:AU179" si="106">B116-N116</f>
        <v>1587.8166807999999</v>
      </c>
      <c r="AV116" s="2">
        <f t="shared" si="72"/>
        <v>2.6596594318257956</v>
      </c>
    </row>
    <row r="117" spans="1:48">
      <c r="A117" s="15">
        <v>42484</v>
      </c>
      <c r="B117" s="1">
        <f t="shared" si="33"/>
        <v>2773.0450500999996</v>
      </c>
      <c r="D117" s="29">
        <v>2100000</v>
      </c>
      <c r="E117" s="16">
        <f t="shared" si="39"/>
        <v>1.3204976429047617</v>
      </c>
      <c r="F117" s="43">
        <f t="shared" si="40"/>
        <v>1.4828554905669353</v>
      </c>
      <c r="G117" s="20">
        <v>716.93</v>
      </c>
      <c r="H117" s="1">
        <f t="shared" si="45"/>
        <v>790.25638419999996</v>
      </c>
      <c r="I117" s="1">
        <f t="shared" si="73"/>
        <v>224.4886659</v>
      </c>
      <c r="J117" s="4">
        <f t="shared" si="47"/>
        <v>581.24</v>
      </c>
      <c r="K117" s="20">
        <v>460.13</v>
      </c>
      <c r="L117" s="21">
        <v>1530000</v>
      </c>
      <c r="M117" s="22"/>
      <c r="N117" s="4">
        <f t="shared" ref="N117" si="107">SUM(P117:T117)</f>
        <v>1218.5835999999999</v>
      </c>
      <c r="O117" s="4">
        <f t="shared" ref="O117" si="108">N117/L117*1000</f>
        <v>0.79645986928104573</v>
      </c>
      <c r="P117" s="4">
        <f t="shared" ref="P117" si="109">V117</f>
        <v>364</v>
      </c>
      <c r="Q117" s="4">
        <f t="shared" ref="Q117" si="110">Y117*AN117+AC117*AO117</f>
        <v>257.82936029999996</v>
      </c>
      <c r="R117" s="4">
        <f t="shared" ref="R117" si="111">SUM(AD117+AJ117+AR117)*AO117</f>
        <v>62.754239699999999</v>
      </c>
      <c r="S117" s="4">
        <f t="shared" si="99"/>
        <v>414</v>
      </c>
      <c r="T117" s="34">
        <v>120</v>
      </c>
      <c r="U117" s="23">
        <v>193</v>
      </c>
      <c r="V117" s="23">
        <v>364</v>
      </c>
      <c r="W117" s="23">
        <v>151</v>
      </c>
      <c r="X117" s="24"/>
      <c r="Y117" s="24"/>
      <c r="Z117" s="24"/>
      <c r="AA117" s="26">
        <v>597.89</v>
      </c>
      <c r="AB117" s="26">
        <v>0</v>
      </c>
      <c r="AC117" s="26">
        <v>289.52999999999997</v>
      </c>
      <c r="AD117" s="25">
        <v>0</v>
      </c>
      <c r="AE117" s="26">
        <v>40.85</v>
      </c>
      <c r="AF117" s="26"/>
      <c r="AG117" s="27"/>
      <c r="AH117" s="36">
        <v>414</v>
      </c>
      <c r="AI117" s="36">
        <v>581.24</v>
      </c>
      <c r="AJ117" s="27"/>
      <c r="AK117" s="27">
        <v>107</v>
      </c>
      <c r="AL117" s="27">
        <v>33.770000000000003</v>
      </c>
      <c r="AM117" s="27">
        <v>0</v>
      </c>
      <c r="AN117" s="28"/>
      <c r="AO117" s="28">
        <v>0.89051000000000002</v>
      </c>
      <c r="AP117" s="27"/>
      <c r="AQ117" s="34">
        <v>0</v>
      </c>
      <c r="AR117" s="37">
        <v>70.47</v>
      </c>
      <c r="AT117" s="32">
        <f t="shared" si="105"/>
        <v>570000</v>
      </c>
      <c r="AU117" s="64">
        <f t="shared" si="106"/>
        <v>1554.4614500999996</v>
      </c>
      <c r="AV117" s="2">
        <f t="shared" si="72"/>
        <v>2.727125351052631</v>
      </c>
    </row>
    <row r="118" spans="1:48">
      <c r="A118" s="15">
        <v>42485</v>
      </c>
      <c r="B118" s="1">
        <f t="shared" si="33"/>
        <v>3422.013516</v>
      </c>
      <c r="D118" s="29">
        <v>2756000</v>
      </c>
      <c r="E118" s="16">
        <f t="shared" si="39"/>
        <v>1.2416594760522497</v>
      </c>
      <c r="F118" s="43">
        <f t="shared" si="40"/>
        <v>1.3943240121416376</v>
      </c>
      <c r="G118" s="20">
        <v>900.11</v>
      </c>
      <c r="H118" s="1">
        <f t="shared" si="45"/>
        <v>950.68176069999993</v>
      </c>
      <c r="I118" s="1">
        <f t="shared" si="73"/>
        <v>270.74175529999997</v>
      </c>
      <c r="J118" s="4">
        <f t="shared" si="47"/>
        <v>675.97</v>
      </c>
      <c r="K118" s="20">
        <v>624.51</v>
      </c>
      <c r="L118" s="21">
        <v>1473000</v>
      </c>
      <c r="M118" s="22"/>
      <c r="N118" s="4">
        <f t="shared" ref="N118:N119" si="112">SUM(P118:T118)</f>
        <v>1264.9701668</v>
      </c>
      <c r="O118" s="4">
        <f t="shared" ref="O118:O119" si="113">N118/L118*1000</f>
        <v>0.85877132844534965</v>
      </c>
      <c r="P118" s="4">
        <f t="shared" ref="P118:P119" si="114">V118</f>
        <v>386</v>
      </c>
      <c r="Q118" s="4">
        <f t="shared" ref="Q118:Q119" si="115">Y118*AN118+AC118*AO118</f>
        <v>251.15053529999997</v>
      </c>
      <c r="R118" s="4">
        <f t="shared" ref="R118:R119" si="116">SUM(AD118+AJ118+AR118)*AO118</f>
        <v>71.819631500000014</v>
      </c>
      <c r="S118" s="4">
        <f t="shared" ref="S118:S125" si="117">AF118*AO118+AH118</f>
        <v>436</v>
      </c>
      <c r="T118" s="34">
        <v>120</v>
      </c>
      <c r="U118" s="23">
        <v>300</v>
      </c>
      <c r="V118" s="23">
        <v>386</v>
      </c>
      <c r="W118" s="23">
        <v>150</v>
      </c>
      <c r="X118" s="24"/>
      <c r="Y118" s="24"/>
      <c r="Z118" s="24"/>
      <c r="AA118" s="26">
        <v>785.54</v>
      </c>
      <c r="AB118" s="26">
        <v>0</v>
      </c>
      <c r="AC118" s="26">
        <v>282.02999999999997</v>
      </c>
      <c r="AD118" s="25">
        <v>0</v>
      </c>
      <c r="AE118" s="26">
        <v>47.98</v>
      </c>
      <c r="AF118" s="26"/>
      <c r="AG118" s="27"/>
      <c r="AH118" s="36">
        <v>436</v>
      </c>
      <c r="AI118" s="36">
        <v>675.97</v>
      </c>
      <c r="AJ118" s="27"/>
      <c r="AK118" s="27">
        <v>142</v>
      </c>
      <c r="AL118" s="27">
        <v>33.4</v>
      </c>
      <c r="AM118" s="27">
        <v>0</v>
      </c>
      <c r="AN118" s="28"/>
      <c r="AO118" s="28">
        <v>0.89051000000000002</v>
      </c>
      <c r="AP118" s="27"/>
      <c r="AQ118" s="34">
        <v>0</v>
      </c>
      <c r="AR118" s="37">
        <v>80.650000000000006</v>
      </c>
      <c r="AT118" s="32">
        <f t="shared" si="105"/>
        <v>1283000</v>
      </c>
      <c r="AU118" s="64">
        <f t="shared" si="106"/>
        <v>2157.0433492000002</v>
      </c>
      <c r="AV118" s="2">
        <f t="shared" si="72"/>
        <v>1.6812496876071708</v>
      </c>
    </row>
    <row r="119" spans="1:48">
      <c r="A119" s="15">
        <v>42486</v>
      </c>
      <c r="B119" s="1">
        <f t="shared" si="33"/>
        <v>3586.1459703</v>
      </c>
      <c r="D119" s="29">
        <v>2830000</v>
      </c>
      <c r="E119" s="16">
        <f t="shared" si="39"/>
        <v>1.2671893887985866</v>
      </c>
      <c r="F119" s="43">
        <f t="shared" si="40"/>
        <v>1.4229928791350872</v>
      </c>
      <c r="G119" s="20">
        <v>915.88</v>
      </c>
      <c r="H119" s="1">
        <f t="shared" si="45"/>
        <v>961.02058180000006</v>
      </c>
      <c r="I119" s="1">
        <f t="shared" si="73"/>
        <v>286.16538850000001</v>
      </c>
      <c r="J119" s="4">
        <f t="shared" si="47"/>
        <v>751.56</v>
      </c>
      <c r="K119" s="20">
        <v>671.52</v>
      </c>
      <c r="L119" s="21">
        <v>1705000</v>
      </c>
      <c r="M119" s="22"/>
      <c r="N119" s="4">
        <f t="shared" si="112"/>
        <v>1278.7900274000001</v>
      </c>
      <c r="O119" s="4">
        <f t="shared" si="113"/>
        <v>0.75002347648093848</v>
      </c>
      <c r="P119" s="4">
        <f t="shared" si="114"/>
        <v>389</v>
      </c>
      <c r="Q119" s="4">
        <f t="shared" si="115"/>
        <v>244.04426550000002</v>
      </c>
      <c r="R119" s="4">
        <f t="shared" si="116"/>
        <v>72.745761900000005</v>
      </c>
      <c r="S119" s="4">
        <f t="shared" si="117"/>
        <v>453</v>
      </c>
      <c r="T119" s="34">
        <v>120</v>
      </c>
      <c r="U119" s="23">
        <v>311</v>
      </c>
      <c r="V119" s="23">
        <v>389</v>
      </c>
      <c r="W119" s="23">
        <v>186</v>
      </c>
      <c r="X119" s="24"/>
      <c r="Y119" s="24"/>
      <c r="Z119" s="24"/>
      <c r="AA119" s="26">
        <v>805.13</v>
      </c>
      <c r="AB119" s="26">
        <v>0</v>
      </c>
      <c r="AC119" s="26">
        <v>274.05</v>
      </c>
      <c r="AD119" s="25">
        <v>0</v>
      </c>
      <c r="AE119" s="26">
        <v>52.37</v>
      </c>
      <c r="AF119" s="26"/>
      <c r="AG119" s="27"/>
      <c r="AH119" s="36">
        <v>453</v>
      </c>
      <c r="AI119" s="36">
        <v>751.56</v>
      </c>
      <c r="AJ119" s="27"/>
      <c r="AK119" s="27">
        <v>166</v>
      </c>
      <c r="AL119" s="27">
        <v>21.29</v>
      </c>
      <c r="AM119" s="27">
        <v>0</v>
      </c>
      <c r="AN119" s="28"/>
      <c r="AO119" s="28">
        <v>0.89051000000000002</v>
      </c>
      <c r="AP119" s="27"/>
      <c r="AQ119" s="34">
        <v>0</v>
      </c>
      <c r="AR119" s="37">
        <v>81.69</v>
      </c>
      <c r="AT119" s="32">
        <f t="shared" si="105"/>
        <v>1125000</v>
      </c>
      <c r="AU119" s="64">
        <f t="shared" si="106"/>
        <v>2307.3559428999997</v>
      </c>
      <c r="AV119" s="2">
        <f t="shared" si="72"/>
        <v>2.0509830603555552</v>
      </c>
    </row>
    <row r="120" spans="1:48">
      <c r="A120" s="15">
        <v>42487</v>
      </c>
      <c r="B120" s="1">
        <f t="shared" si="33"/>
        <v>3428.101615</v>
      </c>
      <c r="D120" s="29">
        <v>2798000</v>
      </c>
      <c r="E120" s="16">
        <f t="shared" si="39"/>
        <v>1.2251971461758397</v>
      </c>
      <c r="F120" s="43">
        <f t="shared" si="40"/>
        <v>1.3758530557842108</v>
      </c>
      <c r="G120" s="20">
        <v>965.83</v>
      </c>
      <c r="H120" s="1">
        <f t="shared" si="45"/>
        <v>902.47722499999986</v>
      </c>
      <c r="I120" s="1">
        <f t="shared" si="73"/>
        <v>260.36438999999996</v>
      </c>
      <c r="J120" s="4">
        <f t="shared" si="47"/>
        <v>651.08000000000004</v>
      </c>
      <c r="K120" s="20">
        <v>648.35</v>
      </c>
      <c r="L120" s="21">
        <v>1646000</v>
      </c>
      <c r="M120" s="22"/>
      <c r="N120" s="4">
        <f t="shared" ref="N120" si="118">SUM(P120:T120)</f>
        <v>1180.5668799999999</v>
      </c>
      <c r="O120" s="4">
        <f t="shared" ref="O120" si="119">N120/L120*1000</f>
        <v>0.71723382746051023</v>
      </c>
      <c r="P120" s="4">
        <f t="shared" ref="P120" si="120">V120</f>
        <v>396</v>
      </c>
      <c r="Q120" s="4">
        <f t="shared" ref="Q120" si="121">Y120*AN120+AC120*AO120</f>
        <v>203.82654499999998</v>
      </c>
      <c r="R120" s="4">
        <f t="shared" ref="R120" si="122">SUM(AD120+AJ120+AR120)*AO120</f>
        <v>67.740334999999988</v>
      </c>
      <c r="S120" s="4">
        <f t="shared" si="117"/>
        <v>393</v>
      </c>
      <c r="T120" s="34">
        <v>120</v>
      </c>
      <c r="U120" s="23">
        <v>299</v>
      </c>
      <c r="V120" s="23">
        <v>396</v>
      </c>
      <c r="W120" s="23">
        <v>253</v>
      </c>
      <c r="X120" s="24"/>
      <c r="Y120" s="24"/>
      <c r="Z120" s="24"/>
      <c r="AA120" s="26">
        <v>784.56</v>
      </c>
      <c r="AB120" s="26">
        <v>0</v>
      </c>
      <c r="AC120" s="26">
        <v>228.89</v>
      </c>
      <c r="AD120" s="25">
        <v>0</v>
      </c>
      <c r="AE120" s="26">
        <v>58.72</v>
      </c>
      <c r="AF120" s="26"/>
      <c r="AG120" s="27"/>
      <c r="AH120" s="36">
        <v>393</v>
      </c>
      <c r="AI120" s="36">
        <v>651.08000000000004</v>
      </c>
      <c r="AJ120" s="27"/>
      <c r="AK120" s="27">
        <v>153</v>
      </c>
      <c r="AL120" s="27">
        <v>4.59</v>
      </c>
      <c r="AM120" s="27">
        <v>0</v>
      </c>
      <c r="AN120" s="28"/>
      <c r="AO120" s="28">
        <v>0.89049999999999996</v>
      </c>
      <c r="AP120" s="27"/>
      <c r="AQ120" s="34">
        <v>0</v>
      </c>
      <c r="AR120" s="37">
        <v>76.069999999999993</v>
      </c>
      <c r="AT120" s="32">
        <f t="shared" si="105"/>
        <v>1152000</v>
      </c>
      <c r="AU120" s="64">
        <f t="shared" si="106"/>
        <v>2247.5347350000002</v>
      </c>
      <c r="AV120" s="2">
        <f t="shared" si="72"/>
        <v>1.9509850130208335</v>
      </c>
    </row>
    <row r="121" spans="1:48">
      <c r="A121" s="15">
        <v>42488</v>
      </c>
      <c r="B121" s="1">
        <f t="shared" si="33"/>
        <v>3547.2947364999995</v>
      </c>
      <c r="D121" s="29">
        <v>2772000</v>
      </c>
      <c r="E121" s="16">
        <f t="shared" si="39"/>
        <v>1.2796878558802307</v>
      </c>
      <c r="F121" s="43">
        <f t="shared" si="40"/>
        <v>1.4474960759670961</v>
      </c>
      <c r="G121" s="20">
        <v>926.54</v>
      </c>
      <c r="H121" s="1">
        <f t="shared" si="45"/>
        <v>906.0479802000001</v>
      </c>
      <c r="I121" s="1">
        <f t="shared" si="73"/>
        <v>368.73675630000002</v>
      </c>
      <c r="J121" s="4">
        <f t="shared" si="47"/>
        <v>702.31</v>
      </c>
      <c r="K121" s="20">
        <v>643.66</v>
      </c>
      <c r="L121" s="21">
        <v>1618000</v>
      </c>
      <c r="M121" s="22"/>
      <c r="N121" s="4">
        <f t="shared" ref="N121" si="123">SUM(P121:T121)</f>
        <v>1281.4591967000001</v>
      </c>
      <c r="O121" s="4">
        <f t="shared" ref="O121" si="124">N121/L121*1000</f>
        <v>0.79200197571075415</v>
      </c>
      <c r="P121" s="4">
        <f t="shared" ref="P121:P125" si="125">V121</f>
        <v>425</v>
      </c>
      <c r="Q121" s="4">
        <f t="shared" ref="Q121:Q125" si="126">Y121*AN121+AC121*AO121</f>
        <v>214.74060300000002</v>
      </c>
      <c r="R121" s="4">
        <f t="shared" ref="R121:R125" si="127">SUM(AD121+AJ121+AR121)*AO121</f>
        <v>77.7185937</v>
      </c>
      <c r="S121" s="4">
        <f t="shared" si="117"/>
        <v>444</v>
      </c>
      <c r="T121" s="34">
        <v>120</v>
      </c>
      <c r="U121" s="23">
        <v>285</v>
      </c>
      <c r="V121" s="23">
        <v>425</v>
      </c>
      <c r="W121" s="23">
        <v>203</v>
      </c>
      <c r="X121" s="24"/>
      <c r="Y121" s="24"/>
      <c r="Z121" s="24"/>
      <c r="AA121" s="26">
        <v>781.96</v>
      </c>
      <c r="AB121" s="26">
        <v>0</v>
      </c>
      <c r="AC121" s="26">
        <v>242.9</v>
      </c>
      <c r="AD121" s="25">
        <v>0</v>
      </c>
      <c r="AE121" s="26">
        <v>67.569999999999993</v>
      </c>
      <c r="AF121" s="26"/>
      <c r="AG121" s="27"/>
      <c r="AH121" s="36">
        <v>444</v>
      </c>
      <c r="AI121" s="36">
        <v>702.31</v>
      </c>
      <c r="AJ121" s="27"/>
      <c r="AK121" s="27">
        <v>256</v>
      </c>
      <c r="AL121" s="27">
        <v>5.61</v>
      </c>
      <c r="AM121" s="27">
        <v>0</v>
      </c>
      <c r="AN121" s="28"/>
      <c r="AO121" s="28">
        <v>0.88407000000000002</v>
      </c>
      <c r="AP121" s="27"/>
      <c r="AQ121" s="34">
        <v>0</v>
      </c>
      <c r="AR121" s="37">
        <v>87.91</v>
      </c>
      <c r="AT121" s="32">
        <f t="shared" si="105"/>
        <v>1154000</v>
      </c>
      <c r="AU121" s="64">
        <f t="shared" si="106"/>
        <v>2265.8355397999994</v>
      </c>
      <c r="AV121" s="2">
        <f t="shared" si="72"/>
        <v>1.963462339514731</v>
      </c>
    </row>
    <row r="122" spans="1:48">
      <c r="A122" s="15">
        <v>42489</v>
      </c>
      <c r="B122" s="1">
        <f t="shared" si="33"/>
        <v>3277.2116071</v>
      </c>
      <c r="D122" s="29">
        <v>2539000</v>
      </c>
      <c r="E122" s="16">
        <f t="shared" si="39"/>
        <v>1.2907489590783772</v>
      </c>
      <c r="F122" s="43">
        <f t="shared" si="40"/>
        <v>1.4633844189861764</v>
      </c>
      <c r="G122" s="20">
        <v>903.65</v>
      </c>
      <c r="H122" s="1">
        <f t="shared" si="45"/>
        <v>895.54269959999999</v>
      </c>
      <c r="I122" s="1">
        <f t="shared" si="73"/>
        <v>247.1889075</v>
      </c>
      <c r="J122" s="4">
        <f t="shared" si="47"/>
        <v>644.17999999999995</v>
      </c>
      <c r="K122" s="20">
        <v>586.65</v>
      </c>
      <c r="L122" s="21">
        <v>1635000</v>
      </c>
      <c r="M122" s="22"/>
      <c r="N122" s="4">
        <f t="shared" ref="N122:N125" si="128">SUM(P122:T122)</f>
        <v>1232.4568710000001</v>
      </c>
      <c r="O122" s="4">
        <f t="shared" ref="O122:O125" si="129">N122/L122*1000</f>
        <v>0.75379625137614681</v>
      </c>
      <c r="P122" s="4">
        <f t="shared" si="125"/>
        <v>420</v>
      </c>
      <c r="Q122" s="4">
        <f t="shared" si="126"/>
        <v>213.45125999999999</v>
      </c>
      <c r="R122" s="4">
        <f t="shared" si="127"/>
        <v>65.005611000000002</v>
      </c>
      <c r="S122" s="4">
        <f t="shared" si="117"/>
        <v>414</v>
      </c>
      <c r="T122" s="34">
        <v>120</v>
      </c>
      <c r="U122" s="23">
        <v>276</v>
      </c>
      <c r="V122" s="23">
        <v>420</v>
      </c>
      <c r="W122" s="23">
        <v>199</v>
      </c>
      <c r="X122" s="24"/>
      <c r="Y122" s="24"/>
      <c r="Z122" s="24"/>
      <c r="AA122" s="26">
        <v>773.32</v>
      </c>
      <c r="AB122" s="26">
        <v>0</v>
      </c>
      <c r="AC122" s="26">
        <v>242</v>
      </c>
      <c r="AD122" s="25">
        <v>0</v>
      </c>
      <c r="AE122" s="26">
        <v>68.849999999999994</v>
      </c>
      <c r="AF122" s="26"/>
      <c r="AG122" s="27"/>
      <c r="AH122" s="36">
        <v>414</v>
      </c>
      <c r="AI122" s="36">
        <v>644.17999999999995</v>
      </c>
      <c r="AJ122" s="27"/>
      <c r="AK122" s="27">
        <v>132</v>
      </c>
      <c r="AL122" s="27">
        <v>5.7</v>
      </c>
      <c r="AM122" s="27">
        <v>0</v>
      </c>
      <c r="AN122" s="28"/>
      <c r="AO122" s="28">
        <v>0.88202999999999998</v>
      </c>
      <c r="AP122" s="27"/>
      <c r="AQ122" s="34">
        <v>0</v>
      </c>
      <c r="AR122" s="37">
        <v>73.7</v>
      </c>
      <c r="AT122" s="32">
        <f t="shared" si="105"/>
        <v>904000</v>
      </c>
      <c r="AU122" s="64">
        <f t="shared" si="106"/>
        <v>2044.7547360999999</v>
      </c>
      <c r="AV122" s="2">
        <f t="shared" si="72"/>
        <v>2.2618968319690262</v>
      </c>
    </row>
    <row r="123" spans="1:48">
      <c r="A123" s="15">
        <v>42490</v>
      </c>
      <c r="B123" s="1">
        <f t="shared" si="33"/>
        <v>2701.1758182000003</v>
      </c>
      <c r="D123" s="29">
        <v>2083000</v>
      </c>
      <c r="E123" s="16">
        <f t="shared" si="39"/>
        <v>1.2967718762361979</v>
      </c>
      <c r="F123" s="43">
        <f t="shared" si="40"/>
        <v>1.4798432895915712</v>
      </c>
      <c r="G123" s="20">
        <v>797.55</v>
      </c>
      <c r="H123" s="1">
        <f t="shared" si="45"/>
        <v>709.54077590000009</v>
      </c>
      <c r="I123" s="1">
        <f t="shared" si="73"/>
        <v>196.1750423</v>
      </c>
      <c r="J123" s="4">
        <f t="shared" si="47"/>
        <v>544.38</v>
      </c>
      <c r="K123" s="20">
        <v>453.53</v>
      </c>
      <c r="L123" s="21">
        <v>1748000</v>
      </c>
      <c r="M123" s="22"/>
      <c r="N123" s="4">
        <f t="shared" si="128"/>
        <v>1118.0524657000001</v>
      </c>
      <c r="O123" s="4">
        <f t="shared" si="129"/>
        <v>0.63961811538901603</v>
      </c>
      <c r="P123" s="4">
        <f t="shared" si="125"/>
        <v>358</v>
      </c>
      <c r="Q123" s="4">
        <f t="shared" si="126"/>
        <v>202.86989789999998</v>
      </c>
      <c r="R123" s="4">
        <f t="shared" si="127"/>
        <v>61.182567799999994</v>
      </c>
      <c r="S123" s="4">
        <f t="shared" si="117"/>
        <v>376</v>
      </c>
      <c r="T123" s="34">
        <v>120</v>
      </c>
      <c r="U123" s="23">
        <v>204</v>
      </c>
      <c r="V123" s="23">
        <v>358</v>
      </c>
      <c r="W123" s="23">
        <v>196</v>
      </c>
      <c r="X123" s="24"/>
      <c r="Y123" s="24"/>
      <c r="Z123" s="24"/>
      <c r="AA123" s="26">
        <v>578.20000000000005</v>
      </c>
      <c r="AB123" s="26">
        <v>0</v>
      </c>
      <c r="AC123" s="26">
        <v>231.51</v>
      </c>
      <c r="AD123" s="25">
        <v>0</v>
      </c>
      <c r="AE123" s="26">
        <v>58.74</v>
      </c>
      <c r="AF123" s="26"/>
      <c r="AG123" s="27"/>
      <c r="AH123" s="36">
        <v>376</v>
      </c>
      <c r="AI123" s="36">
        <v>544.38</v>
      </c>
      <c r="AJ123" s="27"/>
      <c r="AK123" s="27">
        <v>88</v>
      </c>
      <c r="AL123" s="27">
        <v>7.31</v>
      </c>
      <c r="AM123" s="27">
        <v>0</v>
      </c>
      <c r="AN123" s="28"/>
      <c r="AO123" s="28">
        <v>0.87629000000000001</v>
      </c>
      <c r="AP123" s="27"/>
      <c r="AQ123" s="34">
        <v>0</v>
      </c>
      <c r="AR123" s="37">
        <v>69.819999999999993</v>
      </c>
      <c r="AT123" s="32">
        <f t="shared" si="105"/>
        <v>335000</v>
      </c>
      <c r="AU123" s="64">
        <f t="shared" si="106"/>
        <v>1583.1233525000002</v>
      </c>
      <c r="AV123" s="2">
        <f t="shared" si="72"/>
        <v>4.7257413507462696</v>
      </c>
    </row>
    <row r="124" spans="1:48">
      <c r="A124" s="15">
        <v>42491</v>
      </c>
      <c r="B124" s="1">
        <f t="shared" si="33"/>
        <v>2529.8259099999996</v>
      </c>
      <c r="D124" s="29">
        <v>2033000</v>
      </c>
      <c r="E124" s="16">
        <f t="shared" si="39"/>
        <v>1.2443806738809637</v>
      </c>
      <c r="F124" s="43">
        <f t="shared" si="40"/>
        <v>1.4254074156712071</v>
      </c>
      <c r="G124" s="20">
        <v>719</v>
      </c>
      <c r="H124" s="1">
        <f t="shared" si="45"/>
        <v>600.25733999999989</v>
      </c>
      <c r="I124" s="1">
        <f t="shared" si="73"/>
        <v>200.86856999999998</v>
      </c>
      <c r="J124" s="4">
        <f t="shared" si="47"/>
        <v>541.45000000000005</v>
      </c>
      <c r="K124" s="20">
        <v>468.25</v>
      </c>
      <c r="L124" s="21">
        <v>1677000</v>
      </c>
      <c r="M124" s="22"/>
      <c r="N124" s="4">
        <f t="shared" si="128"/>
        <v>1056.1294400000002</v>
      </c>
      <c r="O124" s="4">
        <f t="shared" si="129"/>
        <v>0.62977307096004775</v>
      </c>
      <c r="P124" s="4">
        <f t="shared" si="125"/>
        <v>346</v>
      </c>
      <c r="Q124" s="4">
        <f t="shared" si="126"/>
        <v>153.01944</v>
      </c>
      <c r="R124" s="4">
        <f t="shared" si="127"/>
        <v>61.11</v>
      </c>
      <c r="S124" s="4">
        <f t="shared" si="117"/>
        <v>376</v>
      </c>
      <c r="T124" s="34">
        <v>120</v>
      </c>
      <c r="U124" s="23">
        <v>214</v>
      </c>
      <c r="V124" s="23">
        <v>346</v>
      </c>
      <c r="W124" s="23">
        <v>158</v>
      </c>
      <c r="X124" s="24"/>
      <c r="Y124" s="24"/>
      <c r="Z124" s="24"/>
      <c r="AA124" s="26">
        <v>512.29999999999995</v>
      </c>
      <c r="AB124" s="26">
        <v>0</v>
      </c>
      <c r="AC124" s="26">
        <v>175.28</v>
      </c>
      <c r="AD124" s="25">
        <v>0</v>
      </c>
      <c r="AE124" s="26">
        <v>67.63</v>
      </c>
      <c r="AF124" s="26"/>
      <c r="AG124" s="27"/>
      <c r="AH124" s="36">
        <v>376</v>
      </c>
      <c r="AI124" s="36">
        <v>541.45000000000005</v>
      </c>
      <c r="AJ124" s="27"/>
      <c r="AK124" s="27">
        <v>87</v>
      </c>
      <c r="AL124" s="27">
        <v>5.46</v>
      </c>
      <c r="AM124" s="27">
        <v>0</v>
      </c>
      <c r="AN124" s="28"/>
      <c r="AO124" s="28">
        <v>0.873</v>
      </c>
      <c r="AQ124" s="34">
        <v>0</v>
      </c>
      <c r="AR124" s="37">
        <v>70</v>
      </c>
      <c r="AT124" s="32">
        <f t="shared" si="105"/>
        <v>356000</v>
      </c>
      <c r="AU124" s="64">
        <f t="shared" si="106"/>
        <v>1473.6964699999994</v>
      </c>
      <c r="AV124" s="2">
        <f t="shared" si="72"/>
        <v>4.1395968258426947</v>
      </c>
    </row>
    <row r="125" spans="1:48">
      <c r="A125" s="15">
        <v>42492</v>
      </c>
      <c r="B125" s="1">
        <f t="shared" si="33"/>
        <v>3069.9980325000001</v>
      </c>
      <c r="D125" s="29">
        <v>2513000</v>
      </c>
      <c r="E125" s="16">
        <f t="shared" si="39"/>
        <v>1.2216466504178274</v>
      </c>
      <c r="F125" s="43">
        <f t="shared" si="40"/>
        <v>1.3992539549152156</v>
      </c>
      <c r="G125" s="20">
        <v>868</v>
      </c>
      <c r="H125" s="1">
        <f t="shared" si="45"/>
        <v>707.64942710000003</v>
      </c>
      <c r="I125" s="1">
        <f t="shared" si="73"/>
        <v>243.77860539999998</v>
      </c>
      <c r="J125" s="4">
        <f t="shared" si="47"/>
        <v>590.75</v>
      </c>
      <c r="K125" s="20">
        <v>659.82</v>
      </c>
      <c r="L125" s="21">
        <v>1666000</v>
      </c>
      <c r="M125" s="22"/>
      <c r="N125" s="4">
        <f t="shared" si="128"/>
        <v>1177.0741097999999</v>
      </c>
      <c r="O125" s="4">
        <f t="shared" si="129"/>
        <v>0.70652707671068427</v>
      </c>
      <c r="P125" s="4">
        <f t="shared" si="125"/>
        <v>415</v>
      </c>
      <c r="Q125" s="4">
        <f t="shared" si="126"/>
        <v>179.97464979999998</v>
      </c>
      <c r="R125" s="4">
        <f t="shared" si="127"/>
        <v>68.099460000000008</v>
      </c>
      <c r="S125" s="4">
        <f t="shared" si="117"/>
        <v>394</v>
      </c>
      <c r="T125" s="34">
        <v>120</v>
      </c>
      <c r="U125" s="23">
        <v>246</v>
      </c>
      <c r="V125" s="23">
        <v>415</v>
      </c>
      <c r="W125" s="23">
        <v>197</v>
      </c>
      <c r="X125" s="24"/>
      <c r="Y125" s="24"/>
      <c r="Z125" s="24"/>
      <c r="AA125" s="26">
        <v>604.39</v>
      </c>
      <c r="AB125" s="26">
        <v>0</v>
      </c>
      <c r="AC125" s="26">
        <v>206.14</v>
      </c>
      <c r="AD125" s="25">
        <v>0</v>
      </c>
      <c r="AE125" s="26">
        <v>73.66</v>
      </c>
      <c r="AF125" s="26"/>
      <c r="AG125" s="27"/>
      <c r="AH125" s="36">
        <v>394</v>
      </c>
      <c r="AI125" s="36">
        <v>590.75</v>
      </c>
      <c r="AJ125" s="27"/>
      <c r="AK125" s="27">
        <v>124.82</v>
      </c>
      <c r="AL125" s="27">
        <v>2.74</v>
      </c>
      <c r="AM125" s="27">
        <v>0</v>
      </c>
      <c r="AN125" s="28"/>
      <c r="AO125" s="28">
        <v>0.87307000000000001</v>
      </c>
      <c r="AQ125" s="34">
        <v>0</v>
      </c>
      <c r="AR125" s="37">
        <v>78</v>
      </c>
      <c r="AT125" s="32">
        <f t="shared" si="105"/>
        <v>847000</v>
      </c>
      <c r="AU125" s="64">
        <f t="shared" si="106"/>
        <v>1892.9239227000003</v>
      </c>
      <c r="AV125" s="2">
        <f t="shared" si="72"/>
        <v>2.2348570515938611</v>
      </c>
    </row>
    <row r="126" spans="1:48">
      <c r="A126" s="15">
        <v>42493</v>
      </c>
      <c r="B126" s="1">
        <f t="shared" ref="B126:B128" si="130">SUM(G126:K126)</f>
        <v>3218.8159999999998</v>
      </c>
      <c r="D126" s="29">
        <v>2836000</v>
      </c>
      <c r="E126" s="16">
        <f t="shared" si="39"/>
        <v>1.134984485190409</v>
      </c>
      <c r="F126" s="43">
        <f t="shared" si="40"/>
        <v>1.3036358558634655</v>
      </c>
      <c r="G126" s="20">
        <v>912.56</v>
      </c>
      <c r="H126" s="1">
        <f t="shared" ref="H126:H157" si="131">Z126*AN126+(AA126+AB126+AC126)*AO126</f>
        <v>758.62345049999999</v>
      </c>
      <c r="I126" s="1">
        <f t="shared" ref="I126:I157" si="132">AO126*(AL126+AE126+AK126+AM126+AR126)+(AQ126)</f>
        <v>286.13254949999998</v>
      </c>
      <c r="J126" s="4">
        <f t="shared" ref="J126:J157" si="133">AG126*AO126+AI126</f>
        <v>597.92999999999995</v>
      </c>
      <c r="K126" s="20">
        <v>663.57</v>
      </c>
      <c r="L126" s="21">
        <v>1632000</v>
      </c>
      <c r="M126" s="22"/>
      <c r="N126" s="4">
        <f t="shared" ref="N126:N135" si="134">SUM(P126:T126)</f>
        <v>1168.0482050999999</v>
      </c>
      <c r="O126" s="4">
        <f t="shared" ref="O126:O135" si="135">N126/L126*1000</f>
        <v>0.7157158119485294</v>
      </c>
      <c r="P126" s="4">
        <f t="shared" ref="P126:P143" si="136">V126</f>
        <v>404</v>
      </c>
      <c r="Q126" s="4">
        <f t="shared" ref="Q126:Q143" si="137">Y126*AN126+AC126*AO126</f>
        <v>180.89950139999999</v>
      </c>
      <c r="R126" s="4">
        <f t="shared" ref="R126:R143" si="138">SUM(AD126+AJ126+AR126)*AO126</f>
        <v>93.148703699999999</v>
      </c>
      <c r="S126" s="4">
        <f t="shared" ref="S126:S143" si="139">AF126*AO126+AH126</f>
        <v>370</v>
      </c>
      <c r="T126" s="34">
        <v>120</v>
      </c>
      <c r="U126" s="23">
        <v>310</v>
      </c>
      <c r="V126" s="23">
        <v>404</v>
      </c>
      <c r="W126" s="23">
        <v>190</v>
      </c>
      <c r="X126" s="24"/>
      <c r="Y126" s="24"/>
      <c r="Z126" s="24"/>
      <c r="AA126" s="26">
        <v>663.57</v>
      </c>
      <c r="AB126" s="26">
        <v>0</v>
      </c>
      <c r="AC126" s="26">
        <v>207.78</v>
      </c>
      <c r="AD126" s="25">
        <v>0</v>
      </c>
      <c r="AE126" s="26">
        <v>75.650000000000006</v>
      </c>
      <c r="AF126" s="26"/>
      <c r="AG126" s="27"/>
      <c r="AH126" s="36">
        <v>370</v>
      </c>
      <c r="AI126" s="36">
        <v>597.92999999999995</v>
      </c>
      <c r="AJ126" s="27"/>
      <c r="AK126" s="27">
        <v>141.07</v>
      </c>
      <c r="AL126" s="27">
        <v>4.9400000000000004</v>
      </c>
      <c r="AM126" s="27">
        <v>0</v>
      </c>
      <c r="AN126" s="28"/>
      <c r="AO126" s="28">
        <v>0.87063000000000001</v>
      </c>
      <c r="AQ126" s="34">
        <v>0</v>
      </c>
      <c r="AR126" s="37">
        <v>106.99</v>
      </c>
      <c r="AT126" s="32">
        <f t="shared" si="105"/>
        <v>1204000</v>
      </c>
      <c r="AU126" s="64">
        <f t="shared" si="106"/>
        <v>2050.7677948999999</v>
      </c>
      <c r="AV126" s="2">
        <f t="shared" si="72"/>
        <v>1.7032955107142855</v>
      </c>
    </row>
    <row r="127" spans="1:48">
      <c r="A127" s="15">
        <v>42494</v>
      </c>
      <c r="B127" s="1">
        <f t="shared" si="130"/>
        <v>3318.798272</v>
      </c>
      <c r="D127" s="29">
        <v>2875000</v>
      </c>
      <c r="E127" s="16">
        <f t="shared" si="39"/>
        <v>1.1543646163478261</v>
      </c>
      <c r="F127" s="43">
        <f t="shared" si="40"/>
        <v>1.3324614081628761</v>
      </c>
      <c r="G127" s="20">
        <v>890</v>
      </c>
      <c r="H127" s="1">
        <f t="shared" si="131"/>
        <v>808.39051740000002</v>
      </c>
      <c r="I127" s="1">
        <f t="shared" si="132"/>
        <v>301.21775459999998</v>
      </c>
      <c r="J127" s="4">
        <f t="shared" si="133"/>
        <v>621.98</v>
      </c>
      <c r="K127" s="20">
        <v>697.21</v>
      </c>
      <c r="L127" s="21">
        <v>1650000</v>
      </c>
      <c r="M127" s="22"/>
      <c r="N127" s="4">
        <f t="shared" si="134"/>
        <v>1219.2189728000001</v>
      </c>
      <c r="O127" s="4">
        <f t="shared" si="135"/>
        <v>0.73892058957575757</v>
      </c>
      <c r="P127" s="4">
        <f t="shared" si="136"/>
        <v>416</v>
      </c>
      <c r="Q127" s="4">
        <f t="shared" si="137"/>
        <v>205.02802439999999</v>
      </c>
      <c r="R127" s="4">
        <f t="shared" si="138"/>
        <v>91.190948400000011</v>
      </c>
      <c r="S127" s="4">
        <f t="shared" si="139"/>
        <v>387</v>
      </c>
      <c r="T127" s="34">
        <v>120</v>
      </c>
      <c r="U127" s="23">
        <v>273</v>
      </c>
      <c r="V127" s="23">
        <v>416</v>
      </c>
      <c r="W127" s="23">
        <v>191</v>
      </c>
      <c r="X127" s="24"/>
      <c r="Y127" s="24"/>
      <c r="Z127" s="24"/>
      <c r="AA127" s="26">
        <v>696.45</v>
      </c>
      <c r="AB127" s="26">
        <v>0</v>
      </c>
      <c r="AC127" s="26">
        <v>236.66</v>
      </c>
      <c r="AD127" s="25">
        <v>0</v>
      </c>
      <c r="AE127" s="26">
        <v>72.62</v>
      </c>
      <c r="AF127" s="26"/>
      <c r="AG127" s="27"/>
      <c r="AH127" s="36">
        <v>387</v>
      </c>
      <c r="AI127" s="36">
        <v>621.98</v>
      </c>
      <c r="AJ127" s="27"/>
      <c r="AK127" s="27">
        <v>152.13</v>
      </c>
      <c r="AL127" s="27">
        <v>17.68</v>
      </c>
      <c r="AM127" s="27">
        <v>0</v>
      </c>
      <c r="AN127" s="28"/>
      <c r="AO127" s="28">
        <v>0.86634</v>
      </c>
      <c r="AQ127" s="34">
        <v>0</v>
      </c>
      <c r="AR127" s="37">
        <v>105.26</v>
      </c>
      <c r="AT127" s="32">
        <f t="shared" si="105"/>
        <v>1225000</v>
      </c>
      <c r="AU127" s="64">
        <f t="shared" si="106"/>
        <v>2099.5792991999997</v>
      </c>
      <c r="AV127" s="2">
        <f t="shared" si="72"/>
        <v>1.7139422850612243</v>
      </c>
    </row>
    <row r="128" spans="1:48">
      <c r="A128" s="15">
        <v>42495</v>
      </c>
      <c r="B128" s="1">
        <f t="shared" si="130"/>
        <v>3275.5983064000002</v>
      </c>
      <c r="D128" s="29">
        <v>2848000</v>
      </c>
      <c r="E128" s="16">
        <f t="shared" si="39"/>
        <v>1.150139854775281</v>
      </c>
      <c r="F128" s="43">
        <f t="shared" si="40"/>
        <v>1.3218327048020146</v>
      </c>
      <c r="G128" s="20">
        <v>913.37</v>
      </c>
      <c r="H128" s="1">
        <f t="shared" si="131"/>
        <v>828.03148040000008</v>
      </c>
      <c r="I128" s="1">
        <f t="shared" si="132"/>
        <v>275.47682600000002</v>
      </c>
      <c r="J128" s="4">
        <f t="shared" si="133"/>
        <v>571.54999999999995</v>
      </c>
      <c r="K128" s="20">
        <v>687.17</v>
      </c>
      <c r="L128" s="21">
        <v>1632000</v>
      </c>
      <c r="M128" s="22"/>
      <c r="N128" s="4">
        <f t="shared" si="134"/>
        <v>1183.7521861999999</v>
      </c>
      <c r="O128" s="4">
        <f t="shared" si="135"/>
        <v>0.72533834938725483</v>
      </c>
      <c r="P128" s="4">
        <f t="shared" si="136"/>
        <v>425.77</v>
      </c>
      <c r="Q128" s="4">
        <f t="shared" si="137"/>
        <v>209.4876836</v>
      </c>
      <c r="R128" s="4">
        <f t="shared" si="138"/>
        <v>81.494502600000004</v>
      </c>
      <c r="S128" s="4">
        <f t="shared" si="139"/>
        <v>347</v>
      </c>
      <c r="T128" s="34">
        <v>120</v>
      </c>
      <c r="U128" s="23">
        <v>290.98</v>
      </c>
      <c r="V128" s="23">
        <v>425.77</v>
      </c>
      <c r="W128" s="23">
        <v>185.7</v>
      </c>
      <c r="X128" s="24"/>
      <c r="Y128" s="24"/>
      <c r="Z128" s="24"/>
      <c r="AA128" s="26">
        <v>710.88</v>
      </c>
      <c r="AB128" s="26">
        <v>0</v>
      </c>
      <c r="AC128" s="26">
        <v>240.76</v>
      </c>
      <c r="AD128" s="25">
        <v>0</v>
      </c>
      <c r="AE128" s="26">
        <v>69.17</v>
      </c>
      <c r="AF128" s="26"/>
      <c r="AG128" s="27"/>
      <c r="AH128" s="36">
        <v>347</v>
      </c>
      <c r="AI128" s="36">
        <v>571.54999999999995</v>
      </c>
      <c r="AJ128" s="27"/>
      <c r="AK128" s="27">
        <v>139.86000000000001</v>
      </c>
      <c r="AL128" s="27">
        <v>13.91</v>
      </c>
      <c r="AM128" s="27">
        <v>0</v>
      </c>
      <c r="AN128" s="28"/>
      <c r="AO128" s="28">
        <v>0.87011000000000005</v>
      </c>
      <c r="AQ128" s="34">
        <v>0</v>
      </c>
      <c r="AR128" s="37">
        <v>93.66</v>
      </c>
      <c r="AT128" s="32">
        <f t="shared" si="105"/>
        <v>1216000</v>
      </c>
      <c r="AU128" s="64">
        <f t="shared" si="106"/>
        <v>2091.8461202000003</v>
      </c>
      <c r="AV128" s="2">
        <f t="shared" si="72"/>
        <v>1.7202681909539477</v>
      </c>
    </row>
    <row r="129" spans="1:48">
      <c r="A129" s="15">
        <v>42496</v>
      </c>
      <c r="B129" s="1">
        <f t="shared" ref="B129:B192" si="140">SUM(G129:K129)</f>
        <v>3341.8381620999999</v>
      </c>
      <c r="D129" s="29">
        <v>2648000</v>
      </c>
      <c r="E129" s="16">
        <f t="shared" si="39"/>
        <v>1.262023475113293</v>
      </c>
      <c r="F129" s="43">
        <f t="shared" si="40"/>
        <v>1.4449382021196151</v>
      </c>
      <c r="G129" s="20">
        <v>922</v>
      </c>
      <c r="H129" s="1">
        <f t="shared" si="131"/>
        <v>864.50121799999999</v>
      </c>
      <c r="I129" s="1">
        <f t="shared" si="132"/>
        <v>245.43694410000001</v>
      </c>
      <c r="J129" s="4">
        <f t="shared" si="133"/>
        <v>639.71</v>
      </c>
      <c r="K129" s="20">
        <v>670.19</v>
      </c>
      <c r="L129" s="21">
        <v>1591000</v>
      </c>
      <c r="M129" s="22"/>
      <c r="N129" s="4">
        <f t="shared" si="134"/>
        <v>1263.2659647</v>
      </c>
      <c r="O129" s="4">
        <f t="shared" si="135"/>
        <v>0.79400752023884358</v>
      </c>
      <c r="P129" s="4">
        <f t="shared" si="136"/>
        <v>441</v>
      </c>
      <c r="Q129" s="4">
        <f t="shared" si="137"/>
        <v>241.39305580000001</v>
      </c>
      <c r="R129" s="4">
        <f t="shared" si="138"/>
        <v>71.872908900000013</v>
      </c>
      <c r="S129" s="4">
        <f t="shared" si="139"/>
        <v>389</v>
      </c>
      <c r="T129" s="34">
        <v>120</v>
      </c>
      <c r="U129" s="23">
        <v>257</v>
      </c>
      <c r="V129" s="23">
        <v>441</v>
      </c>
      <c r="W129" s="23">
        <v>212</v>
      </c>
      <c r="X129" s="24"/>
      <c r="Y129" s="24"/>
      <c r="Z129" s="24"/>
      <c r="AA129" s="26">
        <v>713.42</v>
      </c>
      <c r="AB129" s="26">
        <v>0</v>
      </c>
      <c r="AC129" s="26">
        <v>276.38</v>
      </c>
      <c r="AD129" s="25">
        <v>0</v>
      </c>
      <c r="AE129" s="26">
        <v>57.38</v>
      </c>
      <c r="AF129" s="26"/>
      <c r="AG129" s="27"/>
      <c r="AH129" s="36">
        <v>389</v>
      </c>
      <c r="AI129" s="36">
        <v>639.71</v>
      </c>
      <c r="AJ129" s="27"/>
      <c r="AK129" s="27">
        <v>128.85</v>
      </c>
      <c r="AL129" s="27">
        <v>12.49</v>
      </c>
      <c r="AM129" s="27">
        <v>0</v>
      </c>
      <c r="AN129" s="28"/>
      <c r="AO129" s="28">
        <v>0.87341000000000002</v>
      </c>
      <c r="AQ129" s="34">
        <v>0</v>
      </c>
      <c r="AR129" s="37">
        <v>82.29</v>
      </c>
      <c r="AT129" s="32">
        <f t="shared" si="105"/>
        <v>1057000</v>
      </c>
      <c r="AU129" s="64">
        <f t="shared" si="106"/>
        <v>2078.5721973999998</v>
      </c>
      <c r="AV129" s="2">
        <f t="shared" si="72"/>
        <v>1.966482684389782</v>
      </c>
    </row>
    <row r="130" spans="1:48">
      <c r="A130" s="15">
        <v>42497</v>
      </c>
      <c r="B130" s="1">
        <f t="shared" si="140"/>
        <v>2833.8422344999999</v>
      </c>
      <c r="D130" s="29">
        <v>2159000</v>
      </c>
      <c r="E130" s="16">
        <f t="shared" si="39"/>
        <v>1.3125716695229273</v>
      </c>
      <c r="F130" s="43">
        <f t="shared" si="40"/>
        <v>1.4980103736808839</v>
      </c>
      <c r="G130" s="20">
        <v>812</v>
      </c>
      <c r="H130" s="1">
        <f t="shared" si="131"/>
        <v>762.66194610000014</v>
      </c>
      <c r="I130" s="1">
        <f t="shared" si="132"/>
        <v>213.83028840000003</v>
      </c>
      <c r="J130" s="4">
        <f t="shared" si="133"/>
        <v>525.35</v>
      </c>
      <c r="K130" s="20">
        <v>520</v>
      </c>
      <c r="L130" s="21">
        <v>1568000</v>
      </c>
      <c r="M130" s="22"/>
      <c r="N130" s="4">
        <f t="shared" si="134"/>
        <v>1206.4676919999999</v>
      </c>
      <c r="O130" s="4">
        <f t="shared" si="135"/>
        <v>0.76943092602040808</v>
      </c>
      <c r="P130" s="4">
        <f t="shared" si="136"/>
        <v>438</v>
      </c>
      <c r="Q130" s="4">
        <f t="shared" si="137"/>
        <v>230.36437110000003</v>
      </c>
      <c r="R130" s="4">
        <f t="shared" si="138"/>
        <v>72.103320900000014</v>
      </c>
      <c r="S130" s="4">
        <f t="shared" si="139"/>
        <v>346</v>
      </c>
      <c r="T130" s="34">
        <v>120</v>
      </c>
      <c r="U130" s="23">
        <v>194</v>
      </c>
      <c r="V130" s="23">
        <v>438</v>
      </c>
      <c r="W130" s="23">
        <v>174</v>
      </c>
      <c r="X130" s="24"/>
      <c r="Y130" s="24"/>
      <c r="Z130" s="24"/>
      <c r="AA130" s="26">
        <v>607.5</v>
      </c>
      <c r="AB130" s="26">
        <v>0</v>
      </c>
      <c r="AC130" s="26">
        <v>262.91000000000003</v>
      </c>
      <c r="AD130" s="25">
        <v>0</v>
      </c>
      <c r="AE130" s="26">
        <v>48.33</v>
      </c>
      <c r="AF130" s="26"/>
      <c r="AG130" s="27"/>
      <c r="AH130" s="36">
        <v>346</v>
      </c>
      <c r="AI130" s="36">
        <v>525.35</v>
      </c>
      <c r="AJ130" s="27"/>
      <c r="AK130" s="27">
        <v>99.91</v>
      </c>
      <c r="AL130" s="27">
        <v>13.51</v>
      </c>
      <c r="AM130" s="27">
        <v>0</v>
      </c>
      <c r="AN130" s="28"/>
      <c r="AO130" s="28">
        <v>0.87621000000000004</v>
      </c>
      <c r="AQ130" s="34">
        <v>0</v>
      </c>
      <c r="AR130" s="37">
        <v>82.29</v>
      </c>
      <c r="AT130" s="32">
        <f t="shared" si="105"/>
        <v>591000</v>
      </c>
      <c r="AU130" s="64">
        <f t="shared" si="106"/>
        <v>1627.3745425</v>
      </c>
      <c r="AV130" s="2">
        <f t="shared" si="72"/>
        <v>2.753594826565144</v>
      </c>
    </row>
    <row r="131" spans="1:48">
      <c r="A131" s="15">
        <v>42498</v>
      </c>
      <c r="B131" s="1">
        <f t="shared" si="140"/>
        <v>2653.0080080000002</v>
      </c>
      <c r="D131" s="29">
        <v>2205000</v>
      </c>
      <c r="E131" s="16">
        <f t="shared" si="39"/>
        <v>1.203178234920635</v>
      </c>
      <c r="F131" s="43">
        <f t="shared" si="40"/>
        <v>1.3723944735036329</v>
      </c>
      <c r="G131" s="20">
        <v>790</v>
      </c>
      <c r="H131" s="1">
        <f t="shared" si="131"/>
        <v>694.42530299999999</v>
      </c>
      <c r="I131" s="1">
        <f t="shared" si="132"/>
        <v>207.03270500000005</v>
      </c>
      <c r="J131" s="4">
        <f t="shared" si="133"/>
        <v>454</v>
      </c>
      <c r="K131" s="20">
        <v>507.55</v>
      </c>
      <c r="L131" s="21">
        <v>1631000</v>
      </c>
      <c r="M131" s="22"/>
      <c r="N131" s="4">
        <f t="shared" si="134"/>
        <v>1109.643247</v>
      </c>
      <c r="O131" s="4">
        <f t="shared" si="135"/>
        <v>0.6803453384426732</v>
      </c>
      <c r="P131" s="4">
        <f t="shared" si="136"/>
        <v>418</v>
      </c>
      <c r="Q131" s="4">
        <f t="shared" si="137"/>
        <v>209.57513500000002</v>
      </c>
      <c r="R131" s="4">
        <f t="shared" si="138"/>
        <v>66.068111999999999</v>
      </c>
      <c r="S131" s="4">
        <f t="shared" si="139"/>
        <v>296</v>
      </c>
      <c r="T131" s="34">
        <v>120</v>
      </c>
      <c r="U131" s="23">
        <v>197</v>
      </c>
      <c r="V131" s="23">
        <v>418</v>
      </c>
      <c r="W131" s="23">
        <v>170</v>
      </c>
      <c r="X131" s="24"/>
      <c r="Y131" s="24"/>
      <c r="Z131" s="24"/>
      <c r="AA131" s="26">
        <v>553.04</v>
      </c>
      <c r="AB131" s="26">
        <v>0</v>
      </c>
      <c r="AC131" s="26">
        <v>239.05</v>
      </c>
      <c r="AD131" s="25">
        <v>0</v>
      </c>
      <c r="AE131" s="26">
        <v>51.68</v>
      </c>
      <c r="AF131" s="26"/>
      <c r="AG131" s="27"/>
      <c r="AH131" s="36">
        <v>296</v>
      </c>
      <c r="AI131" s="36">
        <v>454</v>
      </c>
      <c r="AJ131" s="27"/>
      <c r="AK131" s="27">
        <v>89.59</v>
      </c>
      <c r="AL131" s="27">
        <v>19.52</v>
      </c>
      <c r="AM131" s="27">
        <v>0</v>
      </c>
      <c r="AN131" s="28"/>
      <c r="AO131" s="28">
        <v>0.87670000000000003</v>
      </c>
      <c r="AQ131" s="34">
        <v>0</v>
      </c>
      <c r="AR131" s="37">
        <v>75.36</v>
      </c>
      <c r="AT131" s="32">
        <f t="shared" si="105"/>
        <v>574000</v>
      </c>
      <c r="AU131" s="64">
        <f t="shared" si="106"/>
        <v>1543.3647610000003</v>
      </c>
      <c r="AV131" s="2">
        <f t="shared" si="72"/>
        <v>2.6887887822299659</v>
      </c>
    </row>
    <row r="132" spans="1:48">
      <c r="A132" s="15">
        <v>42499</v>
      </c>
      <c r="B132" s="1">
        <f t="shared" si="140"/>
        <v>3144.3653574</v>
      </c>
      <c r="D132" s="29">
        <v>2846000</v>
      </c>
      <c r="E132" s="16">
        <f t="shared" si="39"/>
        <v>1.1048367383696416</v>
      </c>
      <c r="F132" s="43">
        <f t="shared" si="40"/>
        <v>1.2601790042198187</v>
      </c>
      <c r="G132" s="20">
        <v>994.83</v>
      </c>
      <c r="H132" s="1">
        <f t="shared" si="131"/>
        <v>762.93921330000001</v>
      </c>
      <c r="I132" s="1">
        <f t="shared" si="132"/>
        <v>236.86614409999996</v>
      </c>
      <c r="J132" s="4">
        <f t="shared" si="133"/>
        <v>566.34</v>
      </c>
      <c r="K132" s="20">
        <v>583.39</v>
      </c>
      <c r="L132" s="21">
        <v>1710000</v>
      </c>
      <c r="M132" s="22"/>
      <c r="N132" s="4">
        <f t="shared" si="134"/>
        <v>1214.7668993</v>
      </c>
      <c r="O132" s="4">
        <f t="shared" si="135"/>
        <v>0.71038999959064331</v>
      </c>
      <c r="P132" s="4">
        <f t="shared" si="136"/>
        <v>456.84</v>
      </c>
      <c r="Q132" s="4">
        <f t="shared" si="137"/>
        <v>209.9943696</v>
      </c>
      <c r="R132" s="4">
        <f t="shared" si="138"/>
        <v>77.932529700000003</v>
      </c>
      <c r="S132" s="4">
        <f t="shared" si="139"/>
        <v>350</v>
      </c>
      <c r="T132" s="34">
        <v>120</v>
      </c>
      <c r="U132" s="23">
        <v>274</v>
      </c>
      <c r="V132" s="23">
        <v>456.84</v>
      </c>
      <c r="W132" s="23">
        <v>255</v>
      </c>
      <c r="X132" s="24"/>
      <c r="Y132" s="24"/>
      <c r="Z132" s="24"/>
      <c r="AA132" s="26">
        <v>630.69000000000005</v>
      </c>
      <c r="AB132" s="26">
        <v>0</v>
      </c>
      <c r="AC132" s="26">
        <v>239.52</v>
      </c>
      <c r="AD132" s="25">
        <v>0</v>
      </c>
      <c r="AE132" s="26">
        <v>59.43</v>
      </c>
      <c r="AF132" s="26"/>
      <c r="AG132" s="27"/>
      <c r="AH132" s="36">
        <v>350</v>
      </c>
      <c r="AI132" s="36">
        <v>566.34</v>
      </c>
      <c r="AJ132" s="27"/>
      <c r="AK132" s="27">
        <v>101.96</v>
      </c>
      <c r="AL132" s="27">
        <v>19.89</v>
      </c>
      <c r="AM132" s="27">
        <v>0</v>
      </c>
      <c r="AN132" s="28"/>
      <c r="AO132" s="28">
        <v>0.87673000000000001</v>
      </c>
      <c r="AQ132" s="34">
        <v>0</v>
      </c>
      <c r="AR132" s="37">
        <v>88.89</v>
      </c>
      <c r="AT132" s="32">
        <f t="shared" si="105"/>
        <v>1136000</v>
      </c>
      <c r="AU132" s="64">
        <f t="shared" si="106"/>
        <v>1929.5984581</v>
      </c>
      <c r="AV132" s="2">
        <f t="shared" si="72"/>
        <v>1.6985901919894366</v>
      </c>
    </row>
    <row r="133" spans="1:48">
      <c r="A133" s="15">
        <v>42500</v>
      </c>
      <c r="B133" s="1">
        <f t="shared" si="140"/>
        <v>3269.1841475000001</v>
      </c>
      <c r="D133" s="29">
        <v>2853000</v>
      </c>
      <c r="E133" s="16">
        <f t="shared" si="39"/>
        <v>1.145875971784087</v>
      </c>
      <c r="F133" s="43">
        <f t="shared" si="40"/>
        <v>1.3057671605994952</v>
      </c>
      <c r="G133" s="20">
        <v>923.34</v>
      </c>
      <c r="H133" s="1">
        <f t="shared" si="131"/>
        <v>871.57388449999996</v>
      </c>
      <c r="I133" s="1">
        <f t="shared" si="132"/>
        <v>300.35026299999998</v>
      </c>
      <c r="J133" s="4">
        <f t="shared" si="133"/>
        <v>554.67999999999995</v>
      </c>
      <c r="K133" s="20">
        <v>619.24</v>
      </c>
      <c r="L133" s="21">
        <v>1455000</v>
      </c>
      <c r="M133" s="22"/>
      <c r="N133" s="4">
        <f t="shared" si="134"/>
        <v>1197.6328854999999</v>
      </c>
      <c r="O133" s="4">
        <f t="shared" si="135"/>
        <v>0.82311538522336769</v>
      </c>
      <c r="P133" s="4">
        <f t="shared" si="136"/>
        <v>423</v>
      </c>
      <c r="Q133" s="4">
        <f t="shared" si="137"/>
        <v>224.354433</v>
      </c>
      <c r="R133" s="4">
        <f t="shared" si="138"/>
        <v>102.2784525</v>
      </c>
      <c r="S133" s="4">
        <f t="shared" si="139"/>
        <v>328</v>
      </c>
      <c r="T133" s="34">
        <v>120</v>
      </c>
      <c r="U133" s="23">
        <v>300</v>
      </c>
      <c r="V133" s="23">
        <v>423</v>
      </c>
      <c r="W133" s="23">
        <v>191</v>
      </c>
      <c r="X133" s="24"/>
      <c r="Y133" s="24"/>
      <c r="Z133" s="24"/>
      <c r="AA133" s="26">
        <v>737.53</v>
      </c>
      <c r="AB133" s="26">
        <v>0</v>
      </c>
      <c r="AC133" s="26">
        <v>255.66</v>
      </c>
      <c r="AD133" s="25">
        <v>0</v>
      </c>
      <c r="AE133" s="26">
        <v>63.24</v>
      </c>
      <c r="AF133" s="26"/>
      <c r="AG133" s="27"/>
      <c r="AH133" s="36">
        <v>328</v>
      </c>
      <c r="AI133" s="36">
        <v>554.67999999999995</v>
      </c>
      <c r="AJ133" s="27"/>
      <c r="AK133" s="27">
        <v>131.12</v>
      </c>
      <c r="AL133" s="27">
        <v>31.35</v>
      </c>
      <c r="AM133" s="27">
        <v>0</v>
      </c>
      <c r="AN133" s="28"/>
      <c r="AO133" s="28">
        <v>0.87755000000000005</v>
      </c>
      <c r="AQ133" s="34">
        <v>0</v>
      </c>
      <c r="AR133" s="37">
        <v>116.55</v>
      </c>
      <c r="AT133" s="32">
        <f t="shared" si="105"/>
        <v>1398000</v>
      </c>
      <c r="AU133" s="64">
        <f t="shared" si="106"/>
        <v>2071.551262</v>
      </c>
      <c r="AV133" s="2">
        <f t="shared" si="72"/>
        <v>1.4817963247496424</v>
      </c>
    </row>
    <row r="134" spans="1:48">
      <c r="A134" s="15">
        <v>42501</v>
      </c>
      <c r="B134" s="1">
        <f t="shared" si="140"/>
        <v>3172.8649219999998</v>
      </c>
      <c r="D134" s="29">
        <v>2665000</v>
      </c>
      <c r="E134" s="16">
        <f t="shared" si="39"/>
        <v>1.190568451031895</v>
      </c>
      <c r="F134" s="43">
        <f t="shared" si="40"/>
        <v>1.3550744946868825</v>
      </c>
      <c r="G134" s="20">
        <v>904.1</v>
      </c>
      <c r="H134" s="1">
        <f t="shared" si="131"/>
        <v>866.554394</v>
      </c>
      <c r="I134" s="1">
        <f t="shared" si="132"/>
        <v>271.030528</v>
      </c>
      <c r="J134" s="4">
        <f t="shared" si="133"/>
        <v>573.77</v>
      </c>
      <c r="K134" s="20">
        <v>557.41</v>
      </c>
      <c r="L134" s="21">
        <v>1490000</v>
      </c>
      <c r="M134" s="22"/>
      <c r="N134" s="4">
        <f t="shared" si="134"/>
        <v>1169.2111319999999</v>
      </c>
      <c r="O134" s="4">
        <f t="shared" si="135"/>
        <v>0.78470545771812072</v>
      </c>
      <c r="P134" s="4">
        <f t="shared" si="136"/>
        <v>436</v>
      </c>
      <c r="Q134" s="4">
        <f t="shared" si="137"/>
        <v>209.13315800000001</v>
      </c>
      <c r="R134" s="4">
        <f t="shared" si="138"/>
        <v>76.077974000000012</v>
      </c>
      <c r="S134" s="4">
        <f t="shared" si="139"/>
        <v>328</v>
      </c>
      <c r="T134" s="34">
        <v>120</v>
      </c>
      <c r="U134" s="23">
        <v>259</v>
      </c>
      <c r="V134" s="23">
        <v>436</v>
      </c>
      <c r="W134" s="23">
        <v>198</v>
      </c>
      <c r="X134" s="24"/>
      <c r="Y134" s="24"/>
      <c r="Z134" s="24"/>
      <c r="AA134" s="26">
        <v>748.26</v>
      </c>
      <c r="AB134" s="26">
        <v>0</v>
      </c>
      <c r="AC134" s="26">
        <v>238.03</v>
      </c>
      <c r="AD134" s="25">
        <v>0</v>
      </c>
      <c r="AE134" s="26">
        <v>71.44</v>
      </c>
      <c r="AF134" s="26"/>
      <c r="AG134" s="27"/>
      <c r="AH134" s="36">
        <v>328</v>
      </c>
      <c r="AI134" s="36">
        <v>573.77</v>
      </c>
      <c r="AJ134" s="27"/>
      <c r="AK134" s="27">
        <v>131.12</v>
      </c>
      <c r="AL134" s="27">
        <v>19.329999999999998</v>
      </c>
      <c r="AM134" s="27">
        <v>0</v>
      </c>
      <c r="AN134" s="28"/>
      <c r="AO134" s="28">
        <v>0.87860000000000005</v>
      </c>
      <c r="AQ134" s="34">
        <v>0</v>
      </c>
      <c r="AR134" s="37">
        <v>86.59</v>
      </c>
      <c r="AT134" s="32">
        <f t="shared" si="105"/>
        <v>1175000</v>
      </c>
      <c r="AU134" s="64">
        <f t="shared" si="106"/>
        <v>2003.6537899999998</v>
      </c>
      <c r="AV134" s="2">
        <f t="shared" si="72"/>
        <v>1.7052372680851062</v>
      </c>
    </row>
    <row r="135" spans="1:48">
      <c r="A135" s="15">
        <v>42502</v>
      </c>
      <c r="B135" s="1">
        <f t="shared" si="140"/>
        <v>3218.2946981999999</v>
      </c>
      <c r="D135" s="29">
        <v>2604000</v>
      </c>
      <c r="E135" s="16">
        <f t="shared" si="39"/>
        <v>1.2359042619815668</v>
      </c>
      <c r="F135" s="43">
        <f t="shared" si="40"/>
        <v>1.4090159632231647</v>
      </c>
      <c r="G135" s="20">
        <v>963.17</v>
      </c>
      <c r="H135" s="1">
        <f t="shared" si="131"/>
        <v>832.91460119999999</v>
      </c>
      <c r="I135" s="1">
        <f t="shared" si="132"/>
        <v>277.22009700000001</v>
      </c>
      <c r="J135" s="4">
        <f t="shared" si="133"/>
        <v>577.64</v>
      </c>
      <c r="K135" s="20">
        <v>567.35</v>
      </c>
      <c r="L135" s="21">
        <v>1485000</v>
      </c>
      <c r="M135" s="22"/>
      <c r="N135" s="4">
        <f t="shared" si="134"/>
        <v>1216.6664115999999</v>
      </c>
      <c r="O135" s="4">
        <f t="shared" si="135"/>
        <v>0.81930398087542089</v>
      </c>
      <c r="P135" s="4">
        <f t="shared" si="136"/>
        <v>438</v>
      </c>
      <c r="Q135" s="4">
        <f t="shared" si="137"/>
        <v>213.97830300000001</v>
      </c>
      <c r="R135" s="4">
        <f t="shared" si="138"/>
        <v>80.688108599999993</v>
      </c>
      <c r="S135" s="4">
        <f t="shared" si="139"/>
        <v>364</v>
      </c>
      <c r="T135" s="34">
        <v>120</v>
      </c>
      <c r="U135" s="23">
        <v>295</v>
      </c>
      <c r="V135" s="23">
        <v>438</v>
      </c>
      <c r="W135" s="23">
        <v>223</v>
      </c>
      <c r="X135" s="24"/>
      <c r="Y135" s="24"/>
      <c r="Z135" s="24"/>
      <c r="AA135" s="26">
        <v>705.63</v>
      </c>
      <c r="AB135" s="26">
        <v>0</v>
      </c>
      <c r="AC135" s="26">
        <v>243.95</v>
      </c>
      <c r="AD135" s="25">
        <v>0</v>
      </c>
      <c r="AE135" s="26">
        <v>72.12</v>
      </c>
      <c r="AF135" s="26"/>
      <c r="AG135" s="27"/>
      <c r="AH135" s="36">
        <v>364</v>
      </c>
      <c r="AI135" s="36">
        <v>577.64</v>
      </c>
      <c r="AJ135" s="27"/>
      <c r="AK135" s="27">
        <v>125.34</v>
      </c>
      <c r="AL135" s="27">
        <v>26.6</v>
      </c>
      <c r="AM135" s="27">
        <v>0</v>
      </c>
      <c r="AN135" s="28"/>
      <c r="AO135" s="28">
        <v>0.87714000000000003</v>
      </c>
      <c r="AQ135" s="34">
        <v>0</v>
      </c>
      <c r="AR135" s="37">
        <v>91.99</v>
      </c>
      <c r="AT135" s="32">
        <f t="shared" si="105"/>
        <v>1119000</v>
      </c>
      <c r="AU135" s="64">
        <f t="shared" si="106"/>
        <v>2001.6282865999999</v>
      </c>
      <c r="AV135" s="2">
        <f t="shared" si="72"/>
        <v>1.7887652248436101</v>
      </c>
    </row>
    <row r="136" spans="1:48">
      <c r="A136" s="15">
        <v>42503</v>
      </c>
      <c r="B136" s="1">
        <f t="shared" si="140"/>
        <v>3096.7799920000002</v>
      </c>
      <c r="D136" s="29">
        <v>2474000</v>
      </c>
      <c r="E136" s="16">
        <f t="shared" si="39"/>
        <v>1.2517299886822959</v>
      </c>
      <c r="F136" s="43">
        <f t="shared" si="40"/>
        <v>1.42793747282945</v>
      </c>
      <c r="G136" s="20">
        <v>872</v>
      </c>
      <c r="H136" s="1">
        <f t="shared" si="131"/>
        <v>902.29314599999998</v>
      </c>
      <c r="I136" s="1">
        <f t="shared" si="132"/>
        <v>261.936846</v>
      </c>
      <c r="J136" s="4">
        <f t="shared" si="133"/>
        <v>559</v>
      </c>
      <c r="K136" s="20">
        <v>501.55</v>
      </c>
      <c r="L136" s="21">
        <v>1368000</v>
      </c>
      <c r="M136" s="22"/>
      <c r="N136" s="4">
        <f t="shared" ref="N136:N143" si="141">SUM(P136:T136)</f>
        <v>1238.4356560000001</v>
      </c>
      <c r="O136" s="4">
        <f t="shared" ref="O136:O143" si="142">N136/L136*1000</f>
        <v>0.9052892222222223</v>
      </c>
      <c r="P136" s="4">
        <f t="shared" si="136"/>
        <v>392</v>
      </c>
      <c r="Q136" s="4">
        <f t="shared" si="137"/>
        <v>278.02245600000003</v>
      </c>
      <c r="R136" s="4">
        <f t="shared" si="138"/>
        <v>89.413200000000003</v>
      </c>
      <c r="S136" s="4">
        <f t="shared" si="139"/>
        <v>359</v>
      </c>
      <c r="T136" s="34">
        <v>120</v>
      </c>
      <c r="U136" s="23">
        <v>280</v>
      </c>
      <c r="V136" s="23">
        <v>392</v>
      </c>
      <c r="W136" s="23">
        <v>187</v>
      </c>
      <c r="X136" s="24"/>
      <c r="Y136" s="24"/>
      <c r="Z136" s="24"/>
      <c r="AA136" s="26">
        <v>712.15</v>
      </c>
      <c r="AB136" s="26">
        <v>0</v>
      </c>
      <c r="AC136" s="26">
        <v>317.16000000000003</v>
      </c>
      <c r="AD136" s="25">
        <v>0</v>
      </c>
      <c r="AE136" s="26">
        <v>46.01</v>
      </c>
      <c r="AF136" s="26"/>
      <c r="AG136" s="27"/>
      <c r="AH136" s="36">
        <v>359</v>
      </c>
      <c r="AI136" s="36">
        <v>559</v>
      </c>
      <c r="AJ136" s="27"/>
      <c r="AK136" s="27">
        <v>122.36</v>
      </c>
      <c r="AL136" s="27">
        <v>28.44</v>
      </c>
      <c r="AM136" s="27">
        <v>0</v>
      </c>
      <c r="AN136" s="28"/>
      <c r="AO136" s="28">
        <v>0.87660000000000005</v>
      </c>
      <c r="AQ136" s="34">
        <v>0</v>
      </c>
      <c r="AR136" s="37">
        <v>102</v>
      </c>
      <c r="AT136" s="32">
        <f t="shared" si="105"/>
        <v>1106000</v>
      </c>
      <c r="AU136" s="64">
        <f t="shared" si="106"/>
        <v>1858.3443360000001</v>
      </c>
    </row>
    <row r="137" spans="1:48">
      <c r="A137" s="15">
        <v>42504</v>
      </c>
      <c r="B137" s="1">
        <f t="shared" si="140"/>
        <v>2243.9461172000001</v>
      </c>
      <c r="D137" s="29">
        <v>2068000</v>
      </c>
      <c r="E137" s="16">
        <f t="shared" si="39"/>
        <v>1.0850803274661509</v>
      </c>
      <c r="F137" s="43">
        <f t="shared" si="40"/>
        <v>1.2307800724418128</v>
      </c>
      <c r="G137" s="20">
        <v>772</v>
      </c>
      <c r="H137" s="1">
        <f t="shared" si="131"/>
        <v>364.53223759999997</v>
      </c>
      <c r="I137" s="1">
        <f t="shared" si="132"/>
        <v>235.90387960000004</v>
      </c>
      <c r="J137" s="4">
        <f t="shared" si="133"/>
        <v>497</v>
      </c>
      <c r="K137" s="20">
        <v>374.51</v>
      </c>
      <c r="L137" s="21">
        <v>1221000</v>
      </c>
      <c r="M137" s="22"/>
      <c r="N137" s="4">
        <f t="shared" si="141"/>
        <v>1046.4731004</v>
      </c>
      <c r="O137" s="4">
        <f t="shared" si="142"/>
        <v>0.85706232628992629</v>
      </c>
      <c r="P137" s="4">
        <f t="shared" si="136"/>
        <v>374</v>
      </c>
      <c r="Q137" s="4">
        <f t="shared" si="137"/>
        <v>136.99493179999999</v>
      </c>
      <c r="R137" s="4">
        <f t="shared" si="138"/>
        <v>93.478168600000004</v>
      </c>
      <c r="S137" s="4">
        <f t="shared" si="139"/>
        <v>322</v>
      </c>
      <c r="T137" s="34">
        <v>120</v>
      </c>
      <c r="U137" s="23">
        <v>208</v>
      </c>
      <c r="V137" s="23">
        <v>374</v>
      </c>
      <c r="W137" s="23">
        <v>153</v>
      </c>
      <c r="X137" s="24"/>
      <c r="Y137" s="24"/>
      <c r="Z137" s="24"/>
      <c r="AA137" s="26">
        <v>258.08999999999997</v>
      </c>
      <c r="AB137" s="26">
        <v>0</v>
      </c>
      <c r="AC137" s="26">
        <v>155.38999999999999</v>
      </c>
      <c r="AD137" s="25">
        <v>0</v>
      </c>
      <c r="AE137" s="26">
        <v>48.51</v>
      </c>
      <c r="AF137" s="26"/>
      <c r="AG137" s="27"/>
      <c r="AH137" s="36">
        <v>322</v>
      </c>
      <c r="AI137" s="36">
        <v>497</v>
      </c>
      <c r="AJ137" s="27"/>
      <c r="AK137" s="27">
        <v>83.9</v>
      </c>
      <c r="AL137" s="27">
        <v>29.14</v>
      </c>
      <c r="AM137" s="27">
        <v>0</v>
      </c>
      <c r="AN137" s="28"/>
      <c r="AO137" s="28">
        <v>0.88161999999999996</v>
      </c>
      <c r="AQ137" s="34">
        <v>0</v>
      </c>
      <c r="AR137" s="37">
        <v>106.03</v>
      </c>
      <c r="AT137" s="32">
        <f t="shared" si="105"/>
        <v>847000</v>
      </c>
      <c r="AU137" s="64">
        <f t="shared" si="106"/>
        <v>1197.4730168000001</v>
      </c>
    </row>
    <row r="138" spans="1:48">
      <c r="A138" s="15">
        <v>42505</v>
      </c>
      <c r="B138" s="1">
        <f t="shared" si="140"/>
        <v>2529.1440524</v>
      </c>
      <c r="D138" s="29">
        <v>1832000</v>
      </c>
      <c r="E138" s="16">
        <f t="shared" si="39"/>
        <v>1.3805371465065501</v>
      </c>
      <c r="F138" s="43">
        <f t="shared" si="40"/>
        <v>1.565909514877782</v>
      </c>
      <c r="G138" s="20">
        <v>773</v>
      </c>
      <c r="H138" s="1">
        <f t="shared" si="131"/>
        <v>709.1927604</v>
      </c>
      <c r="I138" s="1">
        <f t="shared" si="132"/>
        <v>208.59129199999998</v>
      </c>
      <c r="J138" s="4">
        <f t="shared" si="133"/>
        <v>492.02</v>
      </c>
      <c r="K138" s="20">
        <v>346.34</v>
      </c>
      <c r="L138" s="21">
        <v>1129000</v>
      </c>
      <c r="M138" s="22"/>
      <c r="N138" s="4">
        <f t="shared" si="141"/>
        <v>1108.6296768</v>
      </c>
      <c r="O138" s="4">
        <f t="shared" si="142"/>
        <v>0.98195719822852068</v>
      </c>
      <c r="P138" s="4">
        <f t="shared" si="136"/>
        <v>382</v>
      </c>
      <c r="Q138" s="4">
        <f t="shared" si="137"/>
        <v>203.83054399999997</v>
      </c>
      <c r="R138" s="4">
        <f t="shared" si="138"/>
        <v>71.799132799999995</v>
      </c>
      <c r="S138" s="4">
        <f t="shared" si="139"/>
        <v>331</v>
      </c>
      <c r="T138" s="34">
        <v>120</v>
      </c>
      <c r="U138" s="23">
        <v>203</v>
      </c>
      <c r="V138" s="23">
        <v>382</v>
      </c>
      <c r="W138" s="23">
        <v>182</v>
      </c>
      <c r="X138" s="24"/>
      <c r="Y138" s="24"/>
      <c r="Z138" s="24"/>
      <c r="AA138" s="26">
        <v>573.22</v>
      </c>
      <c r="AB138" s="26">
        <v>0</v>
      </c>
      <c r="AC138" s="26">
        <v>231.2</v>
      </c>
      <c r="AD138" s="25">
        <v>0</v>
      </c>
      <c r="AE138" s="26">
        <v>54.94</v>
      </c>
      <c r="AF138" s="26"/>
      <c r="AG138" s="27"/>
      <c r="AH138" s="36">
        <v>331</v>
      </c>
      <c r="AI138" s="36">
        <v>492.02</v>
      </c>
      <c r="AJ138" s="27"/>
      <c r="AK138" s="27">
        <v>78.22</v>
      </c>
      <c r="AL138" s="27">
        <v>22</v>
      </c>
      <c r="AM138" s="27">
        <v>0</v>
      </c>
      <c r="AN138" s="28"/>
      <c r="AO138" s="28">
        <v>0.88161999999999996</v>
      </c>
      <c r="AQ138" s="34">
        <v>0</v>
      </c>
      <c r="AR138" s="37">
        <v>81.44</v>
      </c>
      <c r="AT138" s="32">
        <f t="shared" si="105"/>
        <v>703000</v>
      </c>
      <c r="AU138" s="64">
        <f t="shared" si="106"/>
        <v>1420.5143756</v>
      </c>
    </row>
    <row r="139" spans="1:48">
      <c r="A139" s="15">
        <v>42506</v>
      </c>
      <c r="B139" s="1">
        <f t="shared" si="140"/>
        <v>3015.5577404000001</v>
      </c>
      <c r="D139" s="29">
        <v>2634000</v>
      </c>
      <c r="E139" s="16">
        <f t="shared" si="39"/>
        <v>1.1448586713743356</v>
      </c>
      <c r="F139" s="43">
        <f t="shared" si="40"/>
        <v>1.2951915551846138</v>
      </c>
      <c r="G139" s="20">
        <v>894.82</v>
      </c>
      <c r="H139" s="1">
        <f t="shared" si="131"/>
        <v>777.23080970000001</v>
      </c>
      <c r="I139" s="1">
        <f t="shared" si="132"/>
        <v>255.4469307</v>
      </c>
      <c r="J139" s="4">
        <f t="shared" si="133"/>
        <v>582.45000000000005</v>
      </c>
      <c r="K139" s="20">
        <v>505.61</v>
      </c>
      <c r="L139" s="21">
        <v>1327000</v>
      </c>
      <c r="M139" s="22"/>
      <c r="N139" s="4">
        <f t="shared" si="141"/>
        <v>1187.3617322</v>
      </c>
      <c r="O139" s="4">
        <f t="shared" si="142"/>
        <v>0.89477146360211002</v>
      </c>
      <c r="P139" s="4">
        <f t="shared" si="136"/>
        <v>407</v>
      </c>
      <c r="Q139" s="4">
        <f t="shared" si="137"/>
        <v>203.7812222</v>
      </c>
      <c r="R139" s="4">
        <f t="shared" si="138"/>
        <v>94.580510000000004</v>
      </c>
      <c r="S139" s="4">
        <f t="shared" si="139"/>
        <v>362</v>
      </c>
      <c r="T139" s="34">
        <v>120</v>
      </c>
      <c r="U139" s="23">
        <v>300</v>
      </c>
      <c r="V139" s="23">
        <v>407</v>
      </c>
      <c r="W139" s="23">
        <v>178</v>
      </c>
      <c r="X139" s="24"/>
      <c r="Y139" s="24"/>
      <c r="Z139" s="24"/>
      <c r="AA139" s="26">
        <v>648.75</v>
      </c>
      <c r="AB139" s="26">
        <v>0</v>
      </c>
      <c r="AC139" s="26">
        <v>230.54</v>
      </c>
      <c r="AD139" s="25">
        <v>0</v>
      </c>
      <c r="AE139" s="26">
        <v>59.63</v>
      </c>
      <c r="AF139" s="26"/>
      <c r="AG139" s="27"/>
      <c r="AH139" s="36">
        <v>362</v>
      </c>
      <c r="AI139" s="36">
        <v>582.45000000000005</v>
      </c>
      <c r="AJ139" s="27"/>
      <c r="AK139" s="27">
        <v>81.44</v>
      </c>
      <c r="AL139" s="27">
        <v>40.92</v>
      </c>
      <c r="AM139" s="27">
        <v>0</v>
      </c>
      <c r="AN139" s="28"/>
      <c r="AO139" s="28">
        <v>0.88392999999999999</v>
      </c>
      <c r="AQ139" s="34">
        <v>0</v>
      </c>
      <c r="AR139" s="37">
        <v>107</v>
      </c>
      <c r="AT139" s="32">
        <f t="shared" si="105"/>
        <v>1307000</v>
      </c>
      <c r="AU139" s="64">
        <f t="shared" si="106"/>
        <v>1828.1960082000001</v>
      </c>
    </row>
    <row r="140" spans="1:48">
      <c r="A140" s="15">
        <v>42507</v>
      </c>
      <c r="B140" s="1">
        <f t="shared" si="140"/>
        <v>3264.1552302</v>
      </c>
      <c r="D140" s="29">
        <v>2730000</v>
      </c>
      <c r="E140" s="16">
        <f t="shared" si="39"/>
        <v>1.1956612564835165</v>
      </c>
      <c r="F140" s="43">
        <f t="shared" si="40"/>
        <v>1.3533387548059588</v>
      </c>
      <c r="G140" s="20">
        <v>966.84</v>
      </c>
      <c r="H140" s="1">
        <f t="shared" si="131"/>
        <v>798.30389420000006</v>
      </c>
      <c r="I140" s="1">
        <f t="shared" si="132"/>
        <v>270.70133599999997</v>
      </c>
      <c r="J140" s="4">
        <f t="shared" si="133"/>
        <v>673.31</v>
      </c>
      <c r="K140" s="20">
        <v>555</v>
      </c>
      <c r="L140" s="21">
        <v>1437000</v>
      </c>
      <c r="M140" s="22"/>
      <c r="N140" s="4">
        <f t="shared" si="141"/>
        <v>1291.5666145</v>
      </c>
      <c r="O140" s="4">
        <f t="shared" si="142"/>
        <v>0.89879374704244952</v>
      </c>
      <c r="P140" s="4">
        <f t="shared" si="136"/>
        <v>446</v>
      </c>
      <c r="Q140" s="4">
        <f t="shared" si="137"/>
        <v>224.494809</v>
      </c>
      <c r="R140" s="4">
        <f t="shared" si="138"/>
        <v>90.071805499999996</v>
      </c>
      <c r="S140" s="4">
        <f t="shared" si="139"/>
        <v>411</v>
      </c>
      <c r="T140" s="34">
        <v>120</v>
      </c>
      <c r="U140" s="23">
        <v>307</v>
      </c>
      <c r="V140" s="23">
        <v>446</v>
      </c>
      <c r="W140" s="23">
        <v>206</v>
      </c>
      <c r="X140" s="24"/>
      <c r="Y140" s="24"/>
      <c r="Z140" s="24"/>
      <c r="AA140" s="26">
        <v>649.48</v>
      </c>
      <c r="AB140" s="26">
        <v>0</v>
      </c>
      <c r="AC140" s="26">
        <v>254.1</v>
      </c>
      <c r="AD140" s="25">
        <v>0</v>
      </c>
      <c r="AE140" s="26">
        <v>65.42</v>
      </c>
      <c r="AF140" s="26"/>
      <c r="AG140" s="27"/>
      <c r="AH140" s="36">
        <v>411</v>
      </c>
      <c r="AI140" s="36">
        <v>673.31</v>
      </c>
      <c r="AJ140" s="27"/>
      <c r="AK140" s="27">
        <v>103.87</v>
      </c>
      <c r="AL140" s="27">
        <v>35.159999999999997</v>
      </c>
      <c r="AM140" s="27">
        <v>0</v>
      </c>
      <c r="AN140" s="28"/>
      <c r="AO140" s="28">
        <v>0.88349</v>
      </c>
      <c r="AQ140" s="34">
        <v>0</v>
      </c>
      <c r="AR140" s="37">
        <v>101.95</v>
      </c>
      <c r="AT140" s="32">
        <f t="shared" si="105"/>
        <v>1293000</v>
      </c>
      <c r="AU140" s="64">
        <f t="shared" si="106"/>
        <v>1972.5886157</v>
      </c>
    </row>
    <row r="141" spans="1:48">
      <c r="A141" s="15">
        <v>42508</v>
      </c>
      <c r="B141" s="1">
        <f t="shared" si="140"/>
        <v>3315.6195268000001</v>
      </c>
      <c r="D141" s="29">
        <v>2748000</v>
      </c>
      <c r="E141" s="16">
        <f t="shared" si="39"/>
        <v>1.2065573241630276</v>
      </c>
      <c r="F141" s="43">
        <f t="shared" si="40"/>
        <v>1.3661665638133402</v>
      </c>
      <c r="G141" s="20">
        <v>962.8</v>
      </c>
      <c r="H141" s="1">
        <f t="shared" si="131"/>
        <v>833.06776590000004</v>
      </c>
      <c r="I141" s="1">
        <f t="shared" si="132"/>
        <v>279.76176090000001</v>
      </c>
      <c r="J141" s="4">
        <f t="shared" si="133"/>
        <v>632.20000000000005</v>
      </c>
      <c r="K141" s="20">
        <v>607.79</v>
      </c>
      <c r="L141" s="21">
        <v>1479000</v>
      </c>
      <c r="M141" s="22"/>
      <c r="N141" s="4">
        <f t="shared" si="141"/>
        <v>1238.4128181999999</v>
      </c>
      <c r="O141" s="4">
        <f t="shared" si="142"/>
        <v>0.83733118201487489</v>
      </c>
      <c r="P141" s="4">
        <f t="shared" si="136"/>
        <v>416</v>
      </c>
      <c r="Q141" s="4">
        <f t="shared" si="137"/>
        <v>245.14149689999999</v>
      </c>
      <c r="R141" s="4">
        <f t="shared" si="138"/>
        <v>80.271321299999997</v>
      </c>
      <c r="S141" s="4">
        <f t="shared" si="139"/>
        <v>377</v>
      </c>
      <c r="T141" s="34">
        <v>120</v>
      </c>
      <c r="U141" s="23">
        <v>328</v>
      </c>
      <c r="V141" s="23">
        <v>416</v>
      </c>
      <c r="W141" s="23">
        <v>208</v>
      </c>
      <c r="X141" s="24"/>
      <c r="Y141" s="24"/>
      <c r="Z141" s="24"/>
      <c r="AA141" s="26">
        <v>665.7</v>
      </c>
      <c r="AB141" s="26">
        <v>0</v>
      </c>
      <c r="AC141" s="26">
        <v>277.57</v>
      </c>
      <c r="AD141" s="25">
        <v>0</v>
      </c>
      <c r="AE141" s="26">
        <v>64.010000000000005</v>
      </c>
      <c r="AF141" s="26"/>
      <c r="AG141" s="27"/>
      <c r="AH141" s="36">
        <v>377</v>
      </c>
      <c r="AI141" s="36">
        <v>632.20000000000005</v>
      </c>
      <c r="AJ141" s="27"/>
      <c r="AK141" s="27">
        <v>146.22</v>
      </c>
      <c r="AL141" s="27">
        <v>15.65</v>
      </c>
      <c r="AM141" s="27">
        <v>0</v>
      </c>
      <c r="AN141" s="28"/>
      <c r="AO141" s="28">
        <v>0.88317000000000001</v>
      </c>
      <c r="AQ141" s="34">
        <v>0</v>
      </c>
      <c r="AR141" s="37">
        <v>90.89</v>
      </c>
      <c r="AT141" s="32">
        <f t="shared" si="105"/>
        <v>1269000</v>
      </c>
      <c r="AU141" s="64">
        <f t="shared" si="106"/>
        <v>2077.2067086000002</v>
      </c>
    </row>
    <row r="142" spans="1:48">
      <c r="A142" s="15">
        <v>42509</v>
      </c>
      <c r="B142" s="1">
        <f t="shared" si="140"/>
        <v>3390.7037488000005</v>
      </c>
      <c r="D142" s="29">
        <v>2714000</v>
      </c>
      <c r="E142" s="16">
        <f t="shared" si="39"/>
        <v>1.2493381535740606</v>
      </c>
      <c r="F142" s="43">
        <f t="shared" si="40"/>
        <v>1.409197520273936</v>
      </c>
      <c r="G142" s="20">
        <v>1000.55</v>
      </c>
      <c r="H142" s="1">
        <f t="shared" si="131"/>
        <v>836.34524160000001</v>
      </c>
      <c r="I142" s="1">
        <f t="shared" si="132"/>
        <v>273.38850719999999</v>
      </c>
      <c r="J142" s="4">
        <f t="shared" si="133"/>
        <v>637.70000000000005</v>
      </c>
      <c r="K142" s="20">
        <v>642.72</v>
      </c>
      <c r="L142" s="21">
        <v>1438000</v>
      </c>
      <c r="M142" s="22"/>
      <c r="N142" s="4">
        <f t="shared" si="141"/>
        <v>1271.3146656000001</v>
      </c>
      <c r="O142" s="4">
        <f t="shared" si="142"/>
        <v>0.88408530292072329</v>
      </c>
      <c r="P142" s="4">
        <f t="shared" si="136"/>
        <v>416</v>
      </c>
      <c r="Q142" s="4">
        <f t="shared" si="137"/>
        <v>259.4429184</v>
      </c>
      <c r="R142" s="4">
        <f t="shared" si="138"/>
        <v>94.081747200000009</v>
      </c>
      <c r="S142" s="4">
        <f t="shared" si="139"/>
        <v>381.79</v>
      </c>
      <c r="T142" s="34">
        <v>120</v>
      </c>
      <c r="U142" s="23">
        <v>338</v>
      </c>
      <c r="V142" s="23">
        <v>416</v>
      </c>
      <c r="W142" s="23">
        <v>234</v>
      </c>
      <c r="X142" s="24"/>
      <c r="Y142" s="24"/>
      <c r="Z142" s="24"/>
      <c r="AA142" s="26">
        <v>650.72</v>
      </c>
      <c r="AB142" s="26">
        <v>0</v>
      </c>
      <c r="AC142" s="26">
        <v>292.64</v>
      </c>
      <c r="AD142" s="25">
        <v>0</v>
      </c>
      <c r="AE142" s="26">
        <v>54.73</v>
      </c>
      <c r="AF142" s="26"/>
      <c r="AG142" s="27"/>
      <c r="AH142" s="36">
        <v>381.79</v>
      </c>
      <c r="AI142" s="36">
        <v>637.70000000000005</v>
      </c>
      <c r="AJ142" s="27"/>
      <c r="AK142" s="27">
        <v>124.67</v>
      </c>
      <c r="AL142" s="27">
        <v>22.85</v>
      </c>
      <c r="AM142" s="27">
        <v>0</v>
      </c>
      <c r="AN142" s="28"/>
      <c r="AO142" s="28">
        <v>0.88656000000000001</v>
      </c>
      <c r="AQ142" s="34">
        <v>0</v>
      </c>
      <c r="AR142" s="37">
        <v>106.12</v>
      </c>
      <c r="AT142" s="32">
        <f t="shared" si="105"/>
        <v>1276000</v>
      </c>
      <c r="AU142" s="64">
        <f t="shared" si="106"/>
        <v>2119.3890832000006</v>
      </c>
    </row>
    <row r="143" spans="1:48">
      <c r="A143" s="15">
        <v>42510</v>
      </c>
      <c r="B143" s="1">
        <f t="shared" si="140"/>
        <v>3488.1180611</v>
      </c>
      <c r="D143" s="29">
        <v>2736000</v>
      </c>
      <c r="E143" s="16">
        <f t="shared" si="39"/>
        <v>1.2748969521564326</v>
      </c>
      <c r="F143" s="43">
        <f t="shared" si="40"/>
        <v>1.4295611757621385</v>
      </c>
      <c r="G143" s="20">
        <v>959.67</v>
      </c>
      <c r="H143" s="1">
        <f t="shared" si="131"/>
        <v>869.247207</v>
      </c>
      <c r="I143" s="1">
        <f t="shared" si="132"/>
        <v>343.89085410000001</v>
      </c>
      <c r="J143" s="4">
        <f t="shared" si="133"/>
        <v>683.1</v>
      </c>
      <c r="K143" s="20">
        <v>632.21</v>
      </c>
      <c r="L143" s="21">
        <v>1485000</v>
      </c>
      <c r="M143" s="22"/>
      <c r="N143" s="4">
        <f t="shared" si="141"/>
        <v>1319.5867341999999</v>
      </c>
      <c r="O143" s="4">
        <f t="shared" si="142"/>
        <v>0.88861059542087528</v>
      </c>
      <c r="P143" s="4">
        <f t="shared" si="136"/>
        <v>388</v>
      </c>
      <c r="Q143" s="4">
        <f t="shared" si="137"/>
        <v>272.92953240000003</v>
      </c>
      <c r="R143" s="4">
        <f t="shared" si="138"/>
        <v>124.6572018</v>
      </c>
      <c r="S143" s="4">
        <f t="shared" si="139"/>
        <v>414</v>
      </c>
      <c r="T143" s="34">
        <v>120</v>
      </c>
      <c r="U143" s="23">
        <v>287</v>
      </c>
      <c r="V143" s="23">
        <v>388</v>
      </c>
      <c r="W143" s="23">
        <v>226</v>
      </c>
      <c r="X143" s="24"/>
      <c r="Y143" s="24"/>
      <c r="Z143" s="24"/>
      <c r="AA143" s="26">
        <v>668.66</v>
      </c>
      <c r="AB143" s="26">
        <v>0</v>
      </c>
      <c r="AC143" s="26">
        <v>306.04000000000002</v>
      </c>
      <c r="AD143" s="25">
        <v>0</v>
      </c>
      <c r="AE143" s="26">
        <v>52.6</v>
      </c>
      <c r="AF143" s="26"/>
      <c r="AG143" s="27"/>
      <c r="AH143" s="36">
        <v>414</v>
      </c>
      <c r="AI143" s="36">
        <v>683.1</v>
      </c>
      <c r="AJ143" s="27"/>
      <c r="AK143" s="27">
        <v>151.43</v>
      </c>
      <c r="AL143" s="27">
        <v>41.8</v>
      </c>
      <c r="AM143" s="27">
        <v>0</v>
      </c>
      <c r="AN143" s="28"/>
      <c r="AO143" s="28">
        <v>0.89180999999999999</v>
      </c>
      <c r="AQ143" s="34">
        <v>0</v>
      </c>
      <c r="AR143" s="37">
        <v>139.78</v>
      </c>
      <c r="AT143" s="32">
        <f t="shared" si="105"/>
        <v>1251000</v>
      </c>
      <c r="AU143" s="64">
        <f t="shared" si="106"/>
        <v>2168.5313268999998</v>
      </c>
    </row>
    <row r="144" spans="1:48">
      <c r="A144" s="15">
        <v>42511</v>
      </c>
      <c r="B144" s="1">
        <f t="shared" si="140"/>
        <v>2887.8051498</v>
      </c>
      <c r="D144" s="29">
        <v>2173000</v>
      </c>
      <c r="E144" s="16">
        <f t="shared" si="39"/>
        <v>1.3289485272894617</v>
      </c>
      <c r="F144" s="43">
        <f t="shared" si="40"/>
        <v>1.4920103370226692</v>
      </c>
      <c r="G144" s="20">
        <v>817</v>
      </c>
      <c r="H144" s="1">
        <f t="shared" si="131"/>
        <v>745.78257589999998</v>
      </c>
      <c r="I144" s="1">
        <f t="shared" si="132"/>
        <v>241.46257390000002</v>
      </c>
      <c r="J144" s="4">
        <f t="shared" si="133"/>
        <v>612.29</v>
      </c>
      <c r="K144" s="20">
        <v>471.27</v>
      </c>
      <c r="L144" s="21">
        <v>1289000</v>
      </c>
      <c r="M144" s="22"/>
      <c r="N144" s="4">
        <f t="shared" ref="N144:N145" si="143">SUM(P144:T144)</f>
        <v>1306.2596834999999</v>
      </c>
      <c r="O144" s="4">
        <f t="shared" ref="O144:O145" si="144">N144/L144*1000</f>
        <v>1.0133899794414274</v>
      </c>
      <c r="P144" s="4">
        <f t="shared" ref="P144:P150" si="145">V144</f>
        <v>412</v>
      </c>
      <c r="Q144" s="4">
        <f t="shared" ref="Q144:Q157" si="146">Y144*AN144+AC144*AO144</f>
        <v>267.83649700000001</v>
      </c>
      <c r="R144" s="4">
        <f t="shared" ref="R144:R157" si="147">SUM(AD144+AJ144+AR144)*AO144</f>
        <v>87.4231865</v>
      </c>
      <c r="S144" s="4">
        <f t="shared" ref="S144:S157" si="148">AF144*AO144+AH144</f>
        <v>419</v>
      </c>
      <c r="T144" s="34">
        <v>120</v>
      </c>
      <c r="U144" s="23">
        <v>234</v>
      </c>
      <c r="V144" s="23">
        <v>412</v>
      </c>
      <c r="W144" s="23">
        <v>178</v>
      </c>
      <c r="X144" s="24"/>
      <c r="Y144" s="24"/>
      <c r="Z144" s="24"/>
      <c r="AA144" s="26">
        <v>536.59</v>
      </c>
      <c r="AB144" s="26">
        <v>0</v>
      </c>
      <c r="AC144" s="26">
        <v>300.7</v>
      </c>
      <c r="AD144" s="25">
        <v>0</v>
      </c>
      <c r="AE144" s="26">
        <v>44.23</v>
      </c>
      <c r="AF144" s="26"/>
      <c r="AG144" s="27"/>
      <c r="AH144" s="36">
        <v>419</v>
      </c>
      <c r="AI144" s="36">
        <v>612.29</v>
      </c>
      <c r="AJ144" s="27"/>
      <c r="AK144" s="27">
        <v>95.06</v>
      </c>
      <c r="AL144" s="27">
        <v>33.65</v>
      </c>
      <c r="AM144" s="27">
        <v>0</v>
      </c>
      <c r="AN144" s="28"/>
      <c r="AO144" s="28">
        <v>0.89071</v>
      </c>
      <c r="AQ144" s="34">
        <v>0</v>
      </c>
      <c r="AR144" s="37">
        <v>98.15</v>
      </c>
      <c r="AT144" s="32">
        <f t="shared" si="105"/>
        <v>884000</v>
      </c>
      <c r="AU144" s="64">
        <f t="shared" si="106"/>
        <v>1581.5454663</v>
      </c>
    </row>
    <row r="145" spans="1:47">
      <c r="A145" s="15">
        <v>42512</v>
      </c>
      <c r="B145" s="1">
        <f t="shared" si="140"/>
        <v>3005.2092145999995</v>
      </c>
      <c r="D145" s="29">
        <v>2232000</v>
      </c>
      <c r="E145" s="16">
        <f t="shared" si="39"/>
        <v>1.3464198990143368</v>
      </c>
      <c r="F145" s="43">
        <f t="shared" si="40"/>
        <v>1.5115236245207369</v>
      </c>
      <c r="G145" s="20">
        <v>835</v>
      </c>
      <c r="H145" s="1">
        <f t="shared" si="131"/>
        <v>766.82826219999993</v>
      </c>
      <c r="I145" s="1">
        <f t="shared" si="132"/>
        <v>247.7409524</v>
      </c>
      <c r="J145" s="4">
        <f t="shared" si="133"/>
        <v>636.15</v>
      </c>
      <c r="K145" s="20">
        <v>519.49</v>
      </c>
      <c r="L145" s="21">
        <v>1381000</v>
      </c>
      <c r="M145" s="22"/>
      <c r="N145" s="4">
        <f t="shared" si="143"/>
        <v>1200.4157777999999</v>
      </c>
      <c r="O145" s="4">
        <f t="shared" si="144"/>
        <v>0.86923662404055024</v>
      </c>
      <c r="P145" s="4">
        <f t="shared" si="145"/>
        <v>298</v>
      </c>
      <c r="Q145" s="4">
        <f t="shared" si="146"/>
        <v>271.14148029999996</v>
      </c>
      <c r="R145" s="4">
        <f t="shared" si="147"/>
        <v>77.274297499999989</v>
      </c>
      <c r="S145" s="4">
        <f t="shared" si="148"/>
        <v>434</v>
      </c>
      <c r="T145" s="34">
        <v>120</v>
      </c>
      <c r="U145" s="23">
        <v>332</v>
      </c>
      <c r="V145" s="23">
        <v>298</v>
      </c>
      <c r="W145" s="23">
        <v>185</v>
      </c>
      <c r="X145" s="24"/>
      <c r="Y145" s="24"/>
      <c r="Z145" s="24"/>
      <c r="AA145" s="26">
        <v>556.47</v>
      </c>
      <c r="AB145" s="26">
        <v>0</v>
      </c>
      <c r="AC145" s="26">
        <v>304.39</v>
      </c>
      <c r="AD145" s="25">
        <v>0</v>
      </c>
      <c r="AE145" s="26">
        <v>62.2</v>
      </c>
      <c r="AF145" s="26"/>
      <c r="AG145" s="27"/>
      <c r="AH145" s="36">
        <v>434</v>
      </c>
      <c r="AI145" s="36">
        <v>636.15</v>
      </c>
      <c r="AJ145" s="27"/>
      <c r="AK145" s="27">
        <v>107.22</v>
      </c>
      <c r="AL145" s="27">
        <v>21.95</v>
      </c>
      <c r="AM145" s="27">
        <v>0</v>
      </c>
      <c r="AN145" s="28"/>
      <c r="AO145" s="28">
        <v>0.89076999999999995</v>
      </c>
      <c r="AQ145" s="34">
        <v>0</v>
      </c>
      <c r="AR145" s="37">
        <v>86.75</v>
      </c>
      <c r="AT145" s="32">
        <f t="shared" si="105"/>
        <v>851000</v>
      </c>
      <c r="AU145" s="64">
        <f t="shared" si="106"/>
        <v>1804.7934367999997</v>
      </c>
    </row>
    <row r="146" spans="1:47">
      <c r="A146" s="15">
        <v>42513</v>
      </c>
      <c r="B146" s="1">
        <f t="shared" si="140"/>
        <v>3536.8934453999996</v>
      </c>
      <c r="D146" s="29">
        <v>2789000</v>
      </c>
      <c r="E146" s="16">
        <f t="shared" si="39"/>
        <v>1.2681582808892073</v>
      </c>
      <c r="F146" s="43">
        <f t="shared" si="40"/>
        <v>1.4236652344479579</v>
      </c>
      <c r="G146" s="20">
        <v>988</v>
      </c>
      <c r="H146" s="1">
        <f t="shared" si="131"/>
        <v>876.42860299999995</v>
      </c>
      <c r="I146" s="1">
        <f t="shared" si="132"/>
        <v>298.51484239999996</v>
      </c>
      <c r="J146" s="4">
        <f t="shared" si="133"/>
        <v>714.47</v>
      </c>
      <c r="K146" s="20">
        <v>659.48</v>
      </c>
      <c r="L146" s="21">
        <v>1469000</v>
      </c>
      <c r="M146" s="22"/>
      <c r="N146" s="4">
        <f t="shared" ref="N146:N147" si="149">SUM(P146:T146)</f>
        <v>1307.6783336000001</v>
      </c>
      <c r="O146" s="4">
        <f t="shared" ref="O146:O147" si="150">N146/L146*1000</f>
        <v>0.89018266412525537</v>
      </c>
      <c r="P146" s="4">
        <f t="shared" si="145"/>
        <v>423</v>
      </c>
      <c r="Q146" s="4">
        <f t="shared" si="146"/>
        <v>257.87791499999997</v>
      </c>
      <c r="R146" s="4">
        <f t="shared" si="147"/>
        <v>92.8004186</v>
      </c>
      <c r="S146" s="4">
        <f t="shared" si="148"/>
        <v>414</v>
      </c>
      <c r="T146" s="34">
        <v>120</v>
      </c>
      <c r="U146" s="23">
        <v>244</v>
      </c>
      <c r="V146" s="23">
        <v>423</v>
      </c>
      <c r="W146" s="23">
        <v>225</v>
      </c>
      <c r="X146" s="24"/>
      <c r="Y146" s="24"/>
      <c r="Z146" s="24"/>
      <c r="AA146" s="26">
        <v>694.4</v>
      </c>
      <c r="AB146" s="26">
        <v>0</v>
      </c>
      <c r="AC146" s="26">
        <v>289.5</v>
      </c>
      <c r="AD146" s="25">
        <v>0</v>
      </c>
      <c r="AE146" s="26">
        <v>62.73</v>
      </c>
      <c r="AF146" s="26"/>
      <c r="AG146" s="27"/>
      <c r="AH146" s="36">
        <v>414</v>
      </c>
      <c r="AI146" s="36">
        <v>714.47</v>
      </c>
      <c r="AJ146" s="27"/>
      <c r="AK146" s="27">
        <v>143.26</v>
      </c>
      <c r="AL146" s="27">
        <v>24.95</v>
      </c>
      <c r="AM146" s="27">
        <v>0</v>
      </c>
      <c r="AN146" s="28"/>
      <c r="AO146" s="28">
        <v>0.89076999999999995</v>
      </c>
      <c r="AQ146" s="34">
        <v>0</v>
      </c>
      <c r="AR146" s="37">
        <v>104.18</v>
      </c>
      <c r="AT146" s="32">
        <f t="shared" si="105"/>
        <v>1320000</v>
      </c>
      <c r="AU146" s="64">
        <f t="shared" si="106"/>
        <v>2229.2151117999992</v>
      </c>
    </row>
    <row r="147" spans="1:47">
      <c r="A147" s="15">
        <v>42514</v>
      </c>
      <c r="B147" s="1">
        <f t="shared" si="140"/>
        <v>3508.2120319999999</v>
      </c>
      <c r="D147" s="29">
        <v>2704000</v>
      </c>
      <c r="E147" s="16">
        <f t="shared" si="39"/>
        <v>1.2974156923076923</v>
      </c>
      <c r="F147" s="43">
        <f t="shared" si="40"/>
        <v>1.4554482649118174</v>
      </c>
      <c r="G147" s="20">
        <v>955</v>
      </c>
      <c r="H147" s="1">
        <f t="shared" si="131"/>
        <v>902.64297779999993</v>
      </c>
      <c r="I147" s="1">
        <f t="shared" si="132"/>
        <v>282.58905419999996</v>
      </c>
      <c r="J147" s="4">
        <f t="shared" si="133"/>
        <v>714.34</v>
      </c>
      <c r="K147" s="20">
        <v>653.64</v>
      </c>
      <c r="L147" s="21">
        <v>1472000</v>
      </c>
      <c r="M147" s="22"/>
      <c r="N147" s="4">
        <f t="shared" si="149"/>
        <v>1327.6265595999998</v>
      </c>
      <c r="O147" s="4">
        <f t="shared" si="150"/>
        <v>0.90192021711956516</v>
      </c>
      <c r="P147" s="4">
        <f t="shared" si="145"/>
        <v>418</v>
      </c>
      <c r="Q147" s="4">
        <f t="shared" si="146"/>
        <v>278.06955479999999</v>
      </c>
      <c r="R147" s="4">
        <f t="shared" si="147"/>
        <v>97.557004800000001</v>
      </c>
      <c r="S147" s="4">
        <f t="shared" si="148"/>
        <v>414</v>
      </c>
      <c r="T147" s="34">
        <v>120</v>
      </c>
      <c r="U147" s="23">
        <v>319</v>
      </c>
      <c r="V147" s="23">
        <v>418</v>
      </c>
      <c r="W147" s="23">
        <v>208</v>
      </c>
      <c r="X147" s="24"/>
      <c r="Y147" s="24"/>
      <c r="Z147" s="24"/>
      <c r="AA147" s="26">
        <v>700.65</v>
      </c>
      <c r="AB147" s="26">
        <v>0</v>
      </c>
      <c r="AC147" s="26">
        <v>311.94</v>
      </c>
      <c r="AD147" s="25">
        <v>0</v>
      </c>
      <c r="AE147" s="26">
        <v>57.29</v>
      </c>
      <c r="AF147" s="26"/>
      <c r="AG147" s="27"/>
      <c r="AH147" s="36">
        <v>414</v>
      </c>
      <c r="AI147" s="36">
        <v>714.34</v>
      </c>
      <c r="AJ147" s="27"/>
      <c r="AK147" s="27">
        <v>127.27</v>
      </c>
      <c r="AL147" s="27">
        <v>23.01</v>
      </c>
      <c r="AM147" s="27">
        <v>0</v>
      </c>
      <c r="AN147" s="28"/>
      <c r="AO147" s="28">
        <v>0.89141999999999999</v>
      </c>
      <c r="AQ147" s="34">
        <v>0</v>
      </c>
      <c r="AR147" s="37">
        <v>109.44</v>
      </c>
      <c r="AT147" s="32">
        <f t="shared" si="105"/>
        <v>1232000</v>
      </c>
      <c r="AU147" s="64">
        <f t="shared" si="106"/>
        <v>2180.5854724000001</v>
      </c>
    </row>
    <row r="148" spans="1:47">
      <c r="A148" s="15">
        <v>42515</v>
      </c>
      <c r="B148" s="1">
        <f t="shared" si="140"/>
        <v>3344.9293063999994</v>
      </c>
      <c r="D148" s="29">
        <v>2303000</v>
      </c>
      <c r="E148" s="16">
        <f t="shared" si="39"/>
        <v>1.4524226254450714</v>
      </c>
      <c r="F148" s="43">
        <f t="shared" si="40"/>
        <v>1.6307628508096104</v>
      </c>
      <c r="G148" s="20">
        <v>918.82</v>
      </c>
      <c r="H148" s="1">
        <f t="shared" si="131"/>
        <v>868.2760295999999</v>
      </c>
      <c r="I148" s="1">
        <f t="shared" si="132"/>
        <v>231.6732768</v>
      </c>
      <c r="J148" s="4">
        <f t="shared" si="133"/>
        <v>751.42</v>
      </c>
      <c r="K148" s="20">
        <v>574.74</v>
      </c>
      <c r="L148" s="21">
        <v>1381000</v>
      </c>
      <c r="M148" s="22"/>
      <c r="N148" s="4">
        <f t="shared" ref="N148:N149" si="151">SUM(P148:T148)</f>
        <v>1331.1097232</v>
      </c>
      <c r="O148" s="4">
        <f t="shared" ref="O148:O149" si="152">N148/L148*1000</f>
        <v>0.96387380391020994</v>
      </c>
      <c r="P148" s="4">
        <f t="shared" si="145"/>
        <v>389</v>
      </c>
      <c r="Q148" s="4">
        <f t="shared" si="146"/>
        <v>259.47015119999998</v>
      </c>
      <c r="R148" s="4">
        <f t="shared" si="147"/>
        <v>76.639572000000001</v>
      </c>
      <c r="S148" s="4">
        <f t="shared" si="148"/>
        <v>486</v>
      </c>
      <c r="T148" s="34">
        <v>120</v>
      </c>
      <c r="U148" s="23">
        <v>278</v>
      </c>
      <c r="V148" s="23">
        <v>389</v>
      </c>
      <c r="W148" s="23">
        <v>238</v>
      </c>
      <c r="X148" s="24"/>
      <c r="Y148" s="24"/>
      <c r="Z148" s="24"/>
      <c r="AA148" s="26">
        <v>683.56</v>
      </c>
      <c r="AB148" s="26">
        <v>0</v>
      </c>
      <c r="AC148" s="26">
        <v>291.33</v>
      </c>
      <c r="AD148" s="25">
        <v>0</v>
      </c>
      <c r="AE148" s="26">
        <v>58.57</v>
      </c>
      <c r="AF148" s="26"/>
      <c r="AG148" s="27"/>
      <c r="AH148" s="36">
        <v>486</v>
      </c>
      <c r="AI148" s="36">
        <v>751.42</v>
      </c>
      <c r="AJ148" s="27"/>
      <c r="AK148" s="27">
        <v>100.97</v>
      </c>
      <c r="AL148" s="27">
        <v>14.53</v>
      </c>
      <c r="AM148" s="27">
        <v>0</v>
      </c>
      <c r="AN148" s="28"/>
      <c r="AO148" s="28">
        <v>0.89063999999999999</v>
      </c>
      <c r="AQ148" s="34">
        <v>0</v>
      </c>
      <c r="AR148" s="37">
        <v>86.05</v>
      </c>
      <c r="AT148" s="32">
        <f t="shared" si="105"/>
        <v>922000</v>
      </c>
      <c r="AU148" s="64">
        <f t="shared" si="106"/>
        <v>2013.8195831999994</v>
      </c>
    </row>
    <row r="149" spans="1:47">
      <c r="A149" s="15">
        <v>42516</v>
      </c>
      <c r="B149" s="1">
        <f t="shared" si="140"/>
        <v>3629.8472837000004</v>
      </c>
      <c r="D149" s="29">
        <v>2630000</v>
      </c>
      <c r="E149" s="16">
        <f t="shared" si="39"/>
        <v>1.3801700698479089</v>
      </c>
      <c r="F149" s="43">
        <f t="shared" si="40"/>
        <v>1.5387712194350829</v>
      </c>
      <c r="G149" s="20">
        <v>973</v>
      </c>
      <c r="H149" s="1">
        <f t="shared" si="131"/>
        <v>973.87762469999996</v>
      </c>
      <c r="I149" s="1">
        <f t="shared" si="132"/>
        <v>274.72965899999997</v>
      </c>
      <c r="J149" s="4">
        <f t="shared" si="133"/>
        <v>802.09</v>
      </c>
      <c r="K149" s="20">
        <v>606.15</v>
      </c>
      <c r="L149" s="21">
        <v>1465000</v>
      </c>
      <c r="M149" s="22"/>
      <c r="N149" s="4">
        <f t="shared" si="151"/>
        <v>1373.4348602</v>
      </c>
      <c r="O149" s="4">
        <f t="shared" si="152"/>
        <v>0.93749819808873713</v>
      </c>
      <c r="P149" s="4">
        <f t="shared" si="145"/>
        <v>412</v>
      </c>
      <c r="Q149" s="4">
        <f t="shared" si="146"/>
        <v>304.8306298</v>
      </c>
      <c r="R149" s="4">
        <f t="shared" si="147"/>
        <v>101.60423040000001</v>
      </c>
      <c r="S149" s="4">
        <f t="shared" si="148"/>
        <v>435</v>
      </c>
      <c r="T149" s="34">
        <v>120</v>
      </c>
      <c r="U149" s="23">
        <v>324</v>
      </c>
      <c r="V149" s="23">
        <v>412</v>
      </c>
      <c r="W149" s="23">
        <v>225</v>
      </c>
      <c r="X149" s="24"/>
      <c r="Y149" s="24"/>
      <c r="Z149" s="24"/>
      <c r="AA149" s="26">
        <v>745.93</v>
      </c>
      <c r="AB149" s="26">
        <v>0</v>
      </c>
      <c r="AC149" s="26">
        <v>339.86</v>
      </c>
      <c r="AD149" s="25">
        <v>0</v>
      </c>
      <c r="AE149" s="26">
        <v>66.05</v>
      </c>
      <c r="AF149" s="26"/>
      <c r="AG149" s="27"/>
      <c r="AH149" s="36">
        <v>435</v>
      </c>
      <c r="AI149" s="36">
        <v>802.09</v>
      </c>
      <c r="AJ149" s="27"/>
      <c r="AK149" s="27">
        <v>106.34</v>
      </c>
      <c r="AL149" s="27">
        <v>20.63</v>
      </c>
      <c r="AM149" s="27">
        <v>0</v>
      </c>
      <c r="AN149" s="28"/>
      <c r="AO149" s="28">
        <v>0.89693000000000001</v>
      </c>
      <c r="AQ149" s="34">
        <v>0</v>
      </c>
      <c r="AR149" s="37">
        <v>113.28</v>
      </c>
      <c r="AT149" s="32">
        <f t="shared" si="105"/>
        <v>1165000</v>
      </c>
      <c r="AU149" s="64">
        <f t="shared" si="106"/>
        <v>2256.4124235000004</v>
      </c>
    </row>
    <row r="150" spans="1:47">
      <c r="A150" s="15">
        <v>42517</v>
      </c>
      <c r="B150" s="1">
        <f t="shared" si="140"/>
        <v>3394.2536817999994</v>
      </c>
      <c r="D150" s="29">
        <v>2506000</v>
      </c>
      <c r="E150" s="16">
        <f t="shared" si="39"/>
        <v>1.3544507908220269</v>
      </c>
      <c r="F150" s="43">
        <f t="shared" si="40"/>
        <v>1.514131051514775</v>
      </c>
      <c r="G150" s="20">
        <v>929</v>
      </c>
      <c r="H150" s="1">
        <f t="shared" si="131"/>
        <v>974.33296799999982</v>
      </c>
      <c r="I150" s="1">
        <f t="shared" si="132"/>
        <v>252.68071380000004</v>
      </c>
      <c r="J150" s="4">
        <f t="shared" si="133"/>
        <v>679.01</v>
      </c>
      <c r="K150" s="20">
        <v>559.23</v>
      </c>
      <c r="L150" s="21">
        <v>1408000</v>
      </c>
      <c r="M150" s="22"/>
      <c r="N150" s="4">
        <f t="shared" ref="N150" si="153">SUM(P150:T150)</f>
        <v>1320.7134412</v>
      </c>
      <c r="O150" s="4">
        <f t="shared" ref="O150" si="154">N150/L150*1000</f>
        <v>0.93800670539772735</v>
      </c>
      <c r="P150" s="4">
        <f t="shared" si="145"/>
        <v>413</v>
      </c>
      <c r="Q150" s="4">
        <f t="shared" si="146"/>
        <v>325.51416059999997</v>
      </c>
      <c r="R150" s="4">
        <f t="shared" si="147"/>
        <v>82.199280599999994</v>
      </c>
      <c r="S150" s="4">
        <f t="shared" si="148"/>
        <v>380</v>
      </c>
      <c r="T150" s="34">
        <v>120</v>
      </c>
      <c r="U150" s="23">
        <v>303</v>
      </c>
      <c r="V150" s="23">
        <v>413</v>
      </c>
      <c r="W150" s="23">
        <v>204</v>
      </c>
      <c r="X150" s="24"/>
      <c r="Y150" s="24"/>
      <c r="Z150" s="24"/>
      <c r="AA150" s="26">
        <v>725.31</v>
      </c>
      <c r="AB150" s="26">
        <v>0</v>
      </c>
      <c r="AC150" s="26">
        <v>363.89</v>
      </c>
      <c r="AD150" s="25">
        <v>0</v>
      </c>
      <c r="AE150" s="26">
        <v>61.57</v>
      </c>
      <c r="AF150" s="26"/>
      <c r="AG150" s="27"/>
      <c r="AH150" s="36">
        <v>380</v>
      </c>
      <c r="AI150" s="36">
        <v>679.01</v>
      </c>
      <c r="AJ150" s="27"/>
      <c r="AK150" s="27">
        <v>103.43</v>
      </c>
      <c r="AL150" s="27">
        <v>25.58</v>
      </c>
      <c r="AM150" s="27">
        <v>0</v>
      </c>
      <c r="AN150" s="28"/>
      <c r="AO150" s="28">
        <v>0.89454</v>
      </c>
      <c r="AQ150" s="34">
        <v>0</v>
      </c>
      <c r="AR150" s="37">
        <v>91.89</v>
      </c>
      <c r="AT150" s="32">
        <f t="shared" si="105"/>
        <v>1098000</v>
      </c>
      <c r="AU150" s="64">
        <f t="shared" si="106"/>
        <v>2073.5402405999994</v>
      </c>
    </row>
    <row r="151" spans="1:47">
      <c r="A151" s="15">
        <v>42518</v>
      </c>
      <c r="B151" s="1">
        <f t="shared" si="140"/>
        <v>2988.6364999999996</v>
      </c>
      <c r="D151" s="29">
        <v>2061000</v>
      </c>
      <c r="E151" s="16">
        <f t="shared" si="39"/>
        <v>1.450090490053372</v>
      </c>
      <c r="F151" s="43">
        <f t="shared" si="40"/>
        <v>1.6293151573633393</v>
      </c>
      <c r="G151" s="20">
        <v>843</v>
      </c>
      <c r="H151" s="1">
        <f t="shared" si="131"/>
        <v>931.78550000000007</v>
      </c>
      <c r="I151" s="1">
        <f t="shared" si="132"/>
        <v>201.94100000000003</v>
      </c>
      <c r="J151" s="4">
        <f t="shared" si="133"/>
        <v>590</v>
      </c>
      <c r="K151" s="20">
        <v>421.91</v>
      </c>
      <c r="L151" s="21">
        <v>1307000</v>
      </c>
      <c r="M151" s="22"/>
      <c r="N151" s="4">
        <f t="shared" ref="N151" si="155">SUM(P151:T151)</f>
        <v>1287.2231000000002</v>
      </c>
      <c r="O151" s="4">
        <f t="shared" ref="O151" si="156">N151/L151*1000</f>
        <v>0.98486847742922734</v>
      </c>
      <c r="P151" s="4">
        <f t="shared" ref="P151" si="157">V151</f>
        <v>372</v>
      </c>
      <c r="Q151" s="4">
        <f t="shared" si="146"/>
        <v>346.21</v>
      </c>
      <c r="R151" s="4">
        <f t="shared" si="147"/>
        <v>71.013100000000009</v>
      </c>
      <c r="S151" s="4">
        <f t="shared" si="148"/>
        <v>378</v>
      </c>
      <c r="T151" s="34">
        <v>120</v>
      </c>
      <c r="U151" s="23">
        <v>252</v>
      </c>
      <c r="V151" s="23">
        <v>372</v>
      </c>
      <c r="W151" s="23">
        <v>204</v>
      </c>
      <c r="X151" s="24"/>
      <c r="Y151" s="24"/>
      <c r="Z151" s="24"/>
      <c r="AA151" s="26">
        <v>657.95</v>
      </c>
      <c r="AB151" s="26">
        <v>0</v>
      </c>
      <c r="AC151" s="26">
        <v>389</v>
      </c>
      <c r="AD151" s="25">
        <v>0</v>
      </c>
      <c r="AE151" s="26">
        <v>49.59</v>
      </c>
      <c r="AF151" s="26"/>
      <c r="AG151" s="27"/>
      <c r="AH151" s="36">
        <v>378</v>
      </c>
      <c r="AI151" s="36">
        <v>590</v>
      </c>
      <c r="AJ151" s="27"/>
      <c r="AK151" s="27">
        <v>76.150000000000006</v>
      </c>
      <c r="AL151" s="27">
        <v>21.37</v>
      </c>
      <c r="AM151" s="27">
        <v>0</v>
      </c>
      <c r="AN151" s="28"/>
      <c r="AO151" s="28">
        <v>0.89</v>
      </c>
      <c r="AQ151" s="34">
        <v>0</v>
      </c>
      <c r="AR151" s="37">
        <v>79.790000000000006</v>
      </c>
      <c r="AT151" s="32">
        <f t="shared" si="105"/>
        <v>754000</v>
      </c>
      <c r="AU151" s="64">
        <f t="shared" si="106"/>
        <v>1701.4133999999995</v>
      </c>
    </row>
    <row r="152" spans="1:47">
      <c r="A152" s="15">
        <v>42519</v>
      </c>
      <c r="B152" s="1">
        <f t="shared" si="140"/>
        <v>3123.8822030000001</v>
      </c>
      <c r="D152" s="29">
        <v>2134000</v>
      </c>
      <c r="E152" s="16">
        <f t="shared" si="39"/>
        <v>1.4638623256794752</v>
      </c>
      <c r="F152" s="43">
        <f t="shared" si="40"/>
        <v>1.6273273588788564</v>
      </c>
      <c r="G152" s="20">
        <v>917</v>
      </c>
      <c r="H152" s="1">
        <f t="shared" si="131"/>
        <v>914.25764249999997</v>
      </c>
      <c r="I152" s="1">
        <f t="shared" si="132"/>
        <v>228.76456049999999</v>
      </c>
      <c r="J152" s="4">
        <f t="shared" si="133"/>
        <v>613</v>
      </c>
      <c r="K152" s="20">
        <v>450.86</v>
      </c>
      <c r="L152" s="21">
        <v>1279000</v>
      </c>
      <c r="M152" s="22"/>
      <c r="N152" s="4">
        <f t="shared" ref="N152:N157" si="158">SUM(P152:T152)</f>
        <v>1366.2592665</v>
      </c>
      <c r="O152" s="4">
        <f t="shared" ref="O152:O157" si="159">N152/L152*1000</f>
        <v>1.0682246024237687</v>
      </c>
      <c r="P152" s="4">
        <f t="shared" ref="P152:P157" si="160">V152</f>
        <v>416</v>
      </c>
      <c r="Q152" s="4">
        <f t="shared" si="146"/>
        <v>339.69706650000001</v>
      </c>
      <c r="R152" s="4">
        <f t="shared" si="147"/>
        <v>75.56219999999999</v>
      </c>
      <c r="S152" s="4">
        <f t="shared" si="148"/>
        <v>415</v>
      </c>
      <c r="T152" s="34">
        <v>120</v>
      </c>
      <c r="U152" s="23">
        <v>298</v>
      </c>
      <c r="V152" s="23">
        <v>416</v>
      </c>
      <c r="W152" s="23">
        <v>195</v>
      </c>
      <c r="X152" s="24"/>
      <c r="Y152" s="24"/>
      <c r="Z152" s="24"/>
      <c r="AA152" s="26">
        <v>638.72</v>
      </c>
      <c r="AB152" s="26">
        <v>0</v>
      </c>
      <c r="AC152" s="26">
        <v>377.63</v>
      </c>
      <c r="AD152" s="25">
        <v>0</v>
      </c>
      <c r="AE152" s="26">
        <v>58</v>
      </c>
      <c r="AF152" s="26"/>
      <c r="AG152" s="27"/>
      <c r="AH152" s="36">
        <v>415</v>
      </c>
      <c r="AI152" s="36">
        <v>613</v>
      </c>
      <c r="AJ152" s="27"/>
      <c r="AK152" s="27">
        <v>75.03</v>
      </c>
      <c r="AL152" s="27">
        <v>37.28</v>
      </c>
      <c r="AM152" s="27">
        <v>0</v>
      </c>
      <c r="AN152" s="28"/>
      <c r="AO152" s="28">
        <v>0.89954999999999996</v>
      </c>
      <c r="AQ152" s="34">
        <v>0</v>
      </c>
      <c r="AR152" s="37">
        <v>84</v>
      </c>
      <c r="AT152" s="32">
        <f t="shared" si="105"/>
        <v>855000</v>
      </c>
      <c r="AU152" s="64">
        <f t="shared" si="106"/>
        <v>1757.6229365000002</v>
      </c>
    </row>
    <row r="153" spans="1:47">
      <c r="A153" s="15">
        <v>42520</v>
      </c>
      <c r="B153" s="1">
        <f t="shared" si="140"/>
        <v>3525.7266785000002</v>
      </c>
      <c r="D153" s="29">
        <v>2859000</v>
      </c>
      <c r="E153" s="16">
        <f t="shared" si="39"/>
        <v>1.2332027556838054</v>
      </c>
      <c r="F153" s="43">
        <f t="shared" si="40"/>
        <v>1.3709107394628486</v>
      </c>
      <c r="G153" s="20">
        <v>990.93</v>
      </c>
      <c r="H153" s="1">
        <f t="shared" si="131"/>
        <v>982.20964949999984</v>
      </c>
      <c r="I153" s="1">
        <f t="shared" si="132"/>
        <v>309.78702899999996</v>
      </c>
      <c r="J153" s="4">
        <f t="shared" si="133"/>
        <v>606.77</v>
      </c>
      <c r="K153" s="20">
        <v>636.03</v>
      </c>
      <c r="L153" s="21">
        <v>1389000</v>
      </c>
      <c r="M153" s="22"/>
      <c r="N153" s="4">
        <f t="shared" si="158"/>
        <v>1315.1588059999999</v>
      </c>
      <c r="O153" s="4">
        <f t="shared" si="159"/>
        <v>0.94683859323254127</v>
      </c>
      <c r="P153" s="4">
        <f t="shared" si="160"/>
        <v>399</v>
      </c>
      <c r="Q153" s="4">
        <f t="shared" si="146"/>
        <v>343.52015399999999</v>
      </c>
      <c r="R153" s="4">
        <f t="shared" si="147"/>
        <v>114.63865199999999</v>
      </c>
      <c r="S153" s="4">
        <f t="shared" si="148"/>
        <v>338</v>
      </c>
      <c r="T153" s="34">
        <v>120</v>
      </c>
      <c r="U153" s="23">
        <v>350</v>
      </c>
      <c r="V153" s="23">
        <v>399</v>
      </c>
      <c r="W153" s="23">
        <v>235</v>
      </c>
      <c r="X153" s="24"/>
      <c r="Y153" s="24"/>
      <c r="Z153" s="24"/>
      <c r="AA153" s="26">
        <v>710.01</v>
      </c>
      <c r="AB153" s="26">
        <v>0</v>
      </c>
      <c r="AC153" s="26">
        <v>381.88</v>
      </c>
      <c r="AD153" s="25">
        <v>0</v>
      </c>
      <c r="AE153" s="26">
        <v>71.55</v>
      </c>
      <c r="AF153" s="26"/>
      <c r="AG153" s="27"/>
      <c r="AH153" s="36">
        <v>338</v>
      </c>
      <c r="AI153" s="36">
        <v>606.77</v>
      </c>
      <c r="AJ153" s="27"/>
      <c r="AK153" s="27">
        <v>103.12</v>
      </c>
      <c r="AL153" s="27">
        <v>42.27</v>
      </c>
      <c r="AM153" s="27">
        <v>0</v>
      </c>
      <c r="AN153" s="28"/>
      <c r="AO153" s="28">
        <v>0.89954999999999996</v>
      </c>
      <c r="AQ153" s="34">
        <v>0</v>
      </c>
      <c r="AR153" s="37">
        <v>127.44</v>
      </c>
      <c r="AT153" s="32">
        <f t="shared" si="105"/>
        <v>1470000</v>
      </c>
      <c r="AU153" s="64">
        <f t="shared" si="106"/>
        <v>2210.5678725000002</v>
      </c>
    </row>
    <row r="154" spans="1:47">
      <c r="A154" s="15">
        <v>42521</v>
      </c>
      <c r="B154" s="1">
        <f t="shared" si="140"/>
        <v>3432.3927993999996</v>
      </c>
      <c r="D154" s="29">
        <v>2705000</v>
      </c>
      <c r="E154" s="16">
        <f t="shared" si="39"/>
        <v>1.2689067650277264</v>
      </c>
      <c r="F154" s="43">
        <f t="shared" si="40"/>
        <v>1.4116374250772914</v>
      </c>
      <c r="G154" s="20">
        <v>896</v>
      </c>
      <c r="H154" s="1">
        <f t="shared" si="131"/>
        <v>935.98719029999995</v>
      </c>
      <c r="I154" s="1">
        <f t="shared" si="132"/>
        <v>303.99560909999997</v>
      </c>
      <c r="J154" s="4">
        <f t="shared" si="133"/>
        <v>703.44</v>
      </c>
      <c r="K154" s="20">
        <v>592.97</v>
      </c>
      <c r="L154" s="21">
        <v>1371000</v>
      </c>
      <c r="M154" s="22"/>
      <c r="N154" s="4">
        <f t="shared" si="158"/>
        <v>1236.860177</v>
      </c>
      <c r="O154" s="4">
        <f t="shared" si="159"/>
        <v>0.90215913712618534</v>
      </c>
      <c r="P154" s="4">
        <f t="shared" si="160"/>
        <v>389</v>
      </c>
      <c r="Q154" s="4">
        <f t="shared" si="146"/>
        <v>301.62253950000002</v>
      </c>
      <c r="R154" s="4">
        <f t="shared" si="147"/>
        <v>111.23763749999999</v>
      </c>
      <c r="S154" s="4">
        <f t="shared" si="148"/>
        <v>315</v>
      </c>
      <c r="T154" s="34">
        <v>120</v>
      </c>
      <c r="U154" s="23">
        <v>299</v>
      </c>
      <c r="V154" s="23">
        <v>389</v>
      </c>
      <c r="W154" s="23">
        <v>199</v>
      </c>
      <c r="X154" s="24"/>
      <c r="Y154" s="24"/>
      <c r="Z154" s="24"/>
      <c r="AA154" s="26">
        <v>705.72</v>
      </c>
      <c r="AB154" s="26">
        <v>0</v>
      </c>
      <c r="AC154" s="26">
        <v>335.55</v>
      </c>
      <c r="AD154" s="25">
        <v>0</v>
      </c>
      <c r="AE154" s="26">
        <v>72.010000000000005</v>
      </c>
      <c r="AF154" s="26"/>
      <c r="AG154" s="27"/>
      <c r="AH154" s="36">
        <v>315</v>
      </c>
      <c r="AI154" s="36">
        <v>703.44</v>
      </c>
      <c r="AJ154" s="27"/>
      <c r="AK154" s="27">
        <v>105.72</v>
      </c>
      <c r="AL154" s="27">
        <v>36.71</v>
      </c>
      <c r="AM154" s="27">
        <v>0</v>
      </c>
      <c r="AN154" s="28"/>
      <c r="AO154" s="28">
        <v>0.89888999999999997</v>
      </c>
      <c r="AQ154" s="34">
        <v>0</v>
      </c>
      <c r="AR154" s="37">
        <v>123.75</v>
      </c>
      <c r="AT154" s="32">
        <f t="shared" si="105"/>
        <v>1334000</v>
      </c>
      <c r="AU154" s="64">
        <f t="shared" si="106"/>
        <v>2195.5326223999996</v>
      </c>
    </row>
    <row r="155" spans="1:47">
      <c r="A155" s="15">
        <v>42522</v>
      </c>
      <c r="B155" s="1">
        <f t="shared" si="140"/>
        <v>3311.7043710000003</v>
      </c>
      <c r="D155" s="29">
        <v>2671000</v>
      </c>
      <c r="E155" s="16">
        <f t="shared" si="39"/>
        <v>1.2398743433171098</v>
      </c>
      <c r="F155" s="43">
        <f t="shared" si="40"/>
        <v>1.3815525581560084</v>
      </c>
      <c r="G155" s="20">
        <v>888.58</v>
      </c>
      <c r="H155" s="1">
        <f t="shared" si="131"/>
        <v>818.90517599999998</v>
      </c>
      <c r="I155" s="1">
        <f t="shared" si="132"/>
        <v>324.06919500000004</v>
      </c>
      <c r="J155" s="4">
        <f t="shared" si="133"/>
        <v>676.17</v>
      </c>
      <c r="K155" s="20">
        <v>603.98</v>
      </c>
      <c r="L155" s="21">
        <v>1422000</v>
      </c>
      <c r="M155" s="22"/>
      <c r="N155" s="4">
        <f t="shared" si="158"/>
        <v>1088.1861935000002</v>
      </c>
      <c r="O155" s="4">
        <f t="shared" si="159"/>
        <v>0.76525048769338966</v>
      </c>
      <c r="P155" s="4">
        <f t="shared" si="160"/>
        <v>385</v>
      </c>
      <c r="Q155" s="4">
        <f t="shared" si="146"/>
        <v>239.90633399999999</v>
      </c>
      <c r="R155" s="4">
        <f t="shared" si="147"/>
        <v>105.2798595</v>
      </c>
      <c r="S155" s="4">
        <f t="shared" si="148"/>
        <v>238</v>
      </c>
      <c r="T155" s="34">
        <v>120</v>
      </c>
      <c r="U155" s="23">
        <v>305</v>
      </c>
      <c r="V155" s="23">
        <v>385</v>
      </c>
      <c r="W155" s="23">
        <v>188</v>
      </c>
      <c r="X155" s="24"/>
      <c r="Y155" s="24"/>
      <c r="Z155" s="24"/>
      <c r="AA155" s="26">
        <v>645.16</v>
      </c>
      <c r="AB155" s="26">
        <v>0</v>
      </c>
      <c r="AC155" s="26">
        <v>267.32</v>
      </c>
      <c r="AD155" s="25">
        <v>0</v>
      </c>
      <c r="AE155" s="26">
        <v>71.819999999999993</v>
      </c>
      <c r="AF155" s="26"/>
      <c r="AG155" s="27"/>
      <c r="AH155" s="36">
        <v>238</v>
      </c>
      <c r="AI155" s="36">
        <v>676.17</v>
      </c>
      <c r="AJ155" s="27"/>
      <c r="AK155" s="27">
        <v>136.52000000000001</v>
      </c>
      <c r="AL155" s="27">
        <v>35.450000000000003</v>
      </c>
      <c r="AM155" s="27">
        <v>0</v>
      </c>
      <c r="AN155" s="28"/>
      <c r="AO155" s="28">
        <v>0.89744999999999997</v>
      </c>
      <c r="AQ155" s="34">
        <v>0</v>
      </c>
      <c r="AR155" s="37">
        <v>117.31</v>
      </c>
      <c r="AT155" s="32">
        <f t="shared" si="105"/>
        <v>1249000</v>
      </c>
      <c r="AU155" s="64">
        <f t="shared" si="106"/>
        <v>2223.5181775000001</v>
      </c>
    </row>
    <row r="156" spans="1:47">
      <c r="A156" s="15">
        <v>42523</v>
      </c>
      <c r="B156" s="1">
        <f t="shared" si="140"/>
        <v>3255.4328320000004</v>
      </c>
      <c r="D156" s="29">
        <v>2672000</v>
      </c>
      <c r="E156" s="16">
        <f t="shared" si="39"/>
        <v>1.2183506107784432</v>
      </c>
      <c r="F156" s="43">
        <f t="shared" si="40"/>
        <v>1.3586745146516674</v>
      </c>
      <c r="G156" s="20">
        <v>965.04</v>
      </c>
      <c r="H156" s="1">
        <f t="shared" si="131"/>
        <v>816.66083839999999</v>
      </c>
      <c r="I156" s="1">
        <f t="shared" si="132"/>
        <v>273.39199359999998</v>
      </c>
      <c r="J156" s="4">
        <f t="shared" si="133"/>
        <v>534.83000000000004</v>
      </c>
      <c r="K156" s="20">
        <v>665.51</v>
      </c>
      <c r="L156" s="21">
        <v>1425000</v>
      </c>
      <c r="M156" s="22"/>
      <c r="N156" s="4">
        <f t="shared" si="158"/>
        <v>1111.4716800000001</v>
      </c>
      <c r="O156" s="4">
        <f t="shared" si="159"/>
        <v>0.7799801263157895</v>
      </c>
      <c r="P156" s="4">
        <f t="shared" si="160"/>
        <v>401</v>
      </c>
      <c r="Q156" s="4">
        <f t="shared" si="146"/>
        <v>230.45703999999998</v>
      </c>
      <c r="R156" s="4">
        <f t="shared" si="147"/>
        <v>78.01464</v>
      </c>
      <c r="S156" s="4">
        <f t="shared" si="148"/>
        <v>282</v>
      </c>
      <c r="T156" s="34">
        <v>120</v>
      </c>
      <c r="U156" s="23">
        <v>348</v>
      </c>
      <c r="V156" s="23">
        <v>401</v>
      </c>
      <c r="W156" s="23">
        <v>205</v>
      </c>
      <c r="X156" s="24"/>
      <c r="Y156" s="24"/>
      <c r="Z156" s="24"/>
      <c r="AA156" s="26">
        <v>653.72</v>
      </c>
      <c r="AB156" s="26">
        <v>0</v>
      </c>
      <c r="AC156" s="26">
        <v>257</v>
      </c>
      <c r="AD156" s="25">
        <v>0</v>
      </c>
      <c r="AE156" s="26">
        <v>71.209999999999994</v>
      </c>
      <c r="AF156" s="26"/>
      <c r="AG156" s="27"/>
      <c r="AH156" s="36">
        <v>282</v>
      </c>
      <c r="AI156" s="36">
        <v>534.83000000000004</v>
      </c>
      <c r="AJ156" s="27"/>
      <c r="AK156" s="27">
        <v>121</v>
      </c>
      <c r="AL156" s="27">
        <v>25.67</v>
      </c>
      <c r="AM156" s="27">
        <v>0</v>
      </c>
      <c r="AN156" s="28"/>
      <c r="AO156" s="28">
        <v>0.89671999999999996</v>
      </c>
      <c r="AQ156" s="34">
        <v>0</v>
      </c>
      <c r="AR156" s="37">
        <v>87</v>
      </c>
      <c r="AT156" s="32">
        <f t="shared" si="105"/>
        <v>1247000</v>
      </c>
      <c r="AU156" s="64">
        <f t="shared" si="106"/>
        <v>2143.9611520000003</v>
      </c>
    </row>
    <row r="157" spans="1:47">
      <c r="A157" s="15">
        <v>42524</v>
      </c>
      <c r="B157" s="1">
        <f t="shared" si="140"/>
        <v>3046.2965114000003</v>
      </c>
      <c r="D157" s="29">
        <v>2493000</v>
      </c>
      <c r="E157" s="16">
        <f t="shared" si="39"/>
        <v>1.2219400366626554</v>
      </c>
      <c r="F157" s="43">
        <f t="shared" si="40"/>
        <v>1.366792730210348</v>
      </c>
      <c r="G157" s="20">
        <v>883</v>
      </c>
      <c r="H157" s="1">
        <f t="shared" si="131"/>
        <v>732.99805779999997</v>
      </c>
      <c r="I157" s="1">
        <f t="shared" si="132"/>
        <v>292.05845360000001</v>
      </c>
      <c r="J157" s="4">
        <f t="shared" si="133"/>
        <v>527.4</v>
      </c>
      <c r="K157" s="20">
        <v>610.84</v>
      </c>
      <c r="L157" s="21">
        <v>1265000</v>
      </c>
      <c r="M157" s="22"/>
      <c r="N157" s="4">
        <f t="shared" si="158"/>
        <v>1070.5546697999998</v>
      </c>
      <c r="O157" s="4">
        <f t="shared" si="159"/>
        <v>0.84628827652173899</v>
      </c>
      <c r="P157" s="4">
        <f t="shared" si="160"/>
        <v>369</v>
      </c>
      <c r="Q157" s="4">
        <f t="shared" si="146"/>
        <v>204.27462980000001</v>
      </c>
      <c r="R157" s="4">
        <f t="shared" si="147"/>
        <v>91.19004000000001</v>
      </c>
      <c r="S157" s="4">
        <f t="shared" si="148"/>
        <v>286.08999999999997</v>
      </c>
      <c r="T157" s="34">
        <v>120</v>
      </c>
      <c r="U157" s="23">
        <v>308</v>
      </c>
      <c r="V157" s="23">
        <v>369</v>
      </c>
      <c r="W157" s="23">
        <v>193</v>
      </c>
      <c r="X157" s="24"/>
      <c r="Y157" s="24"/>
      <c r="Z157" s="24"/>
      <c r="AA157" s="26">
        <v>591.4</v>
      </c>
      <c r="AB157" s="26">
        <v>0</v>
      </c>
      <c r="AC157" s="26">
        <v>228.49</v>
      </c>
      <c r="AD157" s="25">
        <v>0</v>
      </c>
      <c r="AE157" s="26">
        <v>71.33</v>
      </c>
      <c r="AF157" s="26"/>
      <c r="AG157" s="27"/>
      <c r="AH157" s="36">
        <v>286.08999999999997</v>
      </c>
      <c r="AI157" s="36">
        <v>527.4</v>
      </c>
      <c r="AJ157" s="27"/>
      <c r="AK157" s="27">
        <v>114</v>
      </c>
      <c r="AL157" s="27">
        <v>39.35</v>
      </c>
      <c r="AM157" s="27">
        <v>0</v>
      </c>
      <c r="AN157" s="28"/>
      <c r="AO157" s="28">
        <v>0.89402000000000004</v>
      </c>
      <c r="AQ157" s="34">
        <v>0</v>
      </c>
      <c r="AR157" s="37">
        <v>102</v>
      </c>
      <c r="AT157" s="32">
        <f t="shared" si="105"/>
        <v>1228000</v>
      </c>
      <c r="AU157" s="64">
        <f t="shared" si="106"/>
        <v>1975.7418416000005</v>
      </c>
    </row>
    <row r="158" spans="1:47">
      <c r="A158" s="15">
        <v>42525</v>
      </c>
      <c r="B158" s="1">
        <f t="shared" si="140"/>
        <v>2855.6127746000002</v>
      </c>
      <c r="D158" s="29">
        <v>2085000</v>
      </c>
      <c r="E158" s="16">
        <f t="shared" si="39"/>
        <v>1.3695984530455636</v>
      </c>
      <c r="F158" s="43">
        <f t="shared" si="40"/>
        <v>1.5319550491550118</v>
      </c>
      <c r="G158" s="20">
        <v>838</v>
      </c>
      <c r="H158" s="1">
        <f t="shared" ref="H158:H164" si="161">Z158*AN158+(AA158+AB158+AC158)*AO158</f>
        <v>754.85684680000008</v>
      </c>
      <c r="I158" s="1">
        <f t="shared" ref="I158:I164" si="162">AO158*(AL158+AE158+AK158+AM158+AR158)+(AQ158)</f>
        <v>235.47592779999999</v>
      </c>
      <c r="J158" s="4">
        <f t="shared" ref="J158:J164" si="163">AG158*AO158+AI158</f>
        <v>462.28</v>
      </c>
      <c r="K158" s="20">
        <v>565</v>
      </c>
      <c r="L158" s="21">
        <v>1276000</v>
      </c>
      <c r="M158" s="22"/>
      <c r="N158" s="4">
        <f t="shared" ref="N158:N159" si="164">SUM(P158:T158)</f>
        <v>1037.891018</v>
      </c>
      <c r="O158" s="4">
        <f t="shared" ref="O158:O159" si="165">N158/L158*1000</f>
        <v>0.81339421473354234</v>
      </c>
      <c r="P158" s="4">
        <f t="shared" ref="P158:P163" si="166">V158</f>
        <v>374</v>
      </c>
      <c r="Q158" s="4">
        <f t="shared" ref="Q158:Q163" si="167">Y158*AN158+AC158*AO158</f>
        <v>221.62755800000002</v>
      </c>
      <c r="R158" s="4">
        <f t="shared" ref="R158:R163" si="168">SUM(AD158+AJ158+AR158)*AO158</f>
        <v>65.263460000000009</v>
      </c>
      <c r="S158" s="4">
        <f t="shared" ref="S158:S163" si="169">AF158*AO158+AH158</f>
        <v>257</v>
      </c>
      <c r="T158" s="34">
        <v>120</v>
      </c>
      <c r="U158" s="23">
        <v>260</v>
      </c>
      <c r="V158" s="23">
        <v>374</v>
      </c>
      <c r="W158" s="23">
        <v>196</v>
      </c>
      <c r="X158" s="24"/>
      <c r="Y158" s="24"/>
      <c r="Z158" s="24"/>
      <c r="AA158" s="26">
        <v>596.44000000000005</v>
      </c>
      <c r="AB158" s="26">
        <v>0</v>
      </c>
      <c r="AC158" s="26">
        <v>247.9</v>
      </c>
      <c r="AD158" s="25">
        <v>0</v>
      </c>
      <c r="AE158" s="26">
        <v>71</v>
      </c>
      <c r="AF158" s="26"/>
      <c r="AG158" s="27"/>
      <c r="AH158" s="36">
        <v>257</v>
      </c>
      <c r="AI158" s="36">
        <v>462.28</v>
      </c>
      <c r="AJ158" s="27"/>
      <c r="AK158" s="27">
        <v>102</v>
      </c>
      <c r="AL158" s="27">
        <v>17.39</v>
      </c>
      <c r="AM158" s="27">
        <v>0</v>
      </c>
      <c r="AN158" s="28"/>
      <c r="AO158" s="28">
        <v>0.89402000000000004</v>
      </c>
      <c r="AQ158" s="34">
        <v>0</v>
      </c>
      <c r="AR158" s="37">
        <v>73</v>
      </c>
      <c r="AT158" s="32">
        <f t="shared" si="105"/>
        <v>809000</v>
      </c>
      <c r="AU158" s="64">
        <f t="shared" si="106"/>
        <v>1817.7217566000002</v>
      </c>
    </row>
    <row r="159" spans="1:47">
      <c r="A159" s="15">
        <v>42526</v>
      </c>
      <c r="B159" s="1">
        <f t="shared" si="140"/>
        <v>3030.5096207000001</v>
      </c>
      <c r="D159" s="29">
        <v>2300000</v>
      </c>
      <c r="E159" s="16">
        <f t="shared" si="39"/>
        <v>1.3176128785652175</v>
      </c>
      <c r="F159" s="43">
        <f t="shared" si="40"/>
        <v>1.4979171680879659</v>
      </c>
      <c r="G159" s="20">
        <v>809.9</v>
      </c>
      <c r="H159" s="1">
        <f t="shared" si="161"/>
        <v>805.30126500000006</v>
      </c>
      <c r="I159" s="1">
        <f t="shared" si="162"/>
        <v>273.02835570000002</v>
      </c>
      <c r="J159" s="4">
        <f t="shared" si="163"/>
        <v>568.28</v>
      </c>
      <c r="K159" s="20">
        <v>574</v>
      </c>
      <c r="L159" s="21">
        <v>1400000</v>
      </c>
      <c r="M159" s="22"/>
      <c r="N159" s="4">
        <f t="shared" si="164"/>
        <v>1112.0348595</v>
      </c>
      <c r="O159" s="4">
        <f t="shared" si="165"/>
        <v>0.7943106139285715</v>
      </c>
      <c r="P159" s="4">
        <f t="shared" si="166"/>
        <v>379</v>
      </c>
      <c r="Q159" s="4">
        <f t="shared" si="167"/>
        <v>253.02556949999999</v>
      </c>
      <c r="R159" s="4">
        <f t="shared" si="168"/>
        <v>73.009290000000007</v>
      </c>
      <c r="S159" s="4">
        <f t="shared" si="169"/>
        <v>287</v>
      </c>
      <c r="T159" s="34">
        <v>120</v>
      </c>
      <c r="U159" s="23">
        <v>255</v>
      </c>
      <c r="V159" s="23">
        <v>379</v>
      </c>
      <c r="W159" s="23">
        <v>169</v>
      </c>
      <c r="X159" s="24"/>
      <c r="Y159" s="24"/>
      <c r="Z159" s="24"/>
      <c r="AA159" s="26">
        <v>627.85</v>
      </c>
      <c r="AB159" s="26">
        <v>0</v>
      </c>
      <c r="AC159" s="26">
        <v>287.64999999999998</v>
      </c>
      <c r="AD159" s="25">
        <v>0</v>
      </c>
      <c r="AE159" s="26">
        <v>86.12</v>
      </c>
      <c r="AF159" s="26"/>
      <c r="AG159" s="27"/>
      <c r="AH159" s="36">
        <v>287</v>
      </c>
      <c r="AI159" s="36">
        <v>568.28</v>
      </c>
      <c r="AJ159" s="27"/>
      <c r="AK159" s="27">
        <v>111.13</v>
      </c>
      <c r="AL159" s="27">
        <v>30.14</v>
      </c>
      <c r="AM159" s="27">
        <v>0</v>
      </c>
      <c r="AN159" s="28"/>
      <c r="AO159" s="28">
        <v>0.87963000000000002</v>
      </c>
      <c r="AQ159" s="34">
        <v>0</v>
      </c>
      <c r="AR159" s="37">
        <v>83</v>
      </c>
      <c r="AT159" s="32">
        <f t="shared" si="105"/>
        <v>900000</v>
      </c>
      <c r="AU159" s="64">
        <f t="shared" si="106"/>
        <v>1918.4747612000001</v>
      </c>
    </row>
    <row r="160" spans="1:47">
      <c r="A160" s="15">
        <v>42527</v>
      </c>
      <c r="B160" s="1">
        <f t="shared" si="140"/>
        <v>3338.5053718000004</v>
      </c>
      <c r="D160" s="29">
        <v>2658000</v>
      </c>
      <c r="E160" s="16">
        <f t="shared" si="39"/>
        <v>1.2560215845748686</v>
      </c>
      <c r="F160" s="43">
        <f t="shared" si="40"/>
        <v>1.444317220628162</v>
      </c>
      <c r="G160" s="20">
        <v>938.53</v>
      </c>
      <c r="H160" s="1">
        <f t="shared" si="161"/>
        <v>792.72861909999995</v>
      </c>
      <c r="I160" s="1">
        <f t="shared" si="162"/>
        <v>271.57675270000004</v>
      </c>
      <c r="J160" s="4">
        <f t="shared" si="163"/>
        <v>592.52</v>
      </c>
      <c r="K160" s="20">
        <v>743.15</v>
      </c>
      <c r="L160" s="21">
        <v>1389000</v>
      </c>
      <c r="M160" s="22"/>
      <c r="N160" s="4">
        <f t="shared" ref="N160:N163" si="170">SUM(P160:T160)</f>
        <v>1181.2925313000001</v>
      </c>
      <c r="O160" s="4">
        <f t="shared" ref="O160:O163" si="171">N160/L160*1000</f>
        <v>0.85046258552915766</v>
      </c>
      <c r="P160" s="4">
        <f t="shared" si="166"/>
        <v>417</v>
      </c>
      <c r="Q160" s="4">
        <f t="shared" si="167"/>
        <v>239.5917613</v>
      </c>
      <c r="R160" s="4">
        <f t="shared" si="168"/>
        <v>68.700770000000006</v>
      </c>
      <c r="S160" s="4">
        <f t="shared" si="169"/>
        <v>336</v>
      </c>
      <c r="T160" s="34">
        <v>120</v>
      </c>
      <c r="U160" s="23">
        <v>327</v>
      </c>
      <c r="V160" s="23">
        <v>417</v>
      </c>
      <c r="W160" s="23">
        <v>184</v>
      </c>
      <c r="X160" s="24"/>
      <c r="Y160" s="24"/>
      <c r="Z160" s="24"/>
      <c r="AA160" s="26">
        <v>636.05999999999995</v>
      </c>
      <c r="AB160" s="26">
        <v>0</v>
      </c>
      <c r="AC160" s="26">
        <v>275.51</v>
      </c>
      <c r="AD160" s="25">
        <v>0</v>
      </c>
      <c r="AE160" s="26">
        <v>83.54</v>
      </c>
      <c r="AF160" s="26"/>
      <c r="AG160" s="27"/>
      <c r="AH160" s="36">
        <v>336</v>
      </c>
      <c r="AI160" s="36">
        <v>592.52</v>
      </c>
      <c r="AJ160" s="27"/>
      <c r="AK160" s="27">
        <v>129.11000000000001</v>
      </c>
      <c r="AL160" s="27">
        <v>20.64</v>
      </c>
      <c r="AM160" s="27">
        <v>0</v>
      </c>
      <c r="AN160" s="28"/>
      <c r="AO160" s="28">
        <v>0.86963000000000001</v>
      </c>
      <c r="AQ160" s="34">
        <v>0</v>
      </c>
      <c r="AR160" s="37">
        <v>79</v>
      </c>
      <c r="AT160" s="32">
        <f t="shared" si="105"/>
        <v>1269000</v>
      </c>
      <c r="AU160" s="64">
        <f t="shared" si="106"/>
        <v>2157.2128405000003</v>
      </c>
    </row>
    <row r="161" spans="1:47">
      <c r="A161" s="15">
        <v>42528</v>
      </c>
      <c r="B161" s="1">
        <f t="shared" si="140"/>
        <v>3227.6103805000002</v>
      </c>
      <c r="D161" s="29">
        <v>2584000</v>
      </c>
      <c r="E161" s="16">
        <f t="shared" si="39"/>
        <v>1.249075224651703</v>
      </c>
      <c r="F161" s="43">
        <f t="shared" si="40"/>
        <v>1.4363295018015743</v>
      </c>
      <c r="G161" s="20">
        <v>950.83</v>
      </c>
      <c r="H161" s="1">
        <f t="shared" si="161"/>
        <v>809.90381160000004</v>
      </c>
      <c r="I161" s="1">
        <f t="shared" si="162"/>
        <v>257.4365689</v>
      </c>
      <c r="J161" s="4">
        <f t="shared" si="163"/>
        <v>565.03</v>
      </c>
      <c r="K161" s="20">
        <v>644.41</v>
      </c>
      <c r="L161" s="21">
        <v>1394000</v>
      </c>
      <c r="M161" s="22"/>
      <c r="N161" s="4">
        <f t="shared" si="170"/>
        <v>1190.589025</v>
      </c>
      <c r="O161" s="4">
        <f t="shared" si="171"/>
        <v>0.85408107962697266</v>
      </c>
      <c r="P161" s="4">
        <f t="shared" si="166"/>
        <v>421</v>
      </c>
      <c r="Q161" s="4">
        <f t="shared" si="167"/>
        <v>241.32232500000001</v>
      </c>
      <c r="R161" s="4">
        <f t="shared" si="168"/>
        <v>78.2667</v>
      </c>
      <c r="S161" s="4">
        <f t="shared" si="169"/>
        <v>330</v>
      </c>
      <c r="T161" s="34">
        <v>120</v>
      </c>
      <c r="U161" s="23">
        <v>314</v>
      </c>
      <c r="V161" s="23">
        <v>421</v>
      </c>
      <c r="W161" s="23">
        <v>203</v>
      </c>
      <c r="X161" s="24"/>
      <c r="Y161" s="24"/>
      <c r="Z161" s="24"/>
      <c r="AA161" s="26">
        <v>653.82000000000005</v>
      </c>
      <c r="AB161" s="26">
        <v>0</v>
      </c>
      <c r="AC161" s="26">
        <v>277.5</v>
      </c>
      <c r="AD161" s="25">
        <v>0</v>
      </c>
      <c r="AE161" s="26">
        <v>76.22</v>
      </c>
      <c r="AF161" s="26"/>
      <c r="AG161" s="27"/>
      <c r="AH161" s="36">
        <v>330</v>
      </c>
      <c r="AI161" s="36">
        <v>565.03</v>
      </c>
      <c r="AJ161" s="27"/>
      <c r="AK161" s="27">
        <v>108.65</v>
      </c>
      <c r="AL161" s="27">
        <v>21.16</v>
      </c>
      <c r="AM161" s="27">
        <v>0</v>
      </c>
      <c r="AN161" s="28"/>
      <c r="AO161" s="28">
        <v>0.86963000000000001</v>
      </c>
      <c r="AQ161" s="34">
        <v>0</v>
      </c>
      <c r="AR161" s="37">
        <v>90</v>
      </c>
      <c r="AT161" s="32">
        <f t="shared" si="105"/>
        <v>1190000</v>
      </c>
      <c r="AU161" s="64">
        <f t="shared" si="106"/>
        <v>2037.0213555000003</v>
      </c>
    </row>
    <row r="162" spans="1:47">
      <c r="A162" s="15">
        <v>42529</v>
      </c>
      <c r="B162" s="1">
        <f t="shared" si="140"/>
        <v>3360.9808000000003</v>
      </c>
      <c r="D162" s="29">
        <v>2579000</v>
      </c>
      <c r="E162" s="16">
        <f t="shared" si="39"/>
        <v>1.3032108569212875</v>
      </c>
      <c r="F162" s="43">
        <f t="shared" si="40"/>
        <v>1.4809214283196448</v>
      </c>
      <c r="G162" s="20">
        <v>942</v>
      </c>
      <c r="H162" s="1">
        <f t="shared" si="161"/>
        <v>864.24799999999993</v>
      </c>
      <c r="I162" s="1">
        <f t="shared" si="162"/>
        <v>277.25279999999998</v>
      </c>
      <c r="J162" s="4">
        <f t="shared" si="163"/>
        <v>616.76</v>
      </c>
      <c r="K162" s="20">
        <v>660.72</v>
      </c>
      <c r="L162" s="21">
        <v>1348000</v>
      </c>
      <c r="M162" s="22"/>
      <c r="N162" s="4">
        <f t="shared" si="170"/>
        <v>1229.0479999999998</v>
      </c>
      <c r="O162" s="4">
        <f t="shared" si="171"/>
        <v>0.9117566765578633</v>
      </c>
      <c r="P162" s="4">
        <f t="shared" si="166"/>
        <v>405</v>
      </c>
      <c r="Q162" s="4">
        <f t="shared" si="167"/>
        <v>265.38159999999999</v>
      </c>
      <c r="R162" s="4">
        <f t="shared" si="168"/>
        <v>90.666399999999996</v>
      </c>
      <c r="S162" s="4">
        <f t="shared" si="169"/>
        <v>348</v>
      </c>
      <c r="T162" s="34">
        <v>120</v>
      </c>
      <c r="U162" s="23">
        <v>314</v>
      </c>
      <c r="V162" s="23">
        <v>405</v>
      </c>
      <c r="W162" s="23">
        <v>220</v>
      </c>
      <c r="X162" s="24"/>
      <c r="Y162" s="24"/>
      <c r="Z162" s="24"/>
      <c r="AA162" s="26">
        <v>680.53</v>
      </c>
      <c r="AB162" s="26">
        <v>0</v>
      </c>
      <c r="AC162" s="26">
        <v>301.57</v>
      </c>
      <c r="AD162" s="25">
        <v>0</v>
      </c>
      <c r="AE162" s="26">
        <v>74</v>
      </c>
      <c r="AF162" s="26"/>
      <c r="AG162" s="27"/>
      <c r="AH162" s="36">
        <v>348</v>
      </c>
      <c r="AI162" s="36">
        <v>616.76</v>
      </c>
      <c r="AJ162" s="27"/>
      <c r="AK162" s="27">
        <v>117</v>
      </c>
      <c r="AL162" s="27">
        <v>21.03</v>
      </c>
      <c r="AM162" s="27">
        <v>0</v>
      </c>
      <c r="AN162" s="28"/>
      <c r="AO162" s="28">
        <v>0.88</v>
      </c>
      <c r="AQ162" s="34">
        <v>0</v>
      </c>
      <c r="AR162" s="37">
        <v>103.03</v>
      </c>
      <c r="AT162" s="32">
        <f t="shared" si="105"/>
        <v>1231000</v>
      </c>
      <c r="AU162" s="64">
        <f t="shared" si="106"/>
        <v>2131.9328000000005</v>
      </c>
    </row>
    <row r="163" spans="1:47">
      <c r="A163" s="15">
        <v>42530</v>
      </c>
      <c r="B163" s="1">
        <f t="shared" si="140"/>
        <v>3652.0391999999997</v>
      </c>
      <c r="D163" s="29">
        <v>2984000</v>
      </c>
      <c r="E163" s="16">
        <f t="shared" si="39"/>
        <v>1.2238737265415549</v>
      </c>
      <c r="F163" s="43">
        <f t="shared" si="40"/>
        <v>1.3907655983426761</v>
      </c>
      <c r="G163" s="20">
        <v>1033</v>
      </c>
      <c r="H163" s="1">
        <f t="shared" si="161"/>
        <v>963.6</v>
      </c>
      <c r="I163" s="1">
        <f t="shared" si="162"/>
        <v>313.13920000000002</v>
      </c>
      <c r="J163" s="4">
        <f t="shared" si="163"/>
        <v>616.39</v>
      </c>
      <c r="K163" s="20">
        <v>725.91</v>
      </c>
      <c r="L163" s="21">
        <v>1495000</v>
      </c>
      <c r="M163" s="22"/>
      <c r="N163" s="4">
        <f t="shared" si="170"/>
        <v>1276.72</v>
      </c>
      <c r="O163" s="4">
        <f t="shared" si="171"/>
        <v>0.85399331103678933</v>
      </c>
      <c r="P163" s="4">
        <f t="shared" si="166"/>
        <v>420</v>
      </c>
      <c r="Q163" s="4">
        <f t="shared" si="167"/>
        <v>284.24</v>
      </c>
      <c r="R163" s="4">
        <f t="shared" si="168"/>
        <v>106.48</v>
      </c>
      <c r="S163" s="4">
        <f t="shared" si="169"/>
        <v>346</v>
      </c>
      <c r="T163" s="34">
        <v>120</v>
      </c>
      <c r="U163" s="23">
        <v>327</v>
      </c>
      <c r="V163" s="23">
        <v>420</v>
      </c>
      <c r="W163" s="23">
        <v>273</v>
      </c>
      <c r="X163" s="24"/>
      <c r="Y163" s="24"/>
      <c r="Z163" s="24"/>
      <c r="AA163" s="26">
        <v>772</v>
      </c>
      <c r="AB163" s="26">
        <v>0</v>
      </c>
      <c r="AC163" s="26">
        <v>323</v>
      </c>
      <c r="AD163" s="25">
        <v>0</v>
      </c>
      <c r="AE163" s="26">
        <v>66</v>
      </c>
      <c r="AF163" s="26"/>
      <c r="AG163" s="27"/>
      <c r="AH163" s="36">
        <v>346</v>
      </c>
      <c r="AI163" s="36">
        <v>616.39</v>
      </c>
      <c r="AJ163" s="27"/>
      <c r="AK163" s="27">
        <v>136.78</v>
      </c>
      <c r="AL163" s="27">
        <v>32.06</v>
      </c>
      <c r="AM163" s="27">
        <v>0</v>
      </c>
      <c r="AN163" s="28"/>
      <c r="AO163" s="28">
        <v>0.88</v>
      </c>
      <c r="AQ163" s="34">
        <v>0</v>
      </c>
      <c r="AR163" s="37">
        <v>121</v>
      </c>
      <c r="AT163" s="32">
        <f t="shared" si="105"/>
        <v>1489000</v>
      </c>
      <c r="AU163" s="64">
        <f t="shared" si="106"/>
        <v>2375.3191999999999</v>
      </c>
    </row>
    <row r="164" spans="1:47">
      <c r="A164" s="15">
        <v>42531</v>
      </c>
      <c r="B164" s="1">
        <f t="shared" si="140"/>
        <v>3084.290978</v>
      </c>
      <c r="D164" s="29">
        <v>2459000</v>
      </c>
      <c r="E164" s="16">
        <f t="shared" si="39"/>
        <v>1.2542866929646197</v>
      </c>
      <c r="F164" s="43">
        <f t="shared" si="40"/>
        <v>1.4115312772503037</v>
      </c>
      <c r="G164" s="20">
        <v>924</v>
      </c>
      <c r="H164" s="1">
        <f t="shared" si="161"/>
        <v>845.26297799999998</v>
      </c>
      <c r="I164" s="1">
        <f t="shared" si="162"/>
        <v>248.80799999999999</v>
      </c>
      <c r="J164" s="4">
        <f t="shared" si="163"/>
        <v>517.49</v>
      </c>
      <c r="K164" s="20">
        <v>548.73</v>
      </c>
      <c r="L164" s="21">
        <v>1393000</v>
      </c>
      <c r="M164" s="22"/>
      <c r="N164" s="4">
        <f t="shared" ref="N164:N166" si="172">SUM(P164:T164)</f>
        <v>984.07068800000002</v>
      </c>
      <c r="O164" s="4">
        <f t="shared" ref="O164:O166" si="173">N164/L164*1000</f>
        <v>0.70643983345297912</v>
      </c>
      <c r="P164" s="4">
        <f t="shared" ref="P164:P171" si="174">V164</f>
        <v>230</v>
      </c>
      <c r="Q164" s="4">
        <f t="shared" ref="Q164:Q171" si="175">Y164*AN164+AC164*AO164</f>
        <v>255.09928799999997</v>
      </c>
      <c r="R164" s="4">
        <f t="shared" ref="R164:R171" si="176">SUM(AD164+AJ164+AR164)*AO164</f>
        <v>87.971399999999988</v>
      </c>
      <c r="S164" s="4">
        <f t="shared" ref="S164:S171" si="177">AF164*AO164+AH164</f>
        <v>291</v>
      </c>
      <c r="T164" s="34">
        <v>120</v>
      </c>
      <c r="U164" s="23">
        <v>230</v>
      </c>
      <c r="V164" s="23">
        <v>230</v>
      </c>
      <c r="W164" s="23">
        <v>230</v>
      </c>
      <c r="X164" s="24"/>
      <c r="Y164" s="24"/>
      <c r="Z164" s="24"/>
      <c r="AA164" s="26">
        <v>664.15</v>
      </c>
      <c r="AB164" s="26">
        <v>0</v>
      </c>
      <c r="AC164" s="26">
        <v>287.08</v>
      </c>
      <c r="AD164" s="25">
        <v>0</v>
      </c>
      <c r="AE164" s="26">
        <v>54</v>
      </c>
      <c r="AF164" s="26"/>
      <c r="AG164" s="27"/>
      <c r="AH164" s="36">
        <v>291</v>
      </c>
      <c r="AI164" s="36">
        <v>517.49</v>
      </c>
      <c r="AJ164" s="27"/>
      <c r="AK164" s="27">
        <v>99</v>
      </c>
      <c r="AL164" s="27">
        <v>28</v>
      </c>
      <c r="AM164" s="27">
        <v>0</v>
      </c>
      <c r="AN164" s="28"/>
      <c r="AO164" s="28">
        <v>0.88859999999999995</v>
      </c>
      <c r="AQ164" s="34">
        <v>0</v>
      </c>
      <c r="AR164" s="37">
        <v>99</v>
      </c>
      <c r="AT164" s="32">
        <f t="shared" si="105"/>
        <v>1066000</v>
      </c>
      <c r="AU164" s="64">
        <f t="shared" si="106"/>
        <v>2100.2202900000002</v>
      </c>
    </row>
    <row r="165" spans="1:47">
      <c r="A165" s="15">
        <v>42532</v>
      </c>
      <c r="B165" s="1">
        <f t="shared" si="140"/>
        <v>2772.95183</v>
      </c>
      <c r="D165" s="29">
        <v>2026000</v>
      </c>
      <c r="E165" s="16">
        <f t="shared" si="39"/>
        <v>1.368683035538006</v>
      </c>
      <c r="F165" s="43">
        <f t="shared" si="40"/>
        <v>1.5402690024060388</v>
      </c>
      <c r="G165" s="20">
        <v>807</v>
      </c>
      <c r="H165" s="1">
        <f t="shared" ref="H165:H172" si="178">Z165*AN165+(AA165+AB165+AC165)*AO165</f>
        <v>798.89583000000005</v>
      </c>
      <c r="I165" s="1">
        <f t="shared" ref="I165:I172" si="179">AO165*(AL165+AE165+AK165+AM165+AR165)+(AQ165)</f>
        <v>231.03599999999997</v>
      </c>
      <c r="J165" s="4">
        <f t="shared" ref="J165:J172" si="180">AG165*AO165+AI165</f>
        <v>428.29</v>
      </c>
      <c r="K165" s="20">
        <v>507.73</v>
      </c>
      <c r="L165" s="21">
        <v>1245000</v>
      </c>
      <c r="M165" s="22"/>
      <c r="N165" s="4">
        <f t="shared" si="172"/>
        <v>1154.0810919999999</v>
      </c>
      <c r="O165" s="4">
        <f t="shared" si="173"/>
        <v>0.92697276465863443</v>
      </c>
      <c r="P165" s="4">
        <f t="shared" si="174"/>
        <v>366</v>
      </c>
      <c r="Q165" s="4">
        <f t="shared" si="175"/>
        <v>269.44129200000003</v>
      </c>
      <c r="R165" s="4">
        <f t="shared" si="176"/>
        <v>82.639799999999994</v>
      </c>
      <c r="S165" s="4">
        <f t="shared" si="177"/>
        <v>316</v>
      </c>
      <c r="T165" s="34">
        <v>120</v>
      </c>
      <c r="U165" s="23">
        <v>366</v>
      </c>
      <c r="V165" s="23">
        <v>366</v>
      </c>
      <c r="W165" s="23">
        <v>366</v>
      </c>
      <c r="X165" s="24"/>
      <c r="Y165" s="24"/>
      <c r="Z165" s="24"/>
      <c r="AA165" s="26">
        <v>595.83000000000004</v>
      </c>
      <c r="AB165" s="26">
        <v>0</v>
      </c>
      <c r="AC165" s="26">
        <v>303.22000000000003</v>
      </c>
      <c r="AD165" s="25">
        <v>0</v>
      </c>
      <c r="AE165" s="26">
        <v>50</v>
      </c>
      <c r="AF165" s="26"/>
      <c r="AG165" s="27"/>
      <c r="AH165" s="36">
        <v>316</v>
      </c>
      <c r="AI165" s="36">
        <v>428.29</v>
      </c>
      <c r="AJ165" s="27"/>
      <c r="AK165" s="27">
        <v>93</v>
      </c>
      <c r="AL165" s="27">
        <v>24</v>
      </c>
      <c r="AM165" s="27">
        <v>0</v>
      </c>
      <c r="AN165" s="28"/>
      <c r="AO165" s="28">
        <v>0.88859999999999995</v>
      </c>
      <c r="AQ165" s="34">
        <v>0</v>
      </c>
      <c r="AR165" s="37">
        <v>93</v>
      </c>
      <c r="AT165" s="32">
        <f t="shared" si="105"/>
        <v>781000</v>
      </c>
      <c r="AU165" s="64">
        <f t="shared" si="106"/>
        <v>1618.8707380000001</v>
      </c>
    </row>
    <row r="166" spans="1:47">
      <c r="A166" s="15">
        <v>42533</v>
      </c>
      <c r="B166" s="1">
        <f t="shared" si="140"/>
        <v>2797.1814439999998</v>
      </c>
      <c r="D166" s="29">
        <v>2211000</v>
      </c>
      <c r="E166" s="16">
        <f t="shared" si="39"/>
        <v>1.2651205083672545</v>
      </c>
      <c r="F166" s="43">
        <f t="shared" ref="F166:F271" si="181">E166/AO166</f>
        <v>1.4237232819798049</v>
      </c>
      <c r="G166" s="20">
        <v>806</v>
      </c>
      <c r="H166" s="1">
        <f t="shared" si="178"/>
        <v>801.10844399999996</v>
      </c>
      <c r="I166" s="1">
        <f t="shared" si="179"/>
        <v>226.59299999999999</v>
      </c>
      <c r="J166" s="4">
        <f t="shared" si="180"/>
        <v>457.26</v>
      </c>
      <c r="K166" s="20">
        <v>506.22</v>
      </c>
      <c r="L166" s="21">
        <v>1274000</v>
      </c>
      <c r="M166" s="22"/>
      <c r="N166" s="4">
        <f t="shared" si="172"/>
        <v>946.839652</v>
      </c>
      <c r="O166" s="4">
        <f t="shared" si="173"/>
        <v>0.7432022386185243</v>
      </c>
      <c r="P166" s="4">
        <f t="shared" si="174"/>
        <v>201</v>
      </c>
      <c r="Q166" s="4">
        <f t="shared" si="175"/>
        <v>257.53405199999997</v>
      </c>
      <c r="R166" s="4">
        <f t="shared" si="176"/>
        <v>85.305599999999998</v>
      </c>
      <c r="S166" s="4">
        <f t="shared" si="177"/>
        <v>283</v>
      </c>
      <c r="T166" s="34">
        <v>120</v>
      </c>
      <c r="U166" s="23">
        <v>201</v>
      </c>
      <c r="V166" s="23">
        <v>201</v>
      </c>
      <c r="W166" s="23">
        <v>201</v>
      </c>
      <c r="X166" s="24"/>
      <c r="Y166" s="24"/>
      <c r="Z166" s="24"/>
      <c r="AA166" s="26">
        <v>611.72</v>
      </c>
      <c r="AB166" s="26">
        <v>0</v>
      </c>
      <c r="AC166" s="26">
        <v>289.82</v>
      </c>
      <c r="AD166" s="25">
        <v>0</v>
      </c>
      <c r="AE166" s="26">
        <v>51</v>
      </c>
      <c r="AF166" s="26"/>
      <c r="AG166" s="27"/>
      <c r="AH166" s="36">
        <v>283</v>
      </c>
      <c r="AI166" s="36">
        <v>457.26</v>
      </c>
      <c r="AJ166" s="27"/>
      <c r="AK166" s="27">
        <v>86</v>
      </c>
      <c r="AL166" s="27">
        <v>22</v>
      </c>
      <c r="AM166" s="27">
        <v>0</v>
      </c>
      <c r="AN166" s="28"/>
      <c r="AO166" s="28">
        <v>0.88859999999999995</v>
      </c>
      <c r="AQ166" s="34">
        <v>0</v>
      </c>
      <c r="AR166" s="37">
        <v>96</v>
      </c>
      <c r="AT166" s="32">
        <f t="shared" si="105"/>
        <v>937000</v>
      </c>
      <c r="AU166" s="64">
        <f t="shared" si="106"/>
        <v>1850.3417919999997</v>
      </c>
    </row>
    <row r="167" spans="1:47">
      <c r="A167" s="15">
        <v>42534</v>
      </c>
      <c r="B167" s="1">
        <f t="shared" si="140"/>
        <v>3236.3415920000002</v>
      </c>
      <c r="D167" s="29">
        <v>2635000</v>
      </c>
      <c r="E167" s="16">
        <f t="shared" si="39"/>
        <v>1.2282131278937383</v>
      </c>
      <c r="F167" s="43">
        <f t="shared" si="181"/>
        <v>1.3821889802990528</v>
      </c>
      <c r="G167" s="20">
        <v>924</v>
      </c>
      <c r="H167" s="1">
        <f t="shared" si="178"/>
        <v>857.41014000000007</v>
      </c>
      <c r="I167" s="1">
        <f t="shared" si="179"/>
        <v>265.531452</v>
      </c>
      <c r="J167" s="4">
        <f t="shared" si="180"/>
        <v>539</v>
      </c>
      <c r="K167" s="20">
        <v>650.4</v>
      </c>
      <c r="L167" s="21">
        <v>1392000</v>
      </c>
      <c r="M167" s="22"/>
      <c r="N167" s="4">
        <f t="shared" ref="N167:N168" si="182">SUM(P167:T167)</f>
        <v>1174.8147300000001</v>
      </c>
      <c r="O167" s="4">
        <f t="shared" ref="O167:O168" si="183">N167/L167*1000</f>
        <v>0.84397609913793115</v>
      </c>
      <c r="P167" s="4">
        <f t="shared" si="174"/>
        <v>387</v>
      </c>
      <c r="Q167" s="4">
        <f t="shared" si="175"/>
        <v>269.73453000000001</v>
      </c>
      <c r="R167" s="4">
        <f t="shared" si="176"/>
        <v>95.080199999999991</v>
      </c>
      <c r="S167" s="4">
        <f t="shared" si="177"/>
        <v>303</v>
      </c>
      <c r="T167" s="34">
        <v>120</v>
      </c>
      <c r="U167" s="23">
        <v>301</v>
      </c>
      <c r="V167" s="23">
        <v>387</v>
      </c>
      <c r="W167" s="23">
        <v>219</v>
      </c>
      <c r="X167" s="24"/>
      <c r="Y167" s="24"/>
      <c r="Z167" s="24"/>
      <c r="AA167" s="26">
        <v>661.35</v>
      </c>
      <c r="AB167" s="26">
        <v>0</v>
      </c>
      <c r="AC167" s="26">
        <v>303.55</v>
      </c>
      <c r="AD167" s="25">
        <v>0</v>
      </c>
      <c r="AE167" s="26">
        <v>53.82</v>
      </c>
      <c r="AF167" s="26"/>
      <c r="AG167" s="27"/>
      <c r="AH167" s="36">
        <v>303</v>
      </c>
      <c r="AI167" s="36">
        <v>539</v>
      </c>
      <c r="AJ167" s="27"/>
      <c r="AK167" s="27">
        <v>108</v>
      </c>
      <c r="AL167" s="27">
        <v>30</v>
      </c>
      <c r="AM167" s="27">
        <v>0</v>
      </c>
      <c r="AN167" s="28"/>
      <c r="AO167" s="28">
        <v>0.88859999999999995</v>
      </c>
      <c r="AQ167" s="34">
        <v>0</v>
      </c>
      <c r="AR167" s="37">
        <v>107</v>
      </c>
      <c r="AT167" s="32">
        <f t="shared" si="105"/>
        <v>1243000</v>
      </c>
      <c r="AU167" s="64">
        <f t="shared" si="106"/>
        <v>2061.5268620000002</v>
      </c>
    </row>
    <row r="168" spans="1:47">
      <c r="A168" s="15">
        <v>42535</v>
      </c>
      <c r="B168" s="1">
        <f t="shared" si="140"/>
        <v>3373.6964732999995</v>
      </c>
      <c r="D168" s="29">
        <v>2631000</v>
      </c>
      <c r="E168" s="16">
        <f t="shared" si="39"/>
        <v>1.2822867629418468</v>
      </c>
      <c r="F168" s="43">
        <f t="shared" si="181"/>
        <v>1.4443256585776765</v>
      </c>
      <c r="G168" s="20">
        <v>971.65</v>
      </c>
      <c r="H168" s="1">
        <f t="shared" si="178"/>
        <v>888.75995669999998</v>
      </c>
      <c r="I168" s="1">
        <f t="shared" si="179"/>
        <v>267.10651660000002</v>
      </c>
      <c r="J168" s="4">
        <f t="shared" si="180"/>
        <v>584</v>
      </c>
      <c r="K168" s="20">
        <v>662.18</v>
      </c>
      <c r="L168" s="21">
        <v>1437000</v>
      </c>
      <c r="M168" s="22"/>
      <c r="N168" s="4">
        <f t="shared" si="182"/>
        <v>1259.7067293</v>
      </c>
      <c r="O168" s="4">
        <f t="shared" si="183"/>
        <v>0.87662263695198328</v>
      </c>
      <c r="P168" s="4">
        <f t="shared" si="174"/>
        <v>443</v>
      </c>
      <c r="Q168" s="4">
        <f t="shared" si="175"/>
        <v>263.2622993</v>
      </c>
      <c r="R168" s="4">
        <f t="shared" si="176"/>
        <v>91.444429999999997</v>
      </c>
      <c r="S168" s="4">
        <f t="shared" si="177"/>
        <v>342</v>
      </c>
      <c r="T168" s="34">
        <v>120</v>
      </c>
      <c r="U168" s="23">
        <v>312</v>
      </c>
      <c r="V168" s="23">
        <v>443</v>
      </c>
      <c r="W168" s="23">
        <v>205</v>
      </c>
      <c r="X168" s="24"/>
      <c r="Y168" s="24"/>
      <c r="Z168" s="24"/>
      <c r="AA168" s="26">
        <v>704.54</v>
      </c>
      <c r="AB168" s="26">
        <v>0</v>
      </c>
      <c r="AC168" s="26">
        <v>296.52999999999997</v>
      </c>
      <c r="AD168" s="25">
        <v>0</v>
      </c>
      <c r="AE168" s="26">
        <v>68.47</v>
      </c>
      <c r="AF168" s="26"/>
      <c r="AG168" s="27"/>
      <c r="AH168" s="36">
        <v>342</v>
      </c>
      <c r="AI168" s="36">
        <v>584</v>
      </c>
      <c r="AJ168" s="27"/>
      <c r="AK168" s="27">
        <v>108</v>
      </c>
      <c r="AL168" s="27">
        <v>21.39</v>
      </c>
      <c r="AM168" s="27">
        <v>0</v>
      </c>
      <c r="AN168" s="28"/>
      <c r="AO168" s="28">
        <v>0.88780999999999999</v>
      </c>
      <c r="AQ168" s="34">
        <v>0</v>
      </c>
      <c r="AR168" s="37">
        <v>103</v>
      </c>
      <c r="AT168" s="32">
        <f t="shared" si="105"/>
        <v>1194000</v>
      </c>
      <c r="AU168" s="64">
        <f t="shared" si="106"/>
        <v>2113.9897439999995</v>
      </c>
    </row>
    <row r="169" spans="1:47">
      <c r="A169" s="15">
        <v>42536</v>
      </c>
      <c r="B169" s="1">
        <f t="shared" si="140"/>
        <v>3587.2751326000002</v>
      </c>
      <c r="D169" s="29">
        <v>2835000</v>
      </c>
      <c r="E169" s="16">
        <f t="shared" si="39"/>
        <v>1.2653527804585538</v>
      </c>
      <c r="F169" s="43">
        <f t="shared" si="181"/>
        <v>1.4214572114162909</v>
      </c>
      <c r="G169" s="20">
        <v>1055.25</v>
      </c>
      <c r="H169" s="1">
        <f t="shared" si="178"/>
        <v>927.24709519999988</v>
      </c>
      <c r="I169" s="1">
        <f t="shared" si="179"/>
        <v>273.6680374</v>
      </c>
      <c r="J169" s="4">
        <f t="shared" si="180"/>
        <v>581.11</v>
      </c>
      <c r="K169" s="20">
        <v>750</v>
      </c>
      <c r="L169" s="21">
        <v>1579000</v>
      </c>
      <c r="M169" s="22"/>
      <c r="N169" s="4">
        <f t="shared" ref="N169" si="184">SUM(P169:T169)</f>
        <v>1298.9382862</v>
      </c>
      <c r="O169" s="4">
        <f t="shared" ref="O169" si="185">N169/L169*1000</f>
        <v>0.82263349347688408</v>
      </c>
      <c r="P169" s="4">
        <f t="shared" si="174"/>
        <v>474</v>
      </c>
      <c r="Q169" s="4">
        <f t="shared" si="175"/>
        <v>265.79884619999996</v>
      </c>
      <c r="R169" s="4">
        <f t="shared" si="176"/>
        <v>96.139439999999993</v>
      </c>
      <c r="S169" s="4">
        <f t="shared" si="177"/>
        <v>343</v>
      </c>
      <c r="T169" s="34">
        <v>120</v>
      </c>
      <c r="U169" s="23">
        <v>356</v>
      </c>
      <c r="V169" s="23">
        <v>474</v>
      </c>
      <c r="W169" s="23">
        <v>214</v>
      </c>
      <c r="X169" s="24"/>
      <c r="Y169" s="24"/>
      <c r="Z169" s="24"/>
      <c r="AA169" s="26">
        <v>743.05</v>
      </c>
      <c r="AB169" s="26">
        <v>0</v>
      </c>
      <c r="AC169" s="26">
        <v>298.58999999999997</v>
      </c>
      <c r="AD169" s="25">
        <v>0</v>
      </c>
      <c r="AE169" s="26">
        <v>53.91</v>
      </c>
      <c r="AF169" s="26"/>
      <c r="AG169" s="27"/>
      <c r="AH169" s="36">
        <v>343</v>
      </c>
      <c r="AI169" s="36">
        <v>581.11</v>
      </c>
      <c r="AJ169" s="27"/>
      <c r="AK169" s="27">
        <v>121.53</v>
      </c>
      <c r="AL169" s="27">
        <v>23.99</v>
      </c>
      <c r="AM169" s="27">
        <v>0</v>
      </c>
      <c r="AN169" s="28"/>
      <c r="AO169" s="28">
        <v>0.89017999999999997</v>
      </c>
      <c r="AQ169" s="34">
        <v>0</v>
      </c>
      <c r="AR169" s="37">
        <v>108</v>
      </c>
      <c r="AT169" s="32">
        <f t="shared" si="105"/>
        <v>1256000</v>
      </c>
      <c r="AU169" s="64">
        <f t="shared" si="106"/>
        <v>2288.3368464000005</v>
      </c>
    </row>
    <row r="170" spans="1:47">
      <c r="A170" s="15">
        <v>42537</v>
      </c>
      <c r="B170" s="1">
        <f t="shared" si="140"/>
        <v>3674.4849940000004</v>
      </c>
      <c r="D170" s="29">
        <v>2793000</v>
      </c>
      <c r="E170" s="16">
        <f t="shared" si="39"/>
        <v>1.3156050819906913</v>
      </c>
      <c r="F170" s="43">
        <f t="shared" si="181"/>
        <v>1.4781415239659916</v>
      </c>
      <c r="G170" s="20">
        <v>1092.6199999999999</v>
      </c>
      <c r="H170" s="1">
        <f t="shared" si="178"/>
        <v>934.3817928000002</v>
      </c>
      <c r="I170" s="1">
        <f t="shared" si="179"/>
        <v>255.91320120000003</v>
      </c>
      <c r="J170" s="4">
        <f t="shared" si="180"/>
        <v>619.57000000000005</v>
      </c>
      <c r="K170" s="20">
        <v>772</v>
      </c>
      <c r="L170" s="21">
        <v>1604000</v>
      </c>
      <c r="M170" s="22"/>
      <c r="N170" s="4">
        <f t="shared" ref="N170:N171" si="186">SUM(P170:T170)</f>
        <v>1334.6714744000001</v>
      </c>
      <c r="O170" s="4">
        <f t="shared" ref="O170:O171" si="187">N170/L170*1000</f>
        <v>0.83208944788029926</v>
      </c>
      <c r="P170" s="4">
        <f t="shared" si="174"/>
        <v>482</v>
      </c>
      <c r="Q170" s="4">
        <f t="shared" si="175"/>
        <v>284.9196048</v>
      </c>
      <c r="R170" s="4">
        <f t="shared" si="176"/>
        <v>72.751869600000006</v>
      </c>
      <c r="S170" s="4">
        <f t="shared" si="177"/>
        <v>375</v>
      </c>
      <c r="T170" s="34">
        <v>120</v>
      </c>
      <c r="U170" s="23">
        <v>371</v>
      </c>
      <c r="V170" s="23">
        <v>482</v>
      </c>
      <c r="W170" s="23">
        <v>229</v>
      </c>
      <c r="X170" s="24"/>
      <c r="Y170" s="24"/>
      <c r="Z170" s="24"/>
      <c r="AA170" s="26">
        <v>729.7</v>
      </c>
      <c r="AB170" s="26">
        <v>0</v>
      </c>
      <c r="AC170" s="26">
        <v>320.12</v>
      </c>
      <c r="AD170" s="25">
        <v>0</v>
      </c>
      <c r="AE170" s="26">
        <v>57.9</v>
      </c>
      <c r="AF170" s="26"/>
      <c r="AG170" s="27"/>
      <c r="AH170" s="36">
        <v>375</v>
      </c>
      <c r="AI170" s="36">
        <v>619.57000000000005</v>
      </c>
      <c r="AJ170" s="27"/>
      <c r="AK170" s="27">
        <v>126.89</v>
      </c>
      <c r="AL170" s="27">
        <v>21</v>
      </c>
      <c r="AM170" s="27">
        <v>0</v>
      </c>
      <c r="AN170" s="28"/>
      <c r="AO170" s="28">
        <v>0.89004000000000005</v>
      </c>
      <c r="AQ170" s="34">
        <v>0</v>
      </c>
      <c r="AR170" s="37">
        <v>81.739999999999995</v>
      </c>
      <c r="AT170" s="32">
        <f t="shared" si="105"/>
        <v>1189000</v>
      </c>
      <c r="AU170" s="64">
        <f t="shared" si="106"/>
        <v>2339.8135196000003</v>
      </c>
    </row>
    <row r="171" spans="1:47">
      <c r="A171" s="15">
        <v>42538</v>
      </c>
      <c r="B171" s="1">
        <f t="shared" si="140"/>
        <v>3417.8393000000001</v>
      </c>
      <c r="D171" s="29">
        <v>2695000</v>
      </c>
      <c r="E171" s="16">
        <f t="shared" si="39"/>
        <v>1.2682149536178107</v>
      </c>
      <c r="F171" s="43">
        <f t="shared" si="181"/>
        <v>1.424960622042484</v>
      </c>
      <c r="G171" s="20">
        <v>994.44</v>
      </c>
      <c r="H171" s="1">
        <f t="shared" si="178"/>
        <v>932.92470000000003</v>
      </c>
      <c r="I171" s="1">
        <f t="shared" si="179"/>
        <v>245.7646</v>
      </c>
      <c r="J171" s="4">
        <f t="shared" si="180"/>
        <v>553.35</v>
      </c>
      <c r="K171" s="20">
        <v>691.36</v>
      </c>
      <c r="L171" s="21">
        <v>1479000</v>
      </c>
      <c r="M171" s="22"/>
      <c r="N171" s="4">
        <f t="shared" si="186"/>
        <v>1248.3507</v>
      </c>
      <c r="O171" s="4">
        <f t="shared" si="187"/>
        <v>0.84405050709939156</v>
      </c>
      <c r="P171" s="4">
        <f t="shared" si="174"/>
        <v>452</v>
      </c>
      <c r="Q171" s="4">
        <f t="shared" si="175"/>
        <v>284.50630000000001</v>
      </c>
      <c r="R171" s="4">
        <f t="shared" si="176"/>
        <v>81.844399999999993</v>
      </c>
      <c r="S171" s="4">
        <f t="shared" si="177"/>
        <v>310</v>
      </c>
      <c r="T171" s="34">
        <v>120</v>
      </c>
      <c r="U171" s="23">
        <v>332</v>
      </c>
      <c r="V171" s="23">
        <v>452</v>
      </c>
      <c r="W171" s="23">
        <v>196</v>
      </c>
      <c r="X171" s="24"/>
      <c r="Y171" s="24"/>
      <c r="Z171" s="24"/>
      <c r="AA171" s="26">
        <v>728.56</v>
      </c>
      <c r="AB171" s="26">
        <v>0</v>
      </c>
      <c r="AC171" s="26">
        <v>319.67</v>
      </c>
      <c r="AD171" s="25">
        <v>0</v>
      </c>
      <c r="AE171" s="26">
        <v>50.7</v>
      </c>
      <c r="AF171" s="26"/>
      <c r="AG171" s="27"/>
      <c r="AH171" s="36">
        <v>310</v>
      </c>
      <c r="AI171" s="36">
        <v>553.35</v>
      </c>
      <c r="AJ171" s="27"/>
      <c r="AK171" s="27">
        <v>116.88</v>
      </c>
      <c r="AL171" s="27">
        <v>16.600000000000001</v>
      </c>
      <c r="AM171" s="27">
        <v>0</v>
      </c>
      <c r="AN171" s="28"/>
      <c r="AO171" s="28">
        <v>0.89</v>
      </c>
      <c r="AQ171" s="34">
        <v>0</v>
      </c>
      <c r="AR171" s="37">
        <v>91.96</v>
      </c>
      <c r="AT171" s="32">
        <f t="shared" si="105"/>
        <v>1216000</v>
      </c>
      <c r="AU171" s="64">
        <f t="shared" si="106"/>
        <v>2169.4886000000001</v>
      </c>
    </row>
    <row r="172" spans="1:47">
      <c r="A172" s="15">
        <v>42539</v>
      </c>
      <c r="B172" s="1">
        <f t="shared" si="140"/>
        <v>2858.6437599999999</v>
      </c>
      <c r="D172" s="29">
        <v>2163000</v>
      </c>
      <c r="E172" s="16">
        <f t="shared" si="39"/>
        <v>1.3216106148867313</v>
      </c>
      <c r="F172" s="43">
        <f t="shared" si="181"/>
        <v>1.4883002419895621</v>
      </c>
      <c r="G172" s="20">
        <v>864</v>
      </c>
      <c r="H172" s="1">
        <f t="shared" si="178"/>
        <v>860.96039999999994</v>
      </c>
      <c r="I172" s="1">
        <f t="shared" si="179"/>
        <v>203.10336000000004</v>
      </c>
      <c r="J172" s="4">
        <f t="shared" si="180"/>
        <v>427.42</v>
      </c>
      <c r="K172" s="20">
        <v>503.16</v>
      </c>
      <c r="L172" s="21">
        <v>1303000</v>
      </c>
      <c r="M172" s="22"/>
      <c r="N172" s="4">
        <f t="shared" ref="N172:N185" si="188">SUM(P172:T172)</f>
        <v>1119.9209599999999</v>
      </c>
      <c r="O172" s="4">
        <f t="shared" ref="O172:O185" si="189">N172/L172*1000</f>
        <v>0.85949421335379883</v>
      </c>
      <c r="P172" s="4">
        <f t="shared" ref="P172:P185" si="190">V172</f>
        <v>397</v>
      </c>
      <c r="Q172" s="4">
        <f t="shared" ref="Q172:Q185" si="191">Y172*AN172+AC172*AO172</f>
        <v>268.6644</v>
      </c>
      <c r="R172" s="4">
        <f t="shared" ref="R172:R185" si="192">SUM(AD172+AJ172+AR172)*AO172</f>
        <v>72.256560000000007</v>
      </c>
      <c r="S172" s="4">
        <f t="shared" ref="S172:S185" si="193">AF172*AO172+AH172</f>
        <v>262</v>
      </c>
      <c r="T172" s="34">
        <v>120</v>
      </c>
      <c r="U172" s="23">
        <v>236</v>
      </c>
      <c r="V172" s="23">
        <v>397</v>
      </c>
      <c r="W172" s="23">
        <v>188</v>
      </c>
      <c r="X172" s="24"/>
      <c r="Y172" s="24"/>
      <c r="Z172" s="24"/>
      <c r="AA172" s="26">
        <v>667</v>
      </c>
      <c r="AB172" s="26">
        <v>0</v>
      </c>
      <c r="AC172" s="26">
        <v>302.55</v>
      </c>
      <c r="AD172" s="25">
        <v>0</v>
      </c>
      <c r="AE172" s="26">
        <v>42.7</v>
      </c>
      <c r="AF172" s="26"/>
      <c r="AG172" s="27"/>
      <c r="AH172" s="36">
        <v>262</v>
      </c>
      <c r="AI172" s="36">
        <v>427.42</v>
      </c>
      <c r="AJ172" s="27"/>
      <c r="AK172" s="27">
        <v>86.15</v>
      </c>
      <c r="AL172" s="27">
        <v>18.5</v>
      </c>
      <c r="AM172" s="27">
        <v>0</v>
      </c>
      <c r="AN172" s="28"/>
      <c r="AO172" s="28">
        <v>0.88800000000000001</v>
      </c>
      <c r="AQ172" s="34">
        <v>0</v>
      </c>
      <c r="AR172" s="37">
        <v>81.37</v>
      </c>
      <c r="AT172" s="32">
        <f t="shared" si="105"/>
        <v>860000</v>
      </c>
      <c r="AU172" s="64">
        <f t="shared" si="106"/>
        <v>1738.7228</v>
      </c>
    </row>
    <row r="173" spans="1:47">
      <c r="A173" s="15">
        <v>42540</v>
      </c>
      <c r="B173" s="1">
        <f t="shared" si="140"/>
        <v>2527.0929599999999</v>
      </c>
      <c r="D173" s="29">
        <v>1898000</v>
      </c>
      <c r="E173" s="16">
        <f t="shared" si="39"/>
        <v>1.3314504531085354</v>
      </c>
      <c r="F173" s="43">
        <f t="shared" si="181"/>
        <v>1.4993811408879902</v>
      </c>
      <c r="G173" s="20">
        <v>769</v>
      </c>
      <c r="H173" s="1">
        <f t="shared" ref="H173:H187" si="194">Z173*AN173+(AA173+AB173+AC173)*AO173</f>
        <v>787.49616000000003</v>
      </c>
      <c r="I173" s="1">
        <f t="shared" ref="I173:I187" si="195">AO173*(AL173+AE173+AK173+AM173+AR173)+(AQ173)</f>
        <v>183.01679999999999</v>
      </c>
      <c r="J173" s="4">
        <f t="shared" ref="J173:J187" si="196">AG173*AO173+AI173</f>
        <v>368.58</v>
      </c>
      <c r="K173" s="20">
        <v>419</v>
      </c>
      <c r="L173" s="21">
        <v>1196000</v>
      </c>
      <c r="M173" s="22"/>
      <c r="N173" s="4">
        <f t="shared" si="188"/>
        <v>1032.1085599999999</v>
      </c>
      <c r="O173" s="4">
        <f t="shared" si="189"/>
        <v>0.8629670234113711</v>
      </c>
      <c r="P173" s="4">
        <f t="shared" si="190"/>
        <v>364</v>
      </c>
      <c r="Q173" s="4">
        <f t="shared" si="191"/>
        <v>260.06855999999999</v>
      </c>
      <c r="R173" s="4">
        <f t="shared" si="192"/>
        <v>71.040000000000006</v>
      </c>
      <c r="S173" s="4">
        <f t="shared" si="193"/>
        <v>217</v>
      </c>
      <c r="T173" s="34">
        <v>120</v>
      </c>
      <c r="U173" s="23">
        <v>271</v>
      </c>
      <c r="V173" s="23">
        <v>364</v>
      </c>
      <c r="W173" s="23">
        <v>162</v>
      </c>
      <c r="X173" s="24"/>
      <c r="Y173" s="24"/>
      <c r="Z173" s="24"/>
      <c r="AA173" s="26">
        <v>593.95000000000005</v>
      </c>
      <c r="AB173" s="26">
        <v>0</v>
      </c>
      <c r="AC173" s="26">
        <v>292.87</v>
      </c>
      <c r="AD173" s="25">
        <v>0</v>
      </c>
      <c r="AE173" s="26">
        <v>39.659999999999997</v>
      </c>
      <c r="AF173" s="26"/>
      <c r="AG173" s="27"/>
      <c r="AH173" s="36">
        <v>217</v>
      </c>
      <c r="AI173" s="36">
        <v>368.58</v>
      </c>
      <c r="AJ173" s="27"/>
      <c r="AK173" s="27">
        <v>67.34</v>
      </c>
      <c r="AL173" s="27">
        <v>19.100000000000001</v>
      </c>
      <c r="AM173" s="27">
        <v>0</v>
      </c>
      <c r="AN173" s="28"/>
      <c r="AO173" s="28">
        <v>0.88800000000000001</v>
      </c>
      <c r="AQ173" s="34">
        <v>0</v>
      </c>
      <c r="AR173" s="37">
        <v>80</v>
      </c>
      <c r="AT173" s="32">
        <f t="shared" si="105"/>
        <v>702000</v>
      </c>
      <c r="AU173" s="64">
        <f t="shared" si="106"/>
        <v>1494.9844000000001</v>
      </c>
    </row>
    <row r="174" spans="1:47">
      <c r="A174" s="15">
        <v>42541</v>
      </c>
      <c r="B174" s="1">
        <f t="shared" si="140"/>
        <v>3269.2905799999999</v>
      </c>
      <c r="D174" s="29">
        <v>2509000</v>
      </c>
      <c r="E174" s="16">
        <f t="shared" si="39"/>
        <v>1.3030253407732162</v>
      </c>
      <c r="F174" s="43">
        <f t="shared" si="181"/>
        <v>1.4690251868920137</v>
      </c>
      <c r="G174" s="20">
        <v>965</v>
      </c>
      <c r="H174" s="1">
        <f t="shared" si="194"/>
        <v>941.10699999999997</v>
      </c>
      <c r="I174" s="1">
        <f t="shared" si="195"/>
        <v>227.37357999999998</v>
      </c>
      <c r="J174" s="4">
        <f t="shared" si="196"/>
        <v>524.80999999999995</v>
      </c>
      <c r="K174" s="20">
        <v>611</v>
      </c>
      <c r="L174" s="21">
        <v>1386000</v>
      </c>
      <c r="M174" s="22"/>
      <c r="N174" s="4">
        <f t="shared" si="188"/>
        <v>1177.2631799999999</v>
      </c>
      <c r="O174" s="4">
        <f t="shared" si="189"/>
        <v>0.84939623376623363</v>
      </c>
      <c r="P174" s="4">
        <f t="shared" si="190"/>
        <v>412</v>
      </c>
      <c r="Q174" s="4">
        <f t="shared" si="191"/>
        <v>278.51800000000003</v>
      </c>
      <c r="R174" s="4">
        <f t="shared" si="192"/>
        <v>73.745180000000005</v>
      </c>
      <c r="S174" s="4">
        <f t="shared" si="193"/>
        <v>293</v>
      </c>
      <c r="T174" s="34">
        <v>120</v>
      </c>
      <c r="U174" s="23">
        <v>335</v>
      </c>
      <c r="V174" s="23">
        <v>412</v>
      </c>
      <c r="W174" s="23">
        <v>207</v>
      </c>
      <c r="X174" s="24"/>
      <c r="Y174" s="24"/>
      <c r="Z174" s="24"/>
      <c r="AA174" s="26">
        <v>747</v>
      </c>
      <c r="AB174" s="26">
        <v>0</v>
      </c>
      <c r="AC174" s="26">
        <v>314</v>
      </c>
      <c r="AD174" s="25">
        <v>0</v>
      </c>
      <c r="AE174" s="26">
        <v>57</v>
      </c>
      <c r="AF174" s="26"/>
      <c r="AG174" s="27"/>
      <c r="AH174" s="36">
        <v>293</v>
      </c>
      <c r="AI174" s="36">
        <v>524.80999999999995</v>
      </c>
      <c r="AJ174" s="27"/>
      <c r="AK174" s="27">
        <v>86</v>
      </c>
      <c r="AL174" s="27">
        <v>30.2</v>
      </c>
      <c r="AM174" s="27">
        <v>0</v>
      </c>
      <c r="AN174" s="28"/>
      <c r="AO174" s="28">
        <v>0.88700000000000001</v>
      </c>
      <c r="AQ174" s="34">
        <v>0</v>
      </c>
      <c r="AR174" s="37">
        <v>83.14</v>
      </c>
      <c r="AT174" s="32">
        <f t="shared" si="105"/>
        <v>1123000</v>
      </c>
      <c r="AU174" s="64">
        <f t="shared" si="106"/>
        <v>2092.0273999999999</v>
      </c>
    </row>
    <row r="175" spans="1:47">
      <c r="A175" s="15">
        <v>42542</v>
      </c>
      <c r="B175" s="1">
        <f t="shared" si="140"/>
        <v>3269.4555799999998</v>
      </c>
      <c r="D175" s="29">
        <v>2525000</v>
      </c>
      <c r="E175" s="16">
        <f t="shared" si="39"/>
        <v>1.2948338930693069</v>
      </c>
      <c r="F175" s="43">
        <f t="shared" si="181"/>
        <v>1.4680656384005746</v>
      </c>
      <c r="G175" s="20">
        <v>995</v>
      </c>
      <c r="H175" s="1">
        <f t="shared" si="194"/>
        <v>883.42002000000002</v>
      </c>
      <c r="I175" s="1">
        <f t="shared" si="195"/>
        <v>240.41556000000003</v>
      </c>
      <c r="J175" s="4">
        <f t="shared" si="196"/>
        <v>525.44000000000005</v>
      </c>
      <c r="K175" s="20">
        <v>625.17999999999995</v>
      </c>
      <c r="L175" s="21">
        <v>1436000</v>
      </c>
      <c r="M175" s="22"/>
      <c r="N175" s="4">
        <f t="shared" si="188"/>
        <v>1210.68038</v>
      </c>
      <c r="O175" s="4">
        <f t="shared" si="189"/>
        <v>0.84309218662952645</v>
      </c>
      <c r="P175" s="4">
        <f t="shared" si="190"/>
        <v>474</v>
      </c>
      <c r="Q175" s="4">
        <f t="shared" si="191"/>
        <v>257.67629999999997</v>
      </c>
      <c r="R175" s="4">
        <f t="shared" si="192"/>
        <v>78.004080000000002</v>
      </c>
      <c r="S175" s="4">
        <f t="shared" si="193"/>
        <v>281</v>
      </c>
      <c r="T175" s="34">
        <v>120</v>
      </c>
      <c r="U175" s="23">
        <v>368</v>
      </c>
      <c r="V175" s="23">
        <v>474</v>
      </c>
      <c r="W175" s="23">
        <v>222</v>
      </c>
      <c r="X175" s="24"/>
      <c r="Y175" s="24"/>
      <c r="Z175" s="24"/>
      <c r="AA175" s="26">
        <v>709.46</v>
      </c>
      <c r="AB175" s="26">
        <v>0</v>
      </c>
      <c r="AC175" s="26">
        <v>292.14999999999998</v>
      </c>
      <c r="AD175" s="25">
        <v>0</v>
      </c>
      <c r="AE175" s="26">
        <v>51</v>
      </c>
      <c r="AF175" s="26"/>
      <c r="AG175" s="27"/>
      <c r="AH175" s="36">
        <v>281</v>
      </c>
      <c r="AI175" s="36">
        <v>525.44000000000005</v>
      </c>
      <c r="AJ175" s="27"/>
      <c r="AK175" s="27">
        <v>95.43</v>
      </c>
      <c r="AL175" s="27">
        <v>37.71</v>
      </c>
      <c r="AM175" s="27">
        <v>0</v>
      </c>
      <c r="AN175" s="28"/>
      <c r="AO175" s="28">
        <v>0.88200000000000001</v>
      </c>
      <c r="AQ175" s="34">
        <v>0</v>
      </c>
      <c r="AR175" s="37">
        <v>88.44</v>
      </c>
      <c r="AT175" s="32">
        <f t="shared" si="105"/>
        <v>1089000</v>
      </c>
      <c r="AU175" s="64">
        <f t="shared" si="106"/>
        <v>2058.7752</v>
      </c>
    </row>
    <row r="176" spans="1:47">
      <c r="A176" s="15">
        <v>42543</v>
      </c>
      <c r="B176" s="1">
        <f t="shared" si="140"/>
        <v>3310.6172499999998</v>
      </c>
      <c r="D176" s="29">
        <v>2545000</v>
      </c>
      <c r="E176" s="16">
        <f t="shared" si="39"/>
        <v>1.3008319253438112</v>
      </c>
      <c r="F176" s="43">
        <f t="shared" si="181"/>
        <v>1.4731958384414623</v>
      </c>
      <c r="G176" s="20">
        <v>1051.3599999999999</v>
      </c>
      <c r="H176" s="1">
        <f t="shared" si="194"/>
        <v>874.58501000000001</v>
      </c>
      <c r="I176" s="1">
        <f t="shared" si="195"/>
        <v>243.07224000000002</v>
      </c>
      <c r="J176" s="4">
        <f t="shared" si="196"/>
        <v>525.6</v>
      </c>
      <c r="K176" s="20">
        <v>616</v>
      </c>
      <c r="L176" s="21">
        <v>1412000</v>
      </c>
      <c r="M176" s="22"/>
      <c r="N176" s="4">
        <f t="shared" si="188"/>
        <v>1177.4428699999999</v>
      </c>
      <c r="O176" s="4">
        <f t="shared" si="189"/>
        <v>0.83388305240793192</v>
      </c>
      <c r="P176" s="4">
        <f t="shared" si="190"/>
        <v>425</v>
      </c>
      <c r="Q176" s="4">
        <f t="shared" si="191"/>
        <v>260.1318</v>
      </c>
      <c r="R176" s="4">
        <f t="shared" si="192"/>
        <v>75.311070000000001</v>
      </c>
      <c r="S176" s="4">
        <f t="shared" si="193"/>
        <v>297</v>
      </c>
      <c r="T176" s="34">
        <v>120</v>
      </c>
      <c r="U176" s="23">
        <v>341</v>
      </c>
      <c r="V176" s="23">
        <v>425</v>
      </c>
      <c r="W176" s="23">
        <v>202</v>
      </c>
      <c r="X176" s="24"/>
      <c r="Y176" s="24"/>
      <c r="Z176" s="24"/>
      <c r="AA176" s="26">
        <v>695.87</v>
      </c>
      <c r="AB176" s="26">
        <v>0</v>
      </c>
      <c r="AC176" s="26">
        <v>294.60000000000002</v>
      </c>
      <c r="AD176" s="25">
        <v>0</v>
      </c>
      <c r="AE176" s="26">
        <v>56.84</v>
      </c>
      <c r="AF176" s="26"/>
      <c r="AG176" s="27"/>
      <c r="AH176" s="36">
        <v>297</v>
      </c>
      <c r="AI176" s="36">
        <v>525.6</v>
      </c>
      <c r="AJ176" s="27"/>
      <c r="AK176" s="27">
        <v>91.8</v>
      </c>
      <c r="AL176" s="27">
        <v>41.35</v>
      </c>
      <c r="AM176" s="27">
        <v>0</v>
      </c>
      <c r="AN176" s="28"/>
      <c r="AO176" s="28">
        <v>0.88300000000000001</v>
      </c>
      <c r="AQ176" s="34">
        <v>0</v>
      </c>
      <c r="AR176" s="37">
        <v>85.29</v>
      </c>
      <c r="AT176" s="32">
        <f t="shared" si="105"/>
        <v>1133000</v>
      </c>
      <c r="AU176" s="64">
        <f t="shared" si="106"/>
        <v>2133.1743799999999</v>
      </c>
    </row>
    <row r="177" spans="1:47">
      <c r="A177" s="15">
        <v>42544</v>
      </c>
      <c r="B177" s="1">
        <f t="shared" si="140"/>
        <v>3665.8818799999999</v>
      </c>
      <c r="D177" s="29">
        <v>2701000</v>
      </c>
      <c r="E177" s="16">
        <f t="shared" si="39"/>
        <v>1.3572313513513514</v>
      </c>
      <c r="F177" s="43">
        <f t="shared" si="181"/>
        <v>1.5301368109936317</v>
      </c>
      <c r="G177" s="20">
        <v>1131.26</v>
      </c>
      <c r="H177" s="1">
        <f t="shared" si="194"/>
        <v>996.6332000000001</v>
      </c>
      <c r="I177" s="1">
        <f t="shared" si="195"/>
        <v>242.71867999999998</v>
      </c>
      <c r="J177" s="4">
        <f t="shared" si="196"/>
        <v>605.46</v>
      </c>
      <c r="K177" s="20">
        <v>689.81</v>
      </c>
      <c r="L177" s="21">
        <v>1535000</v>
      </c>
      <c r="M177" s="22"/>
      <c r="N177" s="4">
        <f t="shared" si="188"/>
        <v>1345.0895700000001</v>
      </c>
      <c r="O177" s="4">
        <f t="shared" si="189"/>
        <v>0.87627985016286658</v>
      </c>
      <c r="P177" s="4">
        <f t="shared" si="190"/>
        <v>529</v>
      </c>
      <c r="Q177" s="4">
        <f t="shared" si="191"/>
        <v>296.62167000000005</v>
      </c>
      <c r="R177" s="4">
        <f t="shared" si="192"/>
        <v>72.4679</v>
      </c>
      <c r="S177" s="4">
        <f t="shared" si="193"/>
        <v>327</v>
      </c>
      <c r="T177" s="34">
        <v>120</v>
      </c>
      <c r="U177" s="23">
        <v>377</v>
      </c>
      <c r="V177" s="23">
        <v>529</v>
      </c>
      <c r="W177" s="23">
        <v>243</v>
      </c>
      <c r="X177" s="24"/>
      <c r="Y177" s="24"/>
      <c r="Z177" s="24"/>
      <c r="AA177" s="26">
        <v>789.19</v>
      </c>
      <c r="AB177" s="26">
        <v>0</v>
      </c>
      <c r="AC177" s="26">
        <v>334.41</v>
      </c>
      <c r="AD177" s="25">
        <v>0</v>
      </c>
      <c r="AE177" s="26">
        <v>54.6</v>
      </c>
      <c r="AF177" s="26"/>
      <c r="AG177" s="27"/>
      <c r="AH177" s="36">
        <v>327</v>
      </c>
      <c r="AI177" s="36">
        <v>605.46</v>
      </c>
      <c r="AJ177" s="27"/>
      <c r="AK177" s="27">
        <v>101.73</v>
      </c>
      <c r="AL177" s="27">
        <v>35.61</v>
      </c>
      <c r="AM177" s="27">
        <v>0</v>
      </c>
      <c r="AN177" s="28"/>
      <c r="AO177" s="28">
        <v>0.88700000000000001</v>
      </c>
      <c r="AQ177" s="34">
        <v>0</v>
      </c>
      <c r="AR177" s="37">
        <v>81.7</v>
      </c>
      <c r="AT177" s="32">
        <f t="shared" si="105"/>
        <v>1166000</v>
      </c>
      <c r="AU177" s="64">
        <f t="shared" si="106"/>
        <v>2320.7923099999998</v>
      </c>
    </row>
    <row r="178" spans="1:47">
      <c r="A178" s="15">
        <v>42545</v>
      </c>
      <c r="B178" s="1">
        <f t="shared" si="140"/>
        <v>3709.209914</v>
      </c>
      <c r="D178" s="29">
        <v>2545000</v>
      </c>
      <c r="E178" s="16">
        <f t="shared" si="39"/>
        <v>1.4574498679764245</v>
      </c>
      <c r="F178" s="43">
        <f t="shared" si="181"/>
        <v>1.6550645786695712</v>
      </c>
      <c r="G178" s="20">
        <v>1171</v>
      </c>
      <c r="H178" s="1">
        <f t="shared" si="194"/>
        <v>925.58985399999995</v>
      </c>
      <c r="I178" s="1">
        <f t="shared" si="195"/>
        <v>237.85006000000004</v>
      </c>
      <c r="J178" s="4">
        <f t="shared" si="196"/>
        <v>618.77</v>
      </c>
      <c r="K178" s="20">
        <v>756</v>
      </c>
      <c r="L178" s="21">
        <v>1414000</v>
      </c>
      <c r="M178" s="22"/>
      <c r="N178" s="4">
        <f t="shared" si="188"/>
        <v>1398.252154</v>
      </c>
      <c r="O178" s="4">
        <f t="shared" si="189"/>
        <v>0.988862909476662</v>
      </c>
      <c r="P178" s="4">
        <f t="shared" si="190"/>
        <v>549</v>
      </c>
      <c r="Q178" s="4">
        <f t="shared" si="191"/>
        <v>288.66948600000001</v>
      </c>
      <c r="R178" s="4">
        <f t="shared" si="192"/>
        <v>82.582668000000012</v>
      </c>
      <c r="S178" s="4">
        <f t="shared" si="193"/>
        <v>358</v>
      </c>
      <c r="T178" s="34">
        <v>120</v>
      </c>
      <c r="U178" s="23">
        <v>345</v>
      </c>
      <c r="V178" s="23">
        <v>549</v>
      </c>
      <c r="W178" s="23">
        <v>236</v>
      </c>
      <c r="X178" s="24"/>
      <c r="Y178" s="24"/>
      <c r="Z178" s="24"/>
      <c r="AA178" s="26">
        <v>723.28</v>
      </c>
      <c r="AB178" s="26">
        <v>0</v>
      </c>
      <c r="AC178" s="26">
        <v>327.81</v>
      </c>
      <c r="AD178" s="25">
        <v>0</v>
      </c>
      <c r="AE178" s="26">
        <v>54</v>
      </c>
      <c r="AF178" s="26"/>
      <c r="AG178" s="27"/>
      <c r="AH178" s="36">
        <v>358</v>
      </c>
      <c r="AI178" s="36">
        <v>618.77</v>
      </c>
      <c r="AJ178" s="27"/>
      <c r="AK178" s="27">
        <v>90</v>
      </c>
      <c r="AL178" s="27">
        <v>32.32</v>
      </c>
      <c r="AM178" s="27">
        <v>0</v>
      </c>
      <c r="AN178" s="28"/>
      <c r="AO178" s="28">
        <v>0.88060000000000005</v>
      </c>
      <c r="AQ178" s="34">
        <v>0</v>
      </c>
      <c r="AR178" s="37">
        <v>93.78</v>
      </c>
      <c r="AT178" s="32">
        <f t="shared" si="105"/>
        <v>1131000</v>
      </c>
      <c r="AU178" s="64">
        <f t="shared" si="106"/>
        <v>2310.9577600000002</v>
      </c>
    </row>
    <row r="179" spans="1:47">
      <c r="A179" s="15">
        <v>42546</v>
      </c>
      <c r="B179" s="1">
        <f t="shared" si="140"/>
        <v>3198.7194500000001</v>
      </c>
      <c r="D179" s="29">
        <v>1974000</v>
      </c>
      <c r="E179" s="16">
        <f t="shared" si="39"/>
        <v>1.6204252532928065</v>
      </c>
      <c r="F179" s="43">
        <f t="shared" si="181"/>
        <v>1.8064941508281009</v>
      </c>
      <c r="G179" s="20">
        <v>1206</v>
      </c>
      <c r="H179" s="1">
        <f t="shared" si="194"/>
        <v>833.19639000000006</v>
      </c>
      <c r="I179" s="1">
        <f t="shared" si="195"/>
        <v>182.07306</v>
      </c>
      <c r="J179" s="4">
        <f t="shared" si="196"/>
        <v>484.45</v>
      </c>
      <c r="K179" s="20">
        <v>493</v>
      </c>
      <c r="L179" s="21">
        <v>1301000</v>
      </c>
      <c r="M179" s="22"/>
      <c r="N179" s="4">
        <f t="shared" si="188"/>
        <v>1374.2701499999998</v>
      </c>
      <c r="O179" s="4">
        <f t="shared" si="189"/>
        <v>1.0563183320522673</v>
      </c>
      <c r="P179" s="4">
        <f t="shared" si="190"/>
        <v>633</v>
      </c>
      <c r="Q179" s="4">
        <f t="shared" si="191"/>
        <v>278.52746999999999</v>
      </c>
      <c r="R179" s="4">
        <f t="shared" si="192"/>
        <v>75.742679999999993</v>
      </c>
      <c r="S179" s="4">
        <f t="shared" si="193"/>
        <v>267</v>
      </c>
      <c r="T179" s="34">
        <v>120</v>
      </c>
      <c r="U179" s="23">
        <v>319</v>
      </c>
      <c r="V179" s="23">
        <v>633</v>
      </c>
      <c r="W179" s="23">
        <v>248</v>
      </c>
      <c r="X179" s="24"/>
      <c r="Y179" s="24"/>
      <c r="Z179" s="24"/>
      <c r="AA179" s="26">
        <v>618.36</v>
      </c>
      <c r="AB179" s="26">
        <v>0</v>
      </c>
      <c r="AC179" s="26">
        <v>310.51</v>
      </c>
      <c r="AD179" s="25">
        <v>0</v>
      </c>
      <c r="AE179" s="26">
        <v>36.64</v>
      </c>
      <c r="AF179" s="26"/>
      <c r="AG179" s="27"/>
      <c r="AH179" s="36">
        <v>267</v>
      </c>
      <c r="AI179" s="36">
        <v>484.45</v>
      </c>
      <c r="AJ179" s="27"/>
      <c r="AK179" s="27">
        <v>58.1</v>
      </c>
      <c r="AL179" s="27">
        <v>23.8</v>
      </c>
      <c r="AM179" s="27">
        <v>0</v>
      </c>
      <c r="AN179" s="28"/>
      <c r="AO179" s="28">
        <v>0.89700000000000002</v>
      </c>
      <c r="AQ179" s="34">
        <v>0</v>
      </c>
      <c r="AR179" s="37">
        <v>84.44</v>
      </c>
      <c r="AT179" s="32">
        <f t="shared" si="105"/>
        <v>673000</v>
      </c>
      <c r="AU179" s="64">
        <f t="shared" si="106"/>
        <v>1824.4493000000002</v>
      </c>
    </row>
    <row r="180" spans="1:47">
      <c r="A180" s="15">
        <v>42547</v>
      </c>
      <c r="B180" s="1">
        <f t="shared" si="140"/>
        <v>2962.51298</v>
      </c>
      <c r="D180" s="29">
        <v>2033000</v>
      </c>
      <c r="E180" s="16">
        <f t="shared" si="39"/>
        <v>1.4572124840137728</v>
      </c>
      <c r="F180" s="43">
        <f t="shared" si="181"/>
        <v>1.6209260111387906</v>
      </c>
      <c r="G180" s="20">
        <v>974.21</v>
      </c>
      <c r="H180" s="1">
        <f t="shared" si="194"/>
        <v>795.36328000000003</v>
      </c>
      <c r="I180" s="1">
        <f t="shared" si="195"/>
        <v>216.02970000000002</v>
      </c>
      <c r="J180" s="4">
        <f t="shared" si="196"/>
        <v>490.91</v>
      </c>
      <c r="K180" s="20">
        <v>486</v>
      </c>
      <c r="L180" s="21">
        <v>1362000</v>
      </c>
      <c r="M180" s="22"/>
      <c r="N180" s="4">
        <f t="shared" si="188"/>
        <v>1272.2359999999999</v>
      </c>
      <c r="O180" s="4">
        <f t="shared" si="189"/>
        <v>0.93409397944199701</v>
      </c>
      <c r="P180" s="4">
        <f t="shared" si="190"/>
        <v>509</v>
      </c>
      <c r="Q180" s="4">
        <f t="shared" si="191"/>
        <v>265.20499999999998</v>
      </c>
      <c r="R180" s="4">
        <f t="shared" si="192"/>
        <v>62.030999999999999</v>
      </c>
      <c r="S180" s="4">
        <f t="shared" si="193"/>
        <v>316</v>
      </c>
      <c r="T180" s="34">
        <v>120</v>
      </c>
      <c r="U180" s="23">
        <v>272</v>
      </c>
      <c r="V180" s="23">
        <v>509</v>
      </c>
      <c r="W180" s="23">
        <v>188</v>
      </c>
      <c r="X180" s="24"/>
      <c r="Y180" s="24"/>
      <c r="Z180" s="24"/>
      <c r="AA180" s="26">
        <v>589.72</v>
      </c>
      <c r="AB180" s="26">
        <v>0</v>
      </c>
      <c r="AC180" s="26">
        <v>295</v>
      </c>
      <c r="AD180" s="25">
        <v>0</v>
      </c>
      <c r="AE180" s="26">
        <v>67.260000000000005</v>
      </c>
      <c r="AF180" s="26"/>
      <c r="AG180" s="27"/>
      <c r="AH180" s="36">
        <v>316</v>
      </c>
      <c r="AI180" s="36">
        <v>490.91</v>
      </c>
      <c r="AJ180" s="27"/>
      <c r="AK180" s="27">
        <v>70.760000000000005</v>
      </c>
      <c r="AL180" s="27">
        <v>33.28</v>
      </c>
      <c r="AM180" s="27">
        <v>0</v>
      </c>
      <c r="AN180" s="28"/>
      <c r="AO180" s="28">
        <v>0.89900000000000002</v>
      </c>
      <c r="AQ180" s="34">
        <v>0</v>
      </c>
      <c r="AR180" s="37">
        <v>69</v>
      </c>
      <c r="AT180" s="32">
        <f t="shared" si="105"/>
        <v>671000</v>
      </c>
      <c r="AU180" s="64">
        <f t="shared" ref="AU180:AU187" si="197">B180-N180</f>
        <v>1690.2769800000001</v>
      </c>
    </row>
    <row r="181" spans="1:47">
      <c r="A181" s="15">
        <v>42548</v>
      </c>
      <c r="B181" s="1">
        <f t="shared" si="140"/>
        <v>3455.1269999999995</v>
      </c>
      <c r="D181" s="29">
        <v>2691000</v>
      </c>
      <c r="E181" s="16">
        <f t="shared" si="39"/>
        <v>1.2839565217391302</v>
      </c>
      <c r="F181" s="43">
        <f t="shared" si="181"/>
        <v>1.4266183574879225</v>
      </c>
      <c r="G181" s="20">
        <v>1048.0999999999999</v>
      </c>
      <c r="H181" s="1">
        <f t="shared" si="194"/>
        <v>948.00599999999997</v>
      </c>
      <c r="I181" s="1">
        <f t="shared" si="195"/>
        <v>256.221</v>
      </c>
      <c r="J181" s="4">
        <f t="shared" si="196"/>
        <v>539.79999999999995</v>
      </c>
      <c r="K181" s="20">
        <v>663</v>
      </c>
      <c r="L181" s="21">
        <v>1469000</v>
      </c>
      <c r="M181" s="22"/>
      <c r="N181" s="4">
        <f t="shared" si="188"/>
        <v>1240.5319999999999</v>
      </c>
      <c r="O181" s="4">
        <f t="shared" si="189"/>
        <v>0.84447379169503056</v>
      </c>
      <c r="P181" s="4">
        <f t="shared" si="190"/>
        <v>469</v>
      </c>
      <c r="Q181" s="4">
        <f t="shared" si="191"/>
        <v>278.40600000000001</v>
      </c>
      <c r="R181" s="4">
        <f t="shared" si="192"/>
        <v>81.126000000000005</v>
      </c>
      <c r="S181" s="4">
        <f t="shared" si="193"/>
        <v>292</v>
      </c>
      <c r="T181" s="34">
        <v>120</v>
      </c>
      <c r="U181" s="23">
        <v>386</v>
      </c>
      <c r="V181" s="23">
        <v>469</v>
      </c>
      <c r="W181" s="23">
        <v>184</v>
      </c>
      <c r="X181" s="24"/>
      <c r="Y181" s="24"/>
      <c r="Z181" s="24"/>
      <c r="AA181" s="26">
        <v>744</v>
      </c>
      <c r="AB181" s="26">
        <v>0</v>
      </c>
      <c r="AC181" s="26">
        <v>309.33999999999997</v>
      </c>
      <c r="AD181" s="25">
        <v>0</v>
      </c>
      <c r="AE181" s="26">
        <v>49</v>
      </c>
      <c r="AF181" s="26"/>
      <c r="AG181" s="27"/>
      <c r="AH181" s="36">
        <v>292</v>
      </c>
      <c r="AI181" s="36">
        <v>539.79999999999995</v>
      </c>
      <c r="AJ181" s="27"/>
      <c r="AK181" s="27">
        <v>100.79</v>
      </c>
      <c r="AL181" s="27">
        <v>44.76</v>
      </c>
      <c r="AM181" s="27">
        <v>0</v>
      </c>
      <c r="AN181" s="28"/>
      <c r="AO181" s="28">
        <v>0.9</v>
      </c>
      <c r="AQ181" s="34">
        <v>0</v>
      </c>
      <c r="AR181" s="37">
        <v>90.14</v>
      </c>
      <c r="AT181" s="32">
        <f t="shared" si="105"/>
        <v>1222000</v>
      </c>
      <c r="AU181" s="64">
        <f t="shared" si="197"/>
        <v>2214.5949999999993</v>
      </c>
    </row>
    <row r="182" spans="1:47">
      <c r="A182" s="15">
        <v>42549</v>
      </c>
      <c r="B182" s="1">
        <f t="shared" si="140"/>
        <v>3514.4030000000002</v>
      </c>
      <c r="D182" s="29">
        <v>2720000</v>
      </c>
      <c r="E182" s="16">
        <f t="shared" si="39"/>
        <v>1.2920599264705883</v>
      </c>
      <c r="F182" s="43">
        <f t="shared" si="181"/>
        <v>1.435622140522876</v>
      </c>
      <c r="G182" s="20">
        <v>1118.54</v>
      </c>
      <c r="H182" s="1">
        <f t="shared" si="194"/>
        <v>862.08299999999997</v>
      </c>
      <c r="I182" s="1">
        <f t="shared" si="195"/>
        <v>296.45999999999998</v>
      </c>
      <c r="J182" s="4">
        <f t="shared" si="196"/>
        <v>584.32000000000005</v>
      </c>
      <c r="K182" s="20">
        <v>653</v>
      </c>
      <c r="L182" s="21">
        <v>1407000</v>
      </c>
      <c r="M182" s="22"/>
      <c r="N182" s="4">
        <f t="shared" si="188"/>
        <v>1289.0630000000001</v>
      </c>
      <c r="O182" s="4">
        <f t="shared" si="189"/>
        <v>0.91617839374555798</v>
      </c>
      <c r="P182" s="4">
        <f t="shared" si="190"/>
        <v>504</v>
      </c>
      <c r="Q182" s="4">
        <f t="shared" si="191"/>
        <v>252.06299999999999</v>
      </c>
      <c r="R182" s="4">
        <f t="shared" si="192"/>
        <v>90</v>
      </c>
      <c r="S182" s="4">
        <f t="shared" si="193"/>
        <v>323</v>
      </c>
      <c r="T182" s="34">
        <v>120</v>
      </c>
      <c r="U182" s="23">
        <v>368</v>
      </c>
      <c r="V182" s="23">
        <v>504</v>
      </c>
      <c r="W182" s="23">
        <v>235</v>
      </c>
      <c r="X182" s="24"/>
      <c r="Y182" s="24"/>
      <c r="Z182" s="24"/>
      <c r="AA182" s="26">
        <v>677.8</v>
      </c>
      <c r="AB182" s="26">
        <v>0</v>
      </c>
      <c r="AC182" s="26">
        <v>280.07</v>
      </c>
      <c r="AD182" s="25">
        <v>0</v>
      </c>
      <c r="AE182" s="26">
        <v>51</v>
      </c>
      <c r="AF182" s="26"/>
      <c r="AG182" s="27"/>
      <c r="AH182" s="36">
        <v>323</v>
      </c>
      <c r="AI182" s="36">
        <v>584.32000000000005</v>
      </c>
      <c r="AJ182" s="27"/>
      <c r="AK182" s="27">
        <v>104.11</v>
      </c>
      <c r="AL182" s="27">
        <v>74.290000000000006</v>
      </c>
      <c r="AM182" s="27">
        <v>0</v>
      </c>
      <c r="AN182" s="28"/>
      <c r="AO182" s="28">
        <v>0.9</v>
      </c>
      <c r="AQ182" s="34">
        <v>0</v>
      </c>
      <c r="AR182" s="37">
        <v>100</v>
      </c>
      <c r="AT182" s="32">
        <f t="shared" si="105"/>
        <v>1313000</v>
      </c>
      <c r="AU182" s="64">
        <f t="shared" si="197"/>
        <v>2225.34</v>
      </c>
    </row>
    <row r="183" spans="1:47">
      <c r="A183" s="15">
        <v>42550</v>
      </c>
      <c r="B183" s="1">
        <f t="shared" si="140"/>
        <v>3768.7260000000001</v>
      </c>
      <c r="D183" s="29">
        <v>3098000</v>
      </c>
      <c r="E183" s="16">
        <f t="shared" si="39"/>
        <v>1.2165029051000644</v>
      </c>
      <c r="F183" s="43">
        <f t="shared" si="181"/>
        <v>1.3516698945556271</v>
      </c>
      <c r="G183" s="20">
        <v>1142.22</v>
      </c>
      <c r="H183" s="1">
        <f t="shared" si="194"/>
        <v>850.077</v>
      </c>
      <c r="I183" s="1">
        <f t="shared" si="195"/>
        <v>366.21900000000005</v>
      </c>
      <c r="J183" s="4">
        <f t="shared" si="196"/>
        <v>690.21</v>
      </c>
      <c r="K183" s="20">
        <v>720</v>
      </c>
      <c r="L183" s="21">
        <v>1515000</v>
      </c>
      <c r="M183" s="22"/>
      <c r="N183" s="4">
        <f t="shared" si="188"/>
        <v>1366.239</v>
      </c>
      <c r="O183" s="4">
        <f t="shared" si="189"/>
        <v>0.90180792079207917</v>
      </c>
      <c r="P183" s="4">
        <f t="shared" si="190"/>
        <v>523</v>
      </c>
      <c r="Q183" s="4">
        <f t="shared" si="191"/>
        <v>234.69299999999998</v>
      </c>
      <c r="R183" s="4">
        <f t="shared" si="192"/>
        <v>111.54600000000001</v>
      </c>
      <c r="S183" s="4">
        <f t="shared" si="193"/>
        <v>377</v>
      </c>
      <c r="T183" s="34">
        <v>120</v>
      </c>
      <c r="U183" s="23">
        <v>369</v>
      </c>
      <c r="V183" s="23">
        <v>523</v>
      </c>
      <c r="W183" s="23">
        <v>243</v>
      </c>
      <c r="X183" s="24"/>
      <c r="Y183" s="24"/>
      <c r="Z183" s="24"/>
      <c r="AA183" s="26">
        <v>683.76</v>
      </c>
      <c r="AB183" s="26">
        <v>0</v>
      </c>
      <c r="AC183" s="26">
        <v>260.77</v>
      </c>
      <c r="AD183" s="25">
        <v>0</v>
      </c>
      <c r="AE183" s="26">
        <v>51</v>
      </c>
      <c r="AF183" s="26"/>
      <c r="AG183" s="27"/>
      <c r="AH183" s="36">
        <v>377</v>
      </c>
      <c r="AI183" s="36">
        <v>690.21</v>
      </c>
      <c r="AJ183" s="27"/>
      <c r="AK183" s="27">
        <v>123.94</v>
      </c>
      <c r="AL183" s="27">
        <v>108.03</v>
      </c>
      <c r="AM183" s="27">
        <v>0</v>
      </c>
      <c r="AN183" s="28"/>
      <c r="AO183" s="28">
        <v>0.9</v>
      </c>
      <c r="AQ183" s="34">
        <v>0</v>
      </c>
      <c r="AR183" s="37">
        <v>123.94</v>
      </c>
      <c r="AT183" s="32">
        <f t="shared" si="105"/>
        <v>1583000</v>
      </c>
      <c r="AU183" s="64">
        <f t="shared" si="197"/>
        <v>2402.4870000000001</v>
      </c>
    </row>
    <row r="184" spans="1:47">
      <c r="A184" s="15">
        <v>42551</v>
      </c>
      <c r="B184" s="1">
        <f t="shared" si="140"/>
        <v>3563.297</v>
      </c>
      <c r="D184" s="29">
        <v>2841000</v>
      </c>
      <c r="E184" s="16">
        <f t="shared" si="39"/>
        <v>1.2542404083069343</v>
      </c>
      <c r="F184" s="43">
        <f t="shared" si="181"/>
        <v>1.3936004536743714</v>
      </c>
      <c r="G184" s="20">
        <v>1068.31</v>
      </c>
      <c r="H184" s="1">
        <f t="shared" si="194"/>
        <v>850.16700000000003</v>
      </c>
      <c r="I184" s="1">
        <f t="shared" si="195"/>
        <v>338.76</v>
      </c>
      <c r="J184" s="4">
        <f t="shared" si="196"/>
        <v>598.77</v>
      </c>
      <c r="K184" s="20">
        <v>707.29</v>
      </c>
      <c r="L184" s="21">
        <v>1409000</v>
      </c>
      <c r="M184" s="22"/>
      <c r="N184" s="4">
        <f t="shared" si="188"/>
        <v>1365.299</v>
      </c>
      <c r="O184" s="4">
        <f t="shared" si="189"/>
        <v>0.96898438608942505</v>
      </c>
      <c r="P184" s="4">
        <f t="shared" si="190"/>
        <v>504</v>
      </c>
      <c r="Q184" s="4">
        <f t="shared" si="191"/>
        <v>285.3</v>
      </c>
      <c r="R184" s="4">
        <f t="shared" si="192"/>
        <v>144.99900000000002</v>
      </c>
      <c r="S184" s="4">
        <f t="shared" si="193"/>
        <v>311</v>
      </c>
      <c r="T184" s="34">
        <v>120</v>
      </c>
      <c r="U184" s="23">
        <v>349</v>
      </c>
      <c r="V184" s="23">
        <v>504</v>
      </c>
      <c r="W184" s="23">
        <v>204</v>
      </c>
      <c r="X184" s="24"/>
      <c r="Y184" s="24"/>
      <c r="Z184" s="24"/>
      <c r="AA184" s="26">
        <v>627.63</v>
      </c>
      <c r="AB184" s="26">
        <v>0</v>
      </c>
      <c r="AC184" s="26">
        <v>317</v>
      </c>
      <c r="AD184" s="25">
        <v>0</v>
      </c>
      <c r="AE184" s="26">
        <v>46.21</v>
      </c>
      <c r="AF184" s="26"/>
      <c r="AG184" s="27"/>
      <c r="AH184" s="36">
        <v>311</v>
      </c>
      <c r="AI184" s="36">
        <v>598.77</v>
      </c>
      <c r="AJ184" s="27"/>
      <c r="AK184" s="27">
        <v>91.6</v>
      </c>
      <c r="AL184" s="27">
        <v>77.48</v>
      </c>
      <c r="AM184" s="27">
        <v>0</v>
      </c>
      <c r="AN184" s="28"/>
      <c r="AO184" s="28">
        <v>0.9</v>
      </c>
      <c r="AQ184" s="34">
        <v>0</v>
      </c>
      <c r="AR184" s="37">
        <v>161.11000000000001</v>
      </c>
      <c r="AT184" s="32">
        <f t="shared" si="105"/>
        <v>1432000</v>
      </c>
      <c r="AU184" s="64">
        <f t="shared" si="197"/>
        <v>2197.998</v>
      </c>
    </row>
    <row r="185" spans="1:47">
      <c r="A185" s="15">
        <v>42552</v>
      </c>
      <c r="B185" s="1">
        <f t="shared" si="140"/>
        <v>2924.7570000000001</v>
      </c>
      <c r="D185" s="29">
        <v>2443000</v>
      </c>
      <c r="E185" s="16">
        <f t="shared" si="39"/>
        <v>1.1971989357347523</v>
      </c>
      <c r="F185" s="43">
        <f t="shared" si="181"/>
        <v>1.3302210397052803</v>
      </c>
      <c r="G185" s="20">
        <v>876</v>
      </c>
      <c r="H185" s="1">
        <f t="shared" si="194"/>
        <v>629.2890000000001</v>
      </c>
      <c r="I185" s="1">
        <f t="shared" si="195"/>
        <v>316.09800000000001</v>
      </c>
      <c r="J185" s="4">
        <f t="shared" si="196"/>
        <v>493.37</v>
      </c>
      <c r="K185" s="20">
        <v>610</v>
      </c>
      <c r="L185" s="21">
        <v>1206000</v>
      </c>
      <c r="M185" s="22"/>
      <c r="N185" s="4">
        <f t="shared" si="188"/>
        <v>1097.741</v>
      </c>
      <c r="O185" s="4">
        <f t="shared" si="189"/>
        <v>0.91023300165837484</v>
      </c>
      <c r="P185" s="4">
        <f t="shared" si="190"/>
        <v>396</v>
      </c>
      <c r="Q185" s="4">
        <f t="shared" si="191"/>
        <v>179.27100000000002</v>
      </c>
      <c r="R185" s="4">
        <f t="shared" si="192"/>
        <v>124.47000000000001</v>
      </c>
      <c r="S185" s="4">
        <f t="shared" si="193"/>
        <v>278</v>
      </c>
      <c r="T185" s="34">
        <v>120</v>
      </c>
      <c r="U185" s="23">
        <v>276</v>
      </c>
      <c r="V185" s="23">
        <v>396</v>
      </c>
      <c r="W185" s="23">
        <v>197</v>
      </c>
      <c r="X185" s="24"/>
      <c r="Y185" s="24"/>
      <c r="Z185" s="24"/>
      <c r="AA185" s="26">
        <v>500.02</v>
      </c>
      <c r="AB185" s="26">
        <v>0</v>
      </c>
      <c r="AC185" s="26">
        <v>199.19</v>
      </c>
      <c r="AD185" s="25">
        <v>0</v>
      </c>
      <c r="AE185" s="26">
        <v>63.36</v>
      </c>
      <c r="AF185" s="26"/>
      <c r="AG185" s="27"/>
      <c r="AH185" s="36">
        <v>278</v>
      </c>
      <c r="AI185" s="36">
        <v>493.37</v>
      </c>
      <c r="AJ185" s="27"/>
      <c r="AK185" s="27">
        <v>99.06</v>
      </c>
      <c r="AL185" s="27">
        <v>50.5</v>
      </c>
      <c r="AM185" s="27">
        <v>0</v>
      </c>
      <c r="AN185" s="28"/>
      <c r="AO185" s="28">
        <v>0.9</v>
      </c>
      <c r="AQ185" s="34">
        <v>0</v>
      </c>
      <c r="AR185" s="37">
        <v>138.30000000000001</v>
      </c>
      <c r="AT185" s="32">
        <f t="shared" si="105"/>
        <v>1237000</v>
      </c>
      <c r="AU185" s="64">
        <f t="shared" si="197"/>
        <v>1827.0160000000001</v>
      </c>
    </row>
    <row r="186" spans="1:47">
      <c r="A186" s="15">
        <v>42553</v>
      </c>
      <c r="B186" s="1">
        <f t="shared" si="140"/>
        <v>2492.6880000000001</v>
      </c>
      <c r="D186" s="29">
        <v>2051000</v>
      </c>
      <c r="E186" s="16">
        <f t="shared" si="39"/>
        <v>1.2153525109702585</v>
      </c>
      <c r="F186" s="43">
        <f t="shared" si="181"/>
        <v>1.3503916788558428</v>
      </c>
      <c r="G186" s="20">
        <v>819</v>
      </c>
      <c r="H186" s="1">
        <f t="shared" si="194"/>
        <v>561.4380000000001</v>
      </c>
      <c r="I186" s="1">
        <f t="shared" si="195"/>
        <v>234.54000000000002</v>
      </c>
      <c r="J186" s="4">
        <f t="shared" si="196"/>
        <v>437.39</v>
      </c>
      <c r="K186" s="20">
        <v>440.32</v>
      </c>
      <c r="L186" s="21">
        <v>1124000</v>
      </c>
      <c r="M186" s="22"/>
      <c r="N186" s="4">
        <f t="shared" ref="N186:N187" si="198">SUM(P186:T186)</f>
        <v>1064.5520000000001</v>
      </c>
      <c r="O186" s="4">
        <f t="shared" ref="O186:O187" si="199">N186/L186*1000</f>
        <v>0.94711032028469766</v>
      </c>
      <c r="P186" s="4">
        <f t="shared" ref="P186:P187" si="200">V186</f>
        <v>399</v>
      </c>
      <c r="Q186" s="4">
        <f t="shared" ref="Q186:Q187" si="201">Y186*AN186+AC186*AO186</f>
        <v>176.08500000000001</v>
      </c>
      <c r="R186" s="4">
        <f t="shared" ref="R186:R187" si="202">SUM(AD186+AJ186+AR186)*AO186</f>
        <v>91.466999999999999</v>
      </c>
      <c r="S186" s="4">
        <f t="shared" ref="S186:S187" si="203">AF186*AO186+AH186</f>
        <v>278</v>
      </c>
      <c r="T186" s="34">
        <v>120</v>
      </c>
      <c r="U186" s="23">
        <v>225</v>
      </c>
      <c r="V186" s="23">
        <v>399</v>
      </c>
      <c r="W186" s="23">
        <v>168</v>
      </c>
      <c r="X186" s="24"/>
      <c r="Y186" s="24"/>
      <c r="Z186" s="24"/>
      <c r="AA186" s="26">
        <v>428.17</v>
      </c>
      <c r="AB186" s="26">
        <v>0</v>
      </c>
      <c r="AC186" s="26">
        <v>195.65</v>
      </c>
      <c r="AD186" s="25">
        <v>0</v>
      </c>
      <c r="AE186" s="26">
        <v>53.82</v>
      </c>
      <c r="AF186" s="26"/>
      <c r="AG186" s="27"/>
      <c r="AH186" s="36">
        <v>278</v>
      </c>
      <c r="AI186" s="36">
        <v>437.39</v>
      </c>
      <c r="AJ186" s="27"/>
      <c r="AK186" s="27">
        <v>71.400000000000006</v>
      </c>
      <c r="AL186" s="27">
        <v>33.75</v>
      </c>
      <c r="AM186" s="27">
        <v>0</v>
      </c>
      <c r="AN186" s="28"/>
      <c r="AO186" s="28">
        <v>0.9</v>
      </c>
      <c r="AQ186" s="34">
        <v>0</v>
      </c>
      <c r="AR186" s="37">
        <v>101.63</v>
      </c>
      <c r="AT186" s="32">
        <f t="shared" si="105"/>
        <v>927000</v>
      </c>
      <c r="AU186" s="64">
        <f t="shared" si="197"/>
        <v>1428.136</v>
      </c>
    </row>
    <row r="187" spans="1:47">
      <c r="A187" s="15">
        <v>42554</v>
      </c>
      <c r="B187" s="1">
        <f t="shared" si="140"/>
        <v>2474.0219999999999</v>
      </c>
      <c r="D187" s="29">
        <v>1968000</v>
      </c>
      <c r="E187" s="16">
        <f t="shared" si="39"/>
        <v>1.257125</v>
      </c>
      <c r="F187" s="43">
        <f t="shared" si="181"/>
        <v>1.3968055555555556</v>
      </c>
      <c r="G187" s="20">
        <v>809</v>
      </c>
      <c r="H187" s="1">
        <f t="shared" si="194"/>
        <v>448.875</v>
      </c>
      <c r="I187" s="1">
        <f t="shared" si="195"/>
        <v>240.50700000000003</v>
      </c>
      <c r="J187" s="4">
        <f t="shared" si="196"/>
        <v>438.27</v>
      </c>
      <c r="K187" s="20">
        <v>537.37</v>
      </c>
      <c r="L187" s="21">
        <v>1051000</v>
      </c>
      <c r="M187" s="22"/>
      <c r="N187" s="4">
        <f t="shared" si="198"/>
        <v>1028.8989999999999</v>
      </c>
      <c r="O187" s="4">
        <f t="shared" si="199"/>
        <v>0.9789714557564223</v>
      </c>
      <c r="P187" s="4">
        <f t="shared" si="200"/>
        <v>404</v>
      </c>
      <c r="Q187" s="4">
        <f t="shared" si="201"/>
        <v>147.40200000000002</v>
      </c>
      <c r="R187" s="4">
        <f t="shared" si="202"/>
        <v>79.497</v>
      </c>
      <c r="S187" s="4">
        <f t="shared" si="203"/>
        <v>278</v>
      </c>
      <c r="T187" s="34">
        <v>120</v>
      </c>
      <c r="U187" s="23">
        <v>242</v>
      </c>
      <c r="V187" s="23">
        <v>404</v>
      </c>
      <c r="W187" s="23">
        <v>172</v>
      </c>
      <c r="X187" s="24"/>
      <c r="Y187" s="24"/>
      <c r="Z187" s="24"/>
      <c r="AA187" s="26">
        <v>334.97</v>
      </c>
      <c r="AB187" s="26">
        <v>0</v>
      </c>
      <c r="AC187" s="26">
        <v>163.78</v>
      </c>
      <c r="AD187" s="25">
        <v>0</v>
      </c>
      <c r="AE187" s="26">
        <v>59.42</v>
      </c>
      <c r="AF187" s="26"/>
      <c r="AG187" s="27"/>
      <c r="AH187" s="36">
        <v>278</v>
      </c>
      <c r="AI187" s="36">
        <v>438.27</v>
      </c>
      <c r="AJ187" s="27"/>
      <c r="AK187" s="27">
        <v>81.45</v>
      </c>
      <c r="AL187" s="27">
        <v>38.03</v>
      </c>
      <c r="AM187" s="27">
        <v>0</v>
      </c>
      <c r="AN187" s="28"/>
      <c r="AO187" s="28">
        <v>0.9</v>
      </c>
      <c r="AQ187" s="34">
        <v>0</v>
      </c>
      <c r="AR187" s="37">
        <v>88.33</v>
      </c>
      <c r="AT187" s="32">
        <f t="shared" si="105"/>
        <v>917000</v>
      </c>
      <c r="AU187" s="64">
        <f t="shared" si="197"/>
        <v>1445.123</v>
      </c>
    </row>
    <row r="188" spans="1:47">
      <c r="A188" s="15">
        <v>42555</v>
      </c>
      <c r="B188" s="1">
        <f t="shared" si="140"/>
        <v>3027.9430000000002</v>
      </c>
      <c r="D188" s="29">
        <v>2653000</v>
      </c>
      <c r="E188" s="16">
        <f t="shared" si="39"/>
        <v>1.1413279306445534</v>
      </c>
      <c r="F188" s="43">
        <f t="shared" si="181"/>
        <v>1.268142145160615</v>
      </c>
      <c r="G188" s="20">
        <v>982</v>
      </c>
      <c r="H188" s="1">
        <f t="shared" ref="H188:H192" si="204">Z188*AN188+(AA188+AB188+AC188)*AO188</f>
        <v>678.26700000000005</v>
      </c>
      <c r="I188" s="1">
        <f t="shared" ref="I188:I192" si="205">AO188*(AL188+AE188+AK188+AM188+AR188)+(AQ188)</f>
        <v>246.18599999999998</v>
      </c>
      <c r="J188" s="4">
        <f t="shared" ref="J188:J192" si="206">AG188*AO188+AI188</f>
        <v>497.49</v>
      </c>
      <c r="K188" s="20">
        <v>624</v>
      </c>
      <c r="L188" s="21">
        <v>1427000</v>
      </c>
      <c r="M188" s="22"/>
      <c r="N188" s="4">
        <f t="shared" ref="N188:N192" si="207">SUM(P188:T188)</f>
        <v>1141.184</v>
      </c>
      <c r="O188" s="4">
        <f t="shared" ref="O188:O192" si="208">N188/L188*1000</f>
        <v>0.79970847932725997</v>
      </c>
      <c r="P188" s="4">
        <f t="shared" ref="P188:P192" si="209">V188</f>
        <v>485</v>
      </c>
      <c r="Q188" s="4">
        <f t="shared" ref="Q188:Q192" si="210">Y188*AN188+AC188*AO188</f>
        <v>194.54400000000001</v>
      </c>
      <c r="R188" s="4">
        <f t="shared" ref="R188:R192" si="211">SUM(AD188+AJ188+AR188)*AO188</f>
        <v>62.639999999999993</v>
      </c>
      <c r="S188" s="4">
        <f t="shared" ref="S188:S192" si="212">AF188*AO188+AH188</f>
        <v>279</v>
      </c>
      <c r="T188" s="34">
        <v>120</v>
      </c>
      <c r="U188" s="23">
        <v>315</v>
      </c>
      <c r="V188" s="23">
        <v>485</v>
      </c>
      <c r="W188" s="23">
        <v>173</v>
      </c>
      <c r="X188" s="24"/>
      <c r="Y188" s="24"/>
      <c r="Z188" s="24"/>
      <c r="AA188" s="26">
        <v>537.47</v>
      </c>
      <c r="AB188" s="26">
        <v>0</v>
      </c>
      <c r="AC188" s="26">
        <v>216.16</v>
      </c>
      <c r="AD188" s="25">
        <v>0</v>
      </c>
      <c r="AE188" s="26">
        <v>75.150000000000006</v>
      </c>
      <c r="AF188" s="26"/>
      <c r="AG188" s="27"/>
      <c r="AH188" s="36">
        <v>279</v>
      </c>
      <c r="AI188" s="36">
        <v>497.49</v>
      </c>
      <c r="AJ188" s="27"/>
      <c r="AK188" s="27">
        <v>102.39</v>
      </c>
      <c r="AL188" s="27">
        <v>26.4</v>
      </c>
      <c r="AM188" s="27">
        <v>0</v>
      </c>
      <c r="AN188" s="28"/>
      <c r="AO188" s="28">
        <v>0.9</v>
      </c>
      <c r="AQ188" s="34">
        <v>0</v>
      </c>
      <c r="AR188" s="37">
        <v>69.599999999999994</v>
      </c>
      <c r="AT188" s="32">
        <f t="shared" si="105"/>
        <v>1226000</v>
      </c>
    </row>
    <row r="189" spans="1:47">
      <c r="A189" s="15">
        <v>42556</v>
      </c>
      <c r="B189" s="1">
        <f t="shared" si="140"/>
        <v>3095.28</v>
      </c>
      <c r="D189" s="29">
        <v>2775000</v>
      </c>
      <c r="E189" s="16">
        <f t="shared" si="39"/>
        <v>1.1154162162162162</v>
      </c>
      <c r="F189" s="43">
        <f t="shared" si="181"/>
        <v>1.2393513513513514</v>
      </c>
      <c r="G189" s="20">
        <v>1006</v>
      </c>
      <c r="H189" s="1">
        <f t="shared" si="204"/>
        <v>662.51700000000005</v>
      </c>
      <c r="I189" s="1">
        <f t="shared" si="205"/>
        <v>266.553</v>
      </c>
      <c r="J189" s="4">
        <f t="shared" si="206"/>
        <v>597.21</v>
      </c>
      <c r="K189" s="20">
        <v>563</v>
      </c>
      <c r="L189" s="21">
        <v>1409000</v>
      </c>
      <c r="M189" s="22"/>
      <c r="N189" s="4">
        <f t="shared" si="207"/>
        <v>1202.4079999999999</v>
      </c>
      <c r="O189" s="4">
        <f t="shared" si="208"/>
        <v>0.85337686302342086</v>
      </c>
      <c r="P189" s="4">
        <f t="shared" si="209"/>
        <v>442</v>
      </c>
      <c r="Q189" s="4">
        <f t="shared" si="210"/>
        <v>191.80800000000002</v>
      </c>
      <c r="R189" s="4">
        <f t="shared" si="211"/>
        <v>84.600000000000009</v>
      </c>
      <c r="S189" s="4">
        <f t="shared" si="212"/>
        <v>364</v>
      </c>
      <c r="T189" s="34">
        <v>120</v>
      </c>
      <c r="U189" s="23">
        <v>343</v>
      </c>
      <c r="V189" s="23">
        <v>442</v>
      </c>
      <c r="W189" s="23">
        <v>207</v>
      </c>
      <c r="X189" s="24"/>
      <c r="Y189" s="24"/>
      <c r="Z189" s="24"/>
      <c r="AA189" s="26">
        <v>523.01</v>
      </c>
      <c r="AB189" s="26">
        <v>0</v>
      </c>
      <c r="AC189" s="26">
        <v>213.12</v>
      </c>
      <c r="AD189" s="25">
        <v>0</v>
      </c>
      <c r="AE189" s="26">
        <v>70.45</v>
      </c>
      <c r="AF189" s="26"/>
      <c r="AG189" s="27"/>
      <c r="AH189" s="36">
        <v>364</v>
      </c>
      <c r="AI189" s="36">
        <v>597.21</v>
      </c>
      <c r="AJ189" s="27"/>
      <c r="AK189" s="27">
        <v>94.72</v>
      </c>
      <c r="AL189" s="27">
        <v>37</v>
      </c>
      <c r="AM189" s="27">
        <v>0</v>
      </c>
      <c r="AN189" s="28"/>
      <c r="AO189" s="28">
        <v>0.9</v>
      </c>
      <c r="AQ189" s="34">
        <v>0</v>
      </c>
      <c r="AR189" s="37">
        <v>94</v>
      </c>
      <c r="AT189" s="32">
        <f t="shared" si="105"/>
        <v>1366000</v>
      </c>
    </row>
    <row r="190" spans="1:47">
      <c r="A190" s="15">
        <v>42557</v>
      </c>
      <c r="B190" s="1">
        <f t="shared" si="140"/>
        <v>2803.8909999999996</v>
      </c>
      <c r="D190" s="29">
        <v>2267000</v>
      </c>
      <c r="E190" s="16">
        <f t="shared" si="39"/>
        <v>1.2368288486987207</v>
      </c>
      <c r="F190" s="43">
        <f t="shared" si="181"/>
        <v>1.3742542763319119</v>
      </c>
      <c r="G190" s="20">
        <v>913</v>
      </c>
      <c r="H190" s="1">
        <f t="shared" si="204"/>
        <v>614.48400000000004</v>
      </c>
      <c r="I190" s="1">
        <f t="shared" si="205"/>
        <v>232.40700000000001</v>
      </c>
      <c r="J190" s="4">
        <f t="shared" si="206"/>
        <v>554</v>
      </c>
      <c r="K190" s="20">
        <v>490</v>
      </c>
      <c r="L190" s="21">
        <v>1244000</v>
      </c>
      <c r="M190" s="22"/>
      <c r="N190" s="4">
        <f t="shared" si="207"/>
        <v>1178.635</v>
      </c>
      <c r="O190" s="4">
        <f t="shared" si="208"/>
        <v>0.94745578778135053</v>
      </c>
      <c r="P190" s="4">
        <f t="shared" si="209"/>
        <v>444</v>
      </c>
      <c r="Q190" s="4">
        <f t="shared" si="210"/>
        <v>180.13500000000002</v>
      </c>
      <c r="R190" s="4">
        <f t="shared" si="211"/>
        <v>76.5</v>
      </c>
      <c r="S190" s="4">
        <f t="shared" si="212"/>
        <v>358</v>
      </c>
      <c r="T190" s="34">
        <v>120</v>
      </c>
      <c r="U190" s="23">
        <v>280</v>
      </c>
      <c r="V190" s="23">
        <v>444</v>
      </c>
      <c r="W190" s="23">
        <v>181</v>
      </c>
      <c r="X190" s="24"/>
      <c r="Y190" s="24"/>
      <c r="Z190" s="24"/>
      <c r="AA190" s="26">
        <v>482.61</v>
      </c>
      <c r="AB190" s="26">
        <v>0</v>
      </c>
      <c r="AC190" s="26">
        <v>200.15</v>
      </c>
      <c r="AD190" s="25">
        <v>0</v>
      </c>
      <c r="AE190" s="26">
        <v>60</v>
      </c>
      <c r="AF190" s="26"/>
      <c r="AG190" s="27"/>
      <c r="AH190" s="36">
        <v>358</v>
      </c>
      <c r="AI190" s="36">
        <v>554</v>
      </c>
      <c r="AJ190" s="27"/>
      <c r="AK190" s="27">
        <v>75.23</v>
      </c>
      <c r="AL190" s="27">
        <v>38</v>
      </c>
      <c r="AM190" s="27">
        <v>0</v>
      </c>
      <c r="AN190" s="28"/>
      <c r="AO190" s="28">
        <v>0.9</v>
      </c>
      <c r="AQ190" s="34">
        <v>0</v>
      </c>
      <c r="AR190" s="37">
        <v>85</v>
      </c>
      <c r="AT190" s="32">
        <f t="shared" si="105"/>
        <v>1023000</v>
      </c>
    </row>
    <row r="191" spans="1:47">
      <c r="A191" s="15">
        <v>42558</v>
      </c>
      <c r="B191" s="1">
        <f t="shared" si="140"/>
        <v>2964.3020000000001</v>
      </c>
      <c r="D191" s="29">
        <v>2594000</v>
      </c>
      <c r="E191" s="16">
        <f t="shared" si="39"/>
        <v>1.1427532767925985</v>
      </c>
      <c r="F191" s="43">
        <f t="shared" si="181"/>
        <v>1.2697258631028872</v>
      </c>
      <c r="G191" s="20">
        <v>1013.68</v>
      </c>
      <c r="H191" s="1">
        <f t="shared" si="204"/>
        <v>631.94400000000007</v>
      </c>
      <c r="I191" s="1">
        <f t="shared" si="205"/>
        <v>231.49800000000002</v>
      </c>
      <c r="J191" s="4">
        <f t="shared" si="206"/>
        <v>482.18</v>
      </c>
      <c r="K191" s="20">
        <v>605</v>
      </c>
      <c r="L191" s="21">
        <v>1390000</v>
      </c>
      <c r="M191" s="22"/>
      <c r="N191" s="4">
        <f t="shared" si="207"/>
        <v>1111.307</v>
      </c>
      <c r="O191" s="4">
        <f t="shared" si="208"/>
        <v>0.79950143884892089</v>
      </c>
      <c r="P191" s="4">
        <f t="shared" si="209"/>
        <v>462.88</v>
      </c>
      <c r="Q191" s="4">
        <f t="shared" si="210"/>
        <v>180.279</v>
      </c>
      <c r="R191" s="4">
        <f t="shared" si="211"/>
        <v>68.147999999999996</v>
      </c>
      <c r="S191" s="4">
        <f t="shared" si="212"/>
        <v>280</v>
      </c>
      <c r="T191" s="34">
        <v>120</v>
      </c>
      <c r="U191" s="23">
        <v>379</v>
      </c>
      <c r="V191" s="23">
        <v>462.88</v>
      </c>
      <c r="W191" s="23">
        <v>165</v>
      </c>
      <c r="X191" s="24"/>
      <c r="Y191" s="24"/>
      <c r="Z191" s="24"/>
      <c r="AA191" s="26">
        <v>501.85</v>
      </c>
      <c r="AB191" s="26">
        <v>0</v>
      </c>
      <c r="AC191" s="26">
        <v>200.31</v>
      </c>
      <c r="AD191" s="25">
        <v>0</v>
      </c>
      <c r="AE191" s="26">
        <v>80.25</v>
      </c>
      <c r="AF191" s="26"/>
      <c r="AG191" s="27"/>
      <c r="AH191" s="36">
        <v>280</v>
      </c>
      <c r="AI191" s="36">
        <v>482.18</v>
      </c>
      <c r="AJ191" s="27"/>
      <c r="AK191" s="27">
        <v>80.25</v>
      </c>
      <c r="AL191" s="27">
        <v>21</v>
      </c>
      <c r="AM191" s="27">
        <v>0</v>
      </c>
      <c r="AN191" s="28"/>
      <c r="AO191" s="28">
        <v>0.9</v>
      </c>
      <c r="AQ191" s="34">
        <v>0</v>
      </c>
      <c r="AR191" s="37">
        <v>75.72</v>
      </c>
      <c r="AT191" s="32">
        <f t="shared" si="105"/>
        <v>1204000</v>
      </c>
    </row>
    <row r="192" spans="1:47">
      <c r="A192" s="15">
        <v>42559</v>
      </c>
      <c r="B192" s="1">
        <f t="shared" si="140"/>
        <v>2539.0749999999998</v>
      </c>
      <c r="D192" s="29">
        <v>2288000</v>
      </c>
      <c r="E192" s="16">
        <f t="shared" si="39"/>
        <v>1.109735576923077</v>
      </c>
      <c r="F192" s="43">
        <f t="shared" si="181"/>
        <v>1.23303952991453</v>
      </c>
      <c r="G192" s="20">
        <v>834</v>
      </c>
      <c r="H192" s="1">
        <f t="shared" si="204"/>
        <v>579.13200000000006</v>
      </c>
      <c r="I192" s="1">
        <f t="shared" si="205"/>
        <v>200.94299999999998</v>
      </c>
      <c r="J192" s="4">
        <f t="shared" si="206"/>
        <v>436</v>
      </c>
      <c r="K192" s="20">
        <v>489</v>
      </c>
      <c r="L192" s="21">
        <v>1143000</v>
      </c>
      <c r="M192" s="22"/>
      <c r="N192" s="4">
        <f t="shared" si="207"/>
        <v>971.66300000000001</v>
      </c>
      <c r="O192" s="4">
        <f t="shared" si="208"/>
        <v>0.85009886264216972</v>
      </c>
      <c r="P192" s="4">
        <f t="shared" si="209"/>
        <v>377</v>
      </c>
      <c r="Q192" s="4">
        <f t="shared" si="210"/>
        <v>167.292</v>
      </c>
      <c r="R192" s="4">
        <f t="shared" si="211"/>
        <v>61.371000000000002</v>
      </c>
      <c r="S192" s="4">
        <f t="shared" si="212"/>
        <v>246</v>
      </c>
      <c r="T192" s="34">
        <v>120</v>
      </c>
      <c r="U192" s="23">
        <v>297</v>
      </c>
      <c r="V192" s="23">
        <v>377</v>
      </c>
      <c r="W192" s="23">
        <v>161</v>
      </c>
      <c r="X192" s="24"/>
      <c r="Y192" s="24"/>
      <c r="Z192" s="24"/>
      <c r="AA192" s="26">
        <v>457.6</v>
      </c>
      <c r="AB192" s="26">
        <v>0</v>
      </c>
      <c r="AC192" s="26">
        <v>185.88</v>
      </c>
      <c r="AD192" s="25">
        <v>0</v>
      </c>
      <c r="AE192" s="26">
        <v>67.5</v>
      </c>
      <c r="AF192" s="26"/>
      <c r="AG192" s="27"/>
      <c r="AH192" s="36">
        <v>246</v>
      </c>
      <c r="AI192" s="36">
        <v>436</v>
      </c>
      <c r="AJ192" s="27"/>
      <c r="AK192" s="27">
        <v>67.58</v>
      </c>
      <c r="AL192" s="27">
        <v>20</v>
      </c>
      <c r="AM192" s="27">
        <v>0</v>
      </c>
      <c r="AN192" s="28"/>
      <c r="AO192" s="28">
        <v>0.9</v>
      </c>
      <c r="AQ192" s="34">
        <v>0</v>
      </c>
      <c r="AR192" s="37">
        <v>68.19</v>
      </c>
      <c r="AT192" s="32">
        <f t="shared" si="105"/>
        <v>1145000</v>
      </c>
    </row>
    <row r="193" spans="1:46">
      <c r="A193" s="15">
        <v>42560</v>
      </c>
      <c r="B193" s="1">
        <f t="shared" ref="B193:B209" si="213">SUM(G193:K193)</f>
        <v>2402.5239999999999</v>
      </c>
      <c r="D193" s="29">
        <v>2027000</v>
      </c>
      <c r="E193" s="16">
        <f t="shared" si="39"/>
        <v>1.1852609768130242</v>
      </c>
      <c r="F193" s="43">
        <f t="shared" si="181"/>
        <v>1.3169566409033602</v>
      </c>
      <c r="G193" s="20">
        <v>804</v>
      </c>
      <c r="H193" s="1">
        <f t="shared" ref="H193:H195" si="214">Z193*AN193+(AA193+AB193+AC193)*AO193</f>
        <v>564.53399999999999</v>
      </c>
      <c r="I193" s="1">
        <f t="shared" ref="I193:I195" si="215">AO193*(AL193+AE193+AK193+AM193+AR193)+(AQ193)</f>
        <v>161.55000000000001</v>
      </c>
      <c r="J193" s="4">
        <f t="shared" ref="J193:J195" si="216">AG193*AO193+AI193</f>
        <v>429.57</v>
      </c>
      <c r="K193" s="20">
        <v>442.87</v>
      </c>
      <c r="L193" s="21">
        <v>1194000</v>
      </c>
      <c r="M193" s="22"/>
      <c r="N193" s="4">
        <f t="shared" ref="N193:N195" si="217">SUM(P193:T193)</f>
        <v>993.58199999999999</v>
      </c>
      <c r="O193" s="4">
        <f t="shared" ref="O193:O195" si="218">N193/L193*1000</f>
        <v>0.83214572864321601</v>
      </c>
      <c r="P193" s="4">
        <f t="shared" ref="P193:P195" si="219">V193</f>
        <v>389</v>
      </c>
      <c r="Q193" s="4">
        <f t="shared" ref="Q193:Q195" si="220">Y193*AN193+AC193*AO193</f>
        <v>177.435</v>
      </c>
      <c r="R193" s="4">
        <f t="shared" ref="R193:R195" si="221">SUM(AD193+AJ193+AR193)*AO193</f>
        <v>60.146999999999998</v>
      </c>
      <c r="S193" s="4">
        <f t="shared" ref="S193:S195" si="222">AF193*AO193+AH193</f>
        <v>247</v>
      </c>
      <c r="T193" s="34">
        <v>120</v>
      </c>
      <c r="U193" s="23">
        <v>261</v>
      </c>
      <c r="V193" s="23">
        <v>389</v>
      </c>
      <c r="W193" s="23">
        <v>146</v>
      </c>
      <c r="X193" s="24"/>
      <c r="Y193" s="24"/>
      <c r="Z193" s="24"/>
      <c r="AA193" s="26">
        <v>430.11</v>
      </c>
      <c r="AB193" s="26">
        <v>0</v>
      </c>
      <c r="AC193" s="26">
        <v>197.15</v>
      </c>
      <c r="AD193" s="25">
        <v>0</v>
      </c>
      <c r="AE193" s="26">
        <v>27.11</v>
      </c>
      <c r="AF193" s="26"/>
      <c r="AG193" s="27"/>
      <c r="AH193" s="36">
        <v>247</v>
      </c>
      <c r="AI193" s="36">
        <v>429.57</v>
      </c>
      <c r="AJ193" s="27"/>
      <c r="AK193" s="26">
        <v>58.1</v>
      </c>
      <c r="AL193" s="27">
        <v>27.46</v>
      </c>
      <c r="AM193" s="27">
        <v>0</v>
      </c>
      <c r="AN193" s="28"/>
      <c r="AO193" s="28">
        <v>0.9</v>
      </c>
      <c r="AQ193" s="34">
        <v>0</v>
      </c>
      <c r="AR193" s="37">
        <v>66.83</v>
      </c>
      <c r="AT193" s="32">
        <f t="shared" si="105"/>
        <v>833000</v>
      </c>
    </row>
    <row r="194" spans="1:46">
      <c r="A194" s="15">
        <v>42561</v>
      </c>
      <c r="B194" s="1">
        <f t="shared" si="213"/>
        <v>2288.7830000000004</v>
      </c>
      <c r="D194" s="29">
        <v>1887000</v>
      </c>
      <c r="E194" s="16">
        <f t="shared" si="39"/>
        <v>1.2129215686274513</v>
      </c>
      <c r="F194" s="43">
        <f t="shared" si="181"/>
        <v>1.3476906318082791</v>
      </c>
      <c r="G194" s="20">
        <v>734</v>
      </c>
      <c r="H194" s="1">
        <f t="shared" si="214"/>
        <v>546.00300000000004</v>
      </c>
      <c r="I194" s="1">
        <f t="shared" si="215"/>
        <v>166.5</v>
      </c>
      <c r="J194" s="4">
        <f t="shared" si="216"/>
        <v>417.28</v>
      </c>
      <c r="K194" s="20">
        <v>425</v>
      </c>
      <c r="L194" s="21">
        <v>1196000</v>
      </c>
      <c r="M194" s="22"/>
      <c r="N194" s="4">
        <f t="shared" si="217"/>
        <v>978.904</v>
      </c>
      <c r="O194" s="4">
        <f t="shared" si="218"/>
        <v>0.81848160535117054</v>
      </c>
      <c r="P194" s="4">
        <f t="shared" si="219"/>
        <v>371</v>
      </c>
      <c r="Q194" s="4">
        <f t="shared" si="220"/>
        <v>169.03800000000001</v>
      </c>
      <c r="R194" s="4">
        <f t="shared" si="221"/>
        <v>70.866</v>
      </c>
      <c r="S194" s="4">
        <f t="shared" si="222"/>
        <v>248</v>
      </c>
      <c r="T194" s="34">
        <v>120</v>
      </c>
      <c r="U194" s="23">
        <v>212</v>
      </c>
      <c r="V194" s="23">
        <v>371</v>
      </c>
      <c r="W194" s="23">
        <v>157</v>
      </c>
      <c r="X194" s="24"/>
      <c r="Y194" s="24"/>
      <c r="Z194" s="24"/>
      <c r="AA194" s="26">
        <v>418.85</v>
      </c>
      <c r="AB194" s="26">
        <v>0</v>
      </c>
      <c r="AC194" s="26">
        <v>187.82</v>
      </c>
      <c r="AD194" s="25">
        <v>0</v>
      </c>
      <c r="AE194" s="26">
        <v>33.39</v>
      </c>
      <c r="AF194" s="26"/>
      <c r="AG194" s="27"/>
      <c r="AH194" s="36">
        <v>248</v>
      </c>
      <c r="AI194" s="36">
        <v>417.28</v>
      </c>
      <c r="AJ194" s="27"/>
      <c r="AK194" s="26">
        <v>54.26</v>
      </c>
      <c r="AL194" s="27">
        <v>18.61</v>
      </c>
      <c r="AM194" s="27">
        <v>0</v>
      </c>
      <c r="AN194" s="28"/>
      <c r="AO194" s="28">
        <v>0.9</v>
      </c>
      <c r="AQ194" s="34">
        <v>0</v>
      </c>
      <c r="AR194" s="37">
        <v>78.739999999999995</v>
      </c>
      <c r="AT194" s="32">
        <f t="shared" si="105"/>
        <v>691000</v>
      </c>
    </row>
    <row r="195" spans="1:46">
      <c r="A195" s="15">
        <v>42562</v>
      </c>
      <c r="B195" s="1">
        <f t="shared" si="213"/>
        <v>2788.20255</v>
      </c>
      <c r="D195" s="29">
        <v>2433000</v>
      </c>
      <c r="E195" s="16">
        <f t="shared" si="39"/>
        <v>1.1459936498150431</v>
      </c>
      <c r="F195" s="43">
        <f t="shared" si="181"/>
        <v>1.2662913257624786</v>
      </c>
      <c r="G195" s="20">
        <v>921</v>
      </c>
      <c r="H195" s="1">
        <f t="shared" si="214"/>
        <v>652.18825000000015</v>
      </c>
      <c r="I195" s="1">
        <f t="shared" si="215"/>
        <v>177.43430000000001</v>
      </c>
      <c r="J195" s="4">
        <f t="shared" si="216"/>
        <v>507.58</v>
      </c>
      <c r="K195" s="20">
        <v>530</v>
      </c>
      <c r="L195" s="21">
        <v>1331000</v>
      </c>
      <c r="M195" s="22"/>
      <c r="N195" s="4">
        <f t="shared" si="217"/>
        <v>1048.7797499999999</v>
      </c>
      <c r="O195" s="4">
        <f t="shared" si="218"/>
        <v>0.78796374906085642</v>
      </c>
      <c r="P195" s="4">
        <f t="shared" si="219"/>
        <v>423</v>
      </c>
      <c r="Q195" s="4">
        <f t="shared" si="220"/>
        <v>185.47975</v>
      </c>
      <c r="R195" s="4">
        <f t="shared" si="221"/>
        <v>54.300000000000004</v>
      </c>
      <c r="S195" s="4">
        <f t="shared" si="222"/>
        <v>266</v>
      </c>
      <c r="T195" s="34">
        <v>120</v>
      </c>
      <c r="U195" s="23">
        <v>293</v>
      </c>
      <c r="V195" s="23">
        <v>423</v>
      </c>
      <c r="W195" s="23">
        <v>188</v>
      </c>
      <c r="X195" s="24"/>
      <c r="Y195" s="24"/>
      <c r="Z195" s="24"/>
      <c r="AA195" s="26">
        <v>515.70000000000005</v>
      </c>
      <c r="AB195" s="26">
        <v>0</v>
      </c>
      <c r="AC195" s="26">
        <v>204.95</v>
      </c>
      <c r="AD195" s="25">
        <v>0</v>
      </c>
      <c r="AE195" s="26">
        <v>41.29</v>
      </c>
      <c r="AF195" s="26"/>
      <c r="AG195" s="27"/>
      <c r="AH195" s="36">
        <v>266</v>
      </c>
      <c r="AI195" s="36">
        <v>507.58</v>
      </c>
      <c r="AJ195" s="27"/>
      <c r="AK195" s="27">
        <v>77.77</v>
      </c>
      <c r="AL195" s="27">
        <v>17</v>
      </c>
      <c r="AM195" s="27">
        <v>0</v>
      </c>
      <c r="AN195" s="28"/>
      <c r="AO195" s="28">
        <v>0.90500000000000003</v>
      </c>
      <c r="AQ195" s="34">
        <v>0</v>
      </c>
      <c r="AR195" s="37">
        <v>60</v>
      </c>
      <c r="AT195" s="32">
        <f t="shared" si="105"/>
        <v>1102000</v>
      </c>
    </row>
    <row r="196" spans="1:46">
      <c r="A196" s="15">
        <v>42563</v>
      </c>
      <c r="B196" s="1">
        <f t="shared" si="213"/>
        <v>3026.6800000000003</v>
      </c>
      <c r="D196" s="29">
        <v>2626000</v>
      </c>
      <c r="E196" s="16">
        <f t="shared" si="39"/>
        <v>1.1525818735719728</v>
      </c>
      <c r="F196" s="43">
        <f t="shared" si="181"/>
        <v>1.2806465261910809</v>
      </c>
      <c r="G196" s="20">
        <v>1007</v>
      </c>
      <c r="H196" s="1">
        <f t="shared" ref="H196:H218" si="223">Z196*AN196+(AA196+AB196+AC196)*AO196</f>
        <v>712.98900000000003</v>
      </c>
      <c r="I196" s="1">
        <f t="shared" ref="I196:I218" si="224">AO196*(AL196+AE196+AK196+AM196+AR196)+(AQ196)</f>
        <v>201.14099999999999</v>
      </c>
      <c r="J196" s="4">
        <f t="shared" ref="J196:J218" si="225">AG196*AO196+AI196</f>
        <v>504.22</v>
      </c>
      <c r="K196" s="20">
        <v>601.33000000000004</v>
      </c>
      <c r="L196" s="21">
        <v>1467000</v>
      </c>
      <c r="M196" s="22"/>
      <c r="N196" s="4">
        <f t="shared" ref="N196:N204" si="226">SUM(P196:T196)</f>
        <v>1147.423</v>
      </c>
      <c r="O196" s="4">
        <f t="shared" ref="O196:O204" si="227">N196/L196*1000</f>
        <v>0.78215610088616228</v>
      </c>
      <c r="P196" s="4">
        <f t="shared" ref="P196:P204" si="228">V196</f>
        <v>477</v>
      </c>
      <c r="Q196" s="4">
        <f t="shared" ref="Q196:Q218" si="229">Y196*AN196+AC196*AO196</f>
        <v>214.929</v>
      </c>
      <c r="R196" s="4">
        <f t="shared" ref="R196:R218" si="230">SUM(AD196+AJ196+AR196)*AO196</f>
        <v>64.494</v>
      </c>
      <c r="S196" s="4">
        <f t="shared" ref="S196:S218" si="231">AF196*AO196+AH196</f>
        <v>271</v>
      </c>
      <c r="T196" s="34">
        <v>120</v>
      </c>
      <c r="U196" s="23">
        <v>319</v>
      </c>
      <c r="V196" s="23">
        <v>477</v>
      </c>
      <c r="W196" s="23">
        <v>202</v>
      </c>
      <c r="X196" s="24"/>
      <c r="Y196" s="24"/>
      <c r="Z196" s="24"/>
      <c r="AA196" s="26">
        <v>553.4</v>
      </c>
      <c r="AB196" s="26">
        <v>0</v>
      </c>
      <c r="AC196" s="26">
        <v>238.81</v>
      </c>
      <c r="AD196" s="25">
        <v>0</v>
      </c>
      <c r="AE196" s="26">
        <v>45.38</v>
      </c>
      <c r="AF196" s="26"/>
      <c r="AG196" s="27"/>
      <c r="AH196" s="36">
        <v>271</v>
      </c>
      <c r="AI196" s="36">
        <v>504.22</v>
      </c>
      <c r="AJ196" s="27"/>
      <c r="AK196" s="27">
        <v>86.55</v>
      </c>
      <c r="AL196" s="27">
        <v>19.899999999999999</v>
      </c>
      <c r="AM196" s="27">
        <v>0</v>
      </c>
      <c r="AN196" s="28"/>
      <c r="AO196" s="28">
        <v>0.9</v>
      </c>
      <c r="AQ196" s="34">
        <v>0</v>
      </c>
      <c r="AR196" s="37">
        <v>71.66</v>
      </c>
      <c r="AT196" s="32">
        <f t="shared" si="105"/>
        <v>1159000</v>
      </c>
    </row>
    <row r="197" spans="1:46">
      <c r="A197" s="15">
        <v>42564</v>
      </c>
      <c r="B197" s="1">
        <f t="shared" si="213"/>
        <v>2926.884</v>
      </c>
      <c r="D197" s="29">
        <v>2597000</v>
      </c>
      <c r="E197" s="16">
        <f t="shared" si="39"/>
        <v>1.1270250288794763</v>
      </c>
      <c r="F197" s="43">
        <f t="shared" si="181"/>
        <v>1.252250032088307</v>
      </c>
      <c r="G197" s="20">
        <v>947.02</v>
      </c>
      <c r="H197" s="1">
        <f t="shared" si="223"/>
        <v>689.89499999999998</v>
      </c>
      <c r="I197" s="1">
        <f t="shared" si="224"/>
        <v>207.99900000000002</v>
      </c>
      <c r="J197" s="4">
        <f t="shared" si="225"/>
        <v>486.97</v>
      </c>
      <c r="K197" s="20">
        <v>595</v>
      </c>
      <c r="L197" s="21">
        <v>1451000</v>
      </c>
      <c r="M197" s="22"/>
      <c r="N197" s="4">
        <f t="shared" si="226"/>
        <v>1093.23</v>
      </c>
      <c r="O197" s="4">
        <f t="shared" si="227"/>
        <v>0.75343211578221914</v>
      </c>
      <c r="P197" s="4">
        <f t="shared" si="228"/>
        <v>436</v>
      </c>
      <c r="Q197" s="4">
        <f t="shared" si="229"/>
        <v>207</v>
      </c>
      <c r="R197" s="4">
        <f t="shared" si="230"/>
        <v>67.23</v>
      </c>
      <c r="S197" s="4">
        <f t="shared" si="231"/>
        <v>263</v>
      </c>
      <c r="T197" s="34">
        <v>120</v>
      </c>
      <c r="U197" s="23">
        <v>319</v>
      </c>
      <c r="V197" s="23">
        <v>436</v>
      </c>
      <c r="W197" s="23">
        <v>294</v>
      </c>
      <c r="X197" s="24"/>
      <c r="Y197" s="24"/>
      <c r="Z197" s="24"/>
      <c r="AA197" s="26">
        <v>536.54999999999995</v>
      </c>
      <c r="AB197" s="26">
        <v>0</v>
      </c>
      <c r="AC197" s="26">
        <v>230</v>
      </c>
      <c r="AD197" s="25">
        <v>0</v>
      </c>
      <c r="AE197" s="26">
        <v>47.32</v>
      </c>
      <c r="AF197" s="26"/>
      <c r="AG197" s="27"/>
      <c r="AH197" s="36">
        <v>263</v>
      </c>
      <c r="AI197" s="36">
        <v>486.97</v>
      </c>
      <c r="AJ197" s="27"/>
      <c r="AK197" s="27">
        <v>88.67</v>
      </c>
      <c r="AL197" s="27">
        <v>20.420000000000002</v>
      </c>
      <c r="AM197" s="27">
        <v>0</v>
      </c>
      <c r="AN197" s="28"/>
      <c r="AO197" s="28">
        <v>0.9</v>
      </c>
      <c r="AQ197" s="34">
        <v>0</v>
      </c>
      <c r="AR197" s="37">
        <v>74.7</v>
      </c>
      <c r="AT197" s="32">
        <f t="shared" si="105"/>
        <v>1146000</v>
      </c>
    </row>
    <row r="198" spans="1:46">
      <c r="A198" s="15">
        <v>42565</v>
      </c>
      <c r="B198" s="1">
        <f t="shared" si="213"/>
        <v>3060.761</v>
      </c>
      <c r="D198" s="29">
        <v>2683000</v>
      </c>
      <c r="E198" s="16">
        <f t="shared" si="39"/>
        <v>1.1407979873276184</v>
      </c>
      <c r="F198" s="43">
        <f t="shared" si="181"/>
        <v>1.2675533192529094</v>
      </c>
      <c r="G198" s="20">
        <v>974</v>
      </c>
      <c r="H198" s="1">
        <f t="shared" si="223"/>
        <v>707.94</v>
      </c>
      <c r="I198" s="1">
        <f t="shared" si="224"/>
        <v>226.88100000000003</v>
      </c>
      <c r="J198" s="4">
        <f t="shared" si="225"/>
        <v>506.94</v>
      </c>
      <c r="K198" s="20">
        <v>645</v>
      </c>
      <c r="L198" s="21">
        <v>1519000</v>
      </c>
      <c r="M198" s="22"/>
      <c r="N198" s="4">
        <f t="shared" si="226"/>
        <v>1145.059</v>
      </c>
      <c r="O198" s="4">
        <f t="shared" si="227"/>
        <v>0.75382422646477953</v>
      </c>
      <c r="P198" s="4">
        <f t="shared" si="228"/>
        <v>459</v>
      </c>
      <c r="Q198" s="4">
        <f t="shared" si="229"/>
        <v>227.673</v>
      </c>
      <c r="R198" s="4">
        <f t="shared" si="230"/>
        <v>64.38600000000001</v>
      </c>
      <c r="S198" s="4">
        <f t="shared" si="231"/>
        <v>274</v>
      </c>
      <c r="T198" s="34">
        <v>120</v>
      </c>
      <c r="U198" s="23">
        <v>325</v>
      </c>
      <c r="V198" s="23">
        <v>459</v>
      </c>
      <c r="W198" s="23">
        <v>182</v>
      </c>
      <c r="X198" s="24"/>
      <c r="Y198" s="24"/>
      <c r="Z198" s="24"/>
      <c r="AA198" s="26">
        <v>533.63</v>
      </c>
      <c r="AB198" s="26">
        <v>0</v>
      </c>
      <c r="AC198" s="26">
        <v>252.97</v>
      </c>
      <c r="AD198" s="25">
        <v>0</v>
      </c>
      <c r="AE198" s="26">
        <v>68</v>
      </c>
      <c r="AF198" s="26"/>
      <c r="AG198" s="27"/>
      <c r="AH198" s="36">
        <v>274</v>
      </c>
      <c r="AI198" s="36">
        <v>506.94</v>
      </c>
      <c r="AJ198" s="27"/>
      <c r="AK198" s="27">
        <v>86.55</v>
      </c>
      <c r="AL198" s="27">
        <v>26</v>
      </c>
      <c r="AM198" s="27">
        <v>0</v>
      </c>
      <c r="AN198" s="28"/>
      <c r="AO198" s="28">
        <v>0.9</v>
      </c>
      <c r="AQ198" s="34">
        <v>0</v>
      </c>
      <c r="AR198" s="37">
        <v>71.540000000000006</v>
      </c>
      <c r="AT198" s="32">
        <f t="shared" si="105"/>
        <v>1164000</v>
      </c>
    </row>
    <row r="199" spans="1:46">
      <c r="A199" s="15">
        <v>42566</v>
      </c>
      <c r="B199" s="1">
        <f t="shared" si="213"/>
        <v>2871.6800000000003</v>
      </c>
      <c r="D199" s="29">
        <v>2629000</v>
      </c>
      <c r="E199" s="16">
        <f t="shared" si="39"/>
        <v>1.092308862685432</v>
      </c>
      <c r="F199" s="43">
        <f t="shared" si="181"/>
        <v>1.2136765140949244</v>
      </c>
      <c r="G199" s="20">
        <v>920</v>
      </c>
      <c r="H199" s="1">
        <f t="shared" si="223"/>
        <v>689.39100000000008</v>
      </c>
      <c r="I199" s="1">
        <f t="shared" si="224"/>
        <v>211.779</v>
      </c>
      <c r="J199" s="4">
        <f t="shared" si="225"/>
        <v>478.51</v>
      </c>
      <c r="K199" s="20">
        <v>572</v>
      </c>
      <c r="L199" s="21">
        <v>1416000</v>
      </c>
      <c r="M199" s="22"/>
      <c r="N199" s="4">
        <f t="shared" si="226"/>
        <v>1075.383</v>
      </c>
      <c r="O199" s="4">
        <f t="shared" si="227"/>
        <v>0.75945127118644062</v>
      </c>
      <c r="P199" s="4">
        <f t="shared" si="228"/>
        <v>406</v>
      </c>
      <c r="Q199" s="4">
        <f t="shared" si="229"/>
        <v>222.74100000000001</v>
      </c>
      <c r="R199" s="4">
        <f t="shared" si="230"/>
        <v>69.641999999999996</v>
      </c>
      <c r="S199" s="4">
        <f t="shared" si="231"/>
        <v>257</v>
      </c>
      <c r="T199" s="34">
        <v>120</v>
      </c>
      <c r="U199" s="23">
        <v>254</v>
      </c>
      <c r="V199" s="23">
        <v>406</v>
      </c>
      <c r="W199" s="23">
        <v>179</v>
      </c>
      <c r="X199" s="24"/>
      <c r="Y199" s="24"/>
      <c r="Z199" s="24"/>
      <c r="AA199" s="26">
        <v>518.5</v>
      </c>
      <c r="AB199" s="26">
        <v>0</v>
      </c>
      <c r="AC199" s="26">
        <v>247.49</v>
      </c>
      <c r="AD199" s="25">
        <v>0</v>
      </c>
      <c r="AE199" s="26">
        <v>52</v>
      </c>
      <c r="AF199" s="26"/>
      <c r="AG199" s="27"/>
      <c r="AH199" s="36">
        <v>257</v>
      </c>
      <c r="AI199" s="36">
        <v>478.51</v>
      </c>
      <c r="AJ199" s="27"/>
      <c r="AK199" s="27">
        <v>87.03</v>
      </c>
      <c r="AL199" s="27">
        <v>18.899999999999999</v>
      </c>
      <c r="AM199" s="27">
        <v>0</v>
      </c>
      <c r="AN199" s="28"/>
      <c r="AO199" s="28">
        <v>0.9</v>
      </c>
      <c r="AQ199" s="34">
        <v>0</v>
      </c>
      <c r="AR199" s="37">
        <v>77.38</v>
      </c>
      <c r="AT199" s="32">
        <f t="shared" si="105"/>
        <v>1213000</v>
      </c>
    </row>
    <row r="200" spans="1:46">
      <c r="A200" s="15">
        <v>42567</v>
      </c>
      <c r="B200" s="1">
        <f t="shared" si="213"/>
        <v>2673.3580000000002</v>
      </c>
      <c r="D200" s="29">
        <v>2202000</v>
      </c>
      <c r="E200" s="16">
        <f t="shared" si="39"/>
        <v>1.2140590372388738</v>
      </c>
      <c r="F200" s="43">
        <f t="shared" si="181"/>
        <v>1.3489544858209708</v>
      </c>
      <c r="G200" s="20">
        <v>877.23</v>
      </c>
      <c r="H200" s="1">
        <f t="shared" si="223"/>
        <v>678.17700000000002</v>
      </c>
      <c r="I200" s="1">
        <f t="shared" si="224"/>
        <v>174.95099999999999</v>
      </c>
      <c r="J200" s="4">
        <f t="shared" si="225"/>
        <v>452</v>
      </c>
      <c r="K200" s="20">
        <v>491</v>
      </c>
      <c r="L200" s="21">
        <v>1368000</v>
      </c>
      <c r="M200" s="22"/>
      <c r="N200" s="4">
        <f t="shared" si="226"/>
        <v>1089.886</v>
      </c>
      <c r="O200" s="4">
        <f t="shared" si="227"/>
        <v>0.79670029239766083</v>
      </c>
      <c r="P200" s="4">
        <f t="shared" si="228"/>
        <v>424</v>
      </c>
      <c r="Q200" s="4">
        <f t="shared" si="229"/>
        <v>220.64400000000001</v>
      </c>
      <c r="R200" s="4">
        <f t="shared" si="230"/>
        <v>64.242000000000004</v>
      </c>
      <c r="S200" s="4">
        <f t="shared" si="231"/>
        <v>261</v>
      </c>
      <c r="T200" s="34">
        <v>120</v>
      </c>
      <c r="U200" s="23">
        <v>306</v>
      </c>
      <c r="V200" s="23">
        <v>424</v>
      </c>
      <c r="W200" s="23">
        <v>171</v>
      </c>
      <c r="X200" s="24"/>
      <c r="Y200" s="24"/>
      <c r="Z200" s="24"/>
      <c r="AA200" s="26">
        <v>508.37</v>
      </c>
      <c r="AB200" s="26">
        <v>0</v>
      </c>
      <c r="AC200" s="26">
        <v>245.16</v>
      </c>
      <c r="AD200" s="25">
        <v>0</v>
      </c>
      <c r="AE200" s="26">
        <v>41.5</v>
      </c>
      <c r="AF200" s="26"/>
      <c r="AG200" s="27"/>
      <c r="AH200" s="36">
        <v>261</v>
      </c>
      <c r="AI200" s="36">
        <v>452</v>
      </c>
      <c r="AJ200" s="27"/>
      <c r="AK200" s="27">
        <v>63.64</v>
      </c>
      <c r="AL200" s="27">
        <v>17.87</v>
      </c>
      <c r="AM200" s="27">
        <v>0</v>
      </c>
      <c r="AN200" s="28"/>
      <c r="AO200" s="28">
        <v>0.9</v>
      </c>
      <c r="AQ200" s="34">
        <v>0</v>
      </c>
      <c r="AR200" s="37">
        <v>71.38</v>
      </c>
      <c r="AT200" s="32">
        <f t="shared" si="105"/>
        <v>834000</v>
      </c>
    </row>
    <row r="201" spans="1:46">
      <c r="A201" s="15">
        <v>42568</v>
      </c>
      <c r="B201" s="1">
        <f t="shared" si="213"/>
        <v>2649.6753399999998</v>
      </c>
      <c r="D201" s="29">
        <v>2299000</v>
      </c>
      <c r="E201" s="16">
        <f t="shared" si="39"/>
        <v>1.1525338581992171</v>
      </c>
      <c r="F201" s="43">
        <f t="shared" si="181"/>
        <v>1.2721124262684516</v>
      </c>
      <c r="G201" s="20">
        <v>786.52</v>
      </c>
      <c r="H201" s="1">
        <f t="shared" si="223"/>
        <v>685.70609999999999</v>
      </c>
      <c r="I201" s="1">
        <f t="shared" si="224"/>
        <v>190.74923999999999</v>
      </c>
      <c r="J201" s="4">
        <f t="shared" si="225"/>
        <v>458.7</v>
      </c>
      <c r="K201" s="20">
        <v>528</v>
      </c>
      <c r="L201" s="21">
        <v>1517000</v>
      </c>
      <c r="M201" s="22"/>
      <c r="N201" s="4">
        <f t="shared" si="226"/>
        <v>1135.08968</v>
      </c>
      <c r="O201" s="4">
        <f t="shared" si="227"/>
        <v>0.748246328279499</v>
      </c>
      <c r="P201" s="4">
        <f t="shared" si="228"/>
        <v>458.6</v>
      </c>
      <c r="Q201" s="4">
        <f t="shared" si="229"/>
        <v>221.4717</v>
      </c>
      <c r="R201" s="4">
        <f t="shared" si="230"/>
        <v>56.017980000000001</v>
      </c>
      <c r="S201" s="4">
        <f t="shared" si="231"/>
        <v>279</v>
      </c>
      <c r="T201" s="34">
        <v>120</v>
      </c>
      <c r="U201" s="23">
        <v>242</v>
      </c>
      <c r="V201" s="23">
        <v>458.6</v>
      </c>
      <c r="W201" s="23">
        <v>145</v>
      </c>
      <c r="X201" s="24"/>
      <c r="Y201" s="24"/>
      <c r="Z201" s="24"/>
      <c r="AA201" s="26">
        <v>512.4</v>
      </c>
      <c r="AB201" s="26">
        <v>0</v>
      </c>
      <c r="AC201" s="26">
        <v>244.45</v>
      </c>
      <c r="AD201" s="25">
        <v>0</v>
      </c>
      <c r="AE201" s="26">
        <v>51</v>
      </c>
      <c r="AF201" s="26"/>
      <c r="AG201" s="27"/>
      <c r="AH201" s="36">
        <v>279</v>
      </c>
      <c r="AI201" s="27">
        <v>458.7</v>
      </c>
      <c r="AJ201" s="27"/>
      <c r="AK201" s="27">
        <v>79.709999999999994</v>
      </c>
      <c r="AL201" s="27">
        <v>18</v>
      </c>
      <c r="AM201" s="27">
        <v>0</v>
      </c>
      <c r="AN201" s="28"/>
      <c r="AO201" s="28">
        <v>0.90600000000000003</v>
      </c>
      <c r="AQ201" s="34">
        <v>0</v>
      </c>
      <c r="AR201" s="37">
        <v>61.83</v>
      </c>
      <c r="AT201" s="32">
        <f t="shared" si="105"/>
        <v>782000</v>
      </c>
    </row>
    <row r="202" spans="1:46">
      <c r="A202" s="15">
        <v>42569</v>
      </c>
      <c r="B202" s="1">
        <f t="shared" si="213"/>
        <v>3047.6179999999995</v>
      </c>
      <c r="D202" s="29">
        <v>2912000</v>
      </c>
      <c r="E202" s="16">
        <f t="shared" si="39"/>
        <v>1.0465721153846153</v>
      </c>
      <c r="F202" s="43">
        <f t="shared" si="181"/>
        <v>1.1628579059829058</v>
      </c>
      <c r="G202" s="20">
        <v>962</v>
      </c>
      <c r="H202" s="1">
        <f t="shared" si="223"/>
        <v>716.01299999999992</v>
      </c>
      <c r="I202" s="1">
        <f t="shared" si="224"/>
        <v>222.16499999999999</v>
      </c>
      <c r="J202" s="4">
        <f t="shared" si="225"/>
        <v>482.03</v>
      </c>
      <c r="K202" s="20">
        <v>665.41</v>
      </c>
      <c r="L202" s="21">
        <v>1537000</v>
      </c>
      <c r="M202" s="22"/>
      <c r="N202" s="4">
        <f t="shared" si="226"/>
        <v>1097.9000000000001</v>
      </c>
      <c r="O202" s="4">
        <f t="shared" si="227"/>
        <v>0.71431359791802218</v>
      </c>
      <c r="P202" s="4">
        <f t="shared" si="228"/>
        <v>456</v>
      </c>
      <c r="Q202" s="4">
        <f t="shared" si="229"/>
        <v>214.23599999999999</v>
      </c>
      <c r="R202" s="4">
        <f t="shared" si="230"/>
        <v>47.664000000000001</v>
      </c>
      <c r="S202" s="4">
        <f t="shared" si="231"/>
        <v>260</v>
      </c>
      <c r="T202" s="34">
        <v>120</v>
      </c>
      <c r="U202" s="23">
        <v>330</v>
      </c>
      <c r="V202" s="23">
        <v>456</v>
      </c>
      <c r="W202" s="23">
        <v>169</v>
      </c>
      <c r="X202" s="24"/>
      <c r="Y202" s="24"/>
      <c r="Z202" s="24"/>
      <c r="AA202" s="26">
        <v>557.53</v>
      </c>
      <c r="AB202" s="26">
        <v>0</v>
      </c>
      <c r="AC202" s="26">
        <v>238.04</v>
      </c>
      <c r="AD202" s="25">
        <v>0</v>
      </c>
      <c r="AE202" s="26">
        <v>66.41</v>
      </c>
      <c r="AF202" s="26"/>
      <c r="AG202" s="27"/>
      <c r="AH202" s="36">
        <v>260</v>
      </c>
      <c r="AI202" s="36">
        <v>482.03</v>
      </c>
      <c r="AJ202" s="27"/>
      <c r="AK202" s="27">
        <v>99</v>
      </c>
      <c r="AL202" s="27">
        <v>28.48</v>
      </c>
      <c r="AM202" s="27">
        <v>0</v>
      </c>
      <c r="AN202" s="28"/>
      <c r="AO202" s="28">
        <v>0.9</v>
      </c>
      <c r="AQ202" s="34">
        <v>0</v>
      </c>
      <c r="AR202" s="37">
        <v>52.96</v>
      </c>
      <c r="AT202" s="32">
        <f t="shared" si="105"/>
        <v>1375000</v>
      </c>
    </row>
    <row r="203" spans="1:46">
      <c r="A203" s="15">
        <v>42570</v>
      </c>
      <c r="B203" s="1">
        <f t="shared" si="213"/>
        <v>3040.37</v>
      </c>
      <c r="D203" s="29">
        <v>2728000</v>
      </c>
      <c r="E203" s="16">
        <f t="shared" si="39"/>
        <v>1.1145051319648094</v>
      </c>
      <c r="F203" s="43">
        <f t="shared" si="181"/>
        <v>1.2328596592531076</v>
      </c>
      <c r="G203" s="20">
        <v>925</v>
      </c>
      <c r="H203" s="1">
        <f t="shared" si="223"/>
        <v>691.74080000000004</v>
      </c>
      <c r="I203" s="1">
        <f t="shared" si="224"/>
        <v>254.06920000000002</v>
      </c>
      <c r="J203" s="4">
        <f t="shared" si="225"/>
        <v>491.56</v>
      </c>
      <c r="K203" s="20">
        <v>678</v>
      </c>
      <c r="L203" s="21">
        <v>1420000</v>
      </c>
      <c r="M203" s="22"/>
      <c r="N203" s="4">
        <f t="shared" si="226"/>
        <v>1117.34032</v>
      </c>
      <c r="O203" s="4">
        <f t="shared" si="227"/>
        <v>0.78685938028169011</v>
      </c>
      <c r="P203" s="4">
        <f t="shared" si="228"/>
        <v>439</v>
      </c>
      <c r="Q203" s="4">
        <f t="shared" si="229"/>
        <v>197.61439999999999</v>
      </c>
      <c r="R203" s="4">
        <f t="shared" si="230"/>
        <v>86.765920000000008</v>
      </c>
      <c r="S203" s="4">
        <f t="shared" si="231"/>
        <v>273.95999999999998</v>
      </c>
      <c r="T203" s="34">
        <v>120</v>
      </c>
      <c r="U203" s="23">
        <v>295</v>
      </c>
      <c r="V203" s="23">
        <v>439</v>
      </c>
      <c r="W203" s="23">
        <v>185</v>
      </c>
      <c r="X203" s="24"/>
      <c r="Y203" s="24"/>
      <c r="Z203" s="24"/>
      <c r="AA203" s="26">
        <v>546.6</v>
      </c>
      <c r="AB203" s="26">
        <v>0</v>
      </c>
      <c r="AC203" s="26">
        <v>218.6</v>
      </c>
      <c r="AD203" s="25">
        <v>0</v>
      </c>
      <c r="AE203" s="26">
        <v>69.19</v>
      </c>
      <c r="AF203" s="26"/>
      <c r="AG203" s="27"/>
      <c r="AH203" s="36">
        <v>273.95999999999998</v>
      </c>
      <c r="AI203" s="36">
        <v>491.56</v>
      </c>
      <c r="AJ203" s="27"/>
      <c r="AK203" s="27">
        <v>88.26</v>
      </c>
      <c r="AL203" s="27">
        <v>27.62</v>
      </c>
      <c r="AM203" s="27">
        <v>0</v>
      </c>
      <c r="AN203" s="28"/>
      <c r="AO203" s="28">
        <v>0.90400000000000003</v>
      </c>
      <c r="AQ203" s="34">
        <v>0</v>
      </c>
      <c r="AR203" s="37">
        <v>95.98</v>
      </c>
      <c r="AT203" s="32">
        <f t="shared" si="105"/>
        <v>1308000</v>
      </c>
    </row>
    <row r="204" spans="1:46">
      <c r="A204" s="15">
        <v>42571</v>
      </c>
      <c r="B204" s="1">
        <f t="shared" si="213"/>
        <v>3077.8682399999998</v>
      </c>
      <c r="D204" s="29">
        <v>2722000</v>
      </c>
      <c r="E204" s="16">
        <f t="shared" si="39"/>
        <v>1.1307377810433503</v>
      </c>
      <c r="F204" s="43">
        <f t="shared" si="181"/>
        <v>1.2508161294727327</v>
      </c>
      <c r="G204" s="20">
        <v>942.88</v>
      </c>
      <c r="H204" s="1">
        <f t="shared" si="223"/>
        <v>721.50047999999992</v>
      </c>
      <c r="I204" s="1">
        <f t="shared" si="224"/>
        <v>261.42775999999998</v>
      </c>
      <c r="J204" s="4">
        <f t="shared" si="225"/>
        <v>501.69</v>
      </c>
      <c r="K204" s="20">
        <v>650.37</v>
      </c>
      <c r="L204" s="21">
        <v>1550000</v>
      </c>
      <c r="M204" s="22"/>
      <c r="N204" s="4">
        <f t="shared" si="226"/>
        <v>1147.2817599999998</v>
      </c>
      <c r="O204" s="4">
        <f t="shared" si="227"/>
        <v>0.74018178064516116</v>
      </c>
      <c r="P204" s="4">
        <f t="shared" si="228"/>
        <v>433.23</v>
      </c>
      <c r="Q204" s="4">
        <f t="shared" si="229"/>
        <v>213.85024000000001</v>
      </c>
      <c r="R204" s="4">
        <f t="shared" si="230"/>
        <v>98.201520000000002</v>
      </c>
      <c r="S204" s="4">
        <f t="shared" si="231"/>
        <v>282</v>
      </c>
      <c r="T204" s="34">
        <v>120</v>
      </c>
      <c r="U204" s="23">
        <v>319</v>
      </c>
      <c r="V204" s="23">
        <v>433.23</v>
      </c>
      <c r="W204" s="23">
        <v>180</v>
      </c>
      <c r="X204" s="24"/>
      <c r="Y204" s="24"/>
      <c r="Z204" s="24"/>
      <c r="AA204" s="26">
        <v>561.55999999999995</v>
      </c>
      <c r="AB204" s="26">
        <v>0</v>
      </c>
      <c r="AC204" s="26">
        <v>236.56</v>
      </c>
      <c r="AD204" s="25">
        <v>0</v>
      </c>
      <c r="AE204" s="26">
        <v>66.61</v>
      </c>
      <c r="AF204" s="26"/>
      <c r="AG204" s="27"/>
      <c r="AH204" s="36">
        <v>282</v>
      </c>
      <c r="AI204" s="36">
        <v>501.69</v>
      </c>
      <c r="AJ204" s="27"/>
      <c r="AK204" s="27">
        <v>88.27</v>
      </c>
      <c r="AL204" s="27">
        <v>25.68</v>
      </c>
      <c r="AM204" s="27">
        <v>0</v>
      </c>
      <c r="AN204" s="28"/>
      <c r="AO204" s="28">
        <v>0.90400000000000003</v>
      </c>
      <c r="AQ204" s="34">
        <v>0</v>
      </c>
      <c r="AR204" s="37">
        <v>108.63</v>
      </c>
      <c r="AT204" s="32">
        <f t="shared" si="105"/>
        <v>1172000</v>
      </c>
    </row>
    <row r="205" spans="1:46">
      <c r="A205" s="15">
        <v>42572</v>
      </c>
      <c r="B205" s="1">
        <f t="shared" si="213"/>
        <v>2932.1517599999997</v>
      </c>
      <c r="D205" s="29">
        <v>2639000</v>
      </c>
      <c r="E205" s="16">
        <f t="shared" si="39"/>
        <v>1.111084410761652</v>
      </c>
      <c r="F205" s="43">
        <f t="shared" si="181"/>
        <v>1.2250103757019315</v>
      </c>
      <c r="G205" s="20">
        <v>959.01</v>
      </c>
      <c r="H205" s="1">
        <f t="shared" si="223"/>
        <v>680.14116000000001</v>
      </c>
      <c r="I205" s="1">
        <f t="shared" si="224"/>
        <v>222.94060000000002</v>
      </c>
      <c r="J205" s="4">
        <f t="shared" si="225"/>
        <v>496.06</v>
      </c>
      <c r="K205" s="20">
        <v>574</v>
      </c>
      <c r="L205" s="21">
        <v>1481000</v>
      </c>
      <c r="M205" s="22"/>
      <c r="N205" s="4">
        <f t="shared" ref="N205:N218" si="232">SUM(P205:T205)</f>
        <v>1138.8860399999999</v>
      </c>
      <c r="O205" s="4">
        <f t="shared" ref="O205:O218" si="233">N205/L205*1000</f>
        <v>0.76899800135043872</v>
      </c>
      <c r="P205" s="4">
        <f t="shared" ref="P205:P218" si="234">V205</f>
        <v>442.9</v>
      </c>
      <c r="Q205" s="4">
        <f t="shared" si="229"/>
        <v>206.04318999999998</v>
      </c>
      <c r="R205" s="4">
        <f t="shared" si="230"/>
        <v>83.942850000000007</v>
      </c>
      <c r="S205" s="4">
        <f t="shared" si="231"/>
        <v>286</v>
      </c>
      <c r="T205" s="34">
        <v>120</v>
      </c>
      <c r="U205" s="23">
        <v>309</v>
      </c>
      <c r="V205" s="23">
        <v>442.9</v>
      </c>
      <c r="W205" s="23">
        <v>201.6</v>
      </c>
      <c r="X205" s="24"/>
      <c r="Y205" s="24"/>
      <c r="Z205" s="24"/>
      <c r="AA205" s="26">
        <v>522.71</v>
      </c>
      <c r="AB205" s="26">
        <v>0</v>
      </c>
      <c r="AC205" s="26">
        <v>227.17</v>
      </c>
      <c r="AD205" s="25">
        <v>0</v>
      </c>
      <c r="AE205" s="26">
        <v>50.45</v>
      </c>
      <c r="AF205" s="26"/>
      <c r="AG205" s="27"/>
      <c r="AH205" s="36">
        <v>286</v>
      </c>
      <c r="AI205" s="36">
        <v>496.06</v>
      </c>
      <c r="AJ205" s="27"/>
      <c r="AK205" s="27">
        <v>80.94</v>
      </c>
      <c r="AL205" s="27">
        <v>21.86</v>
      </c>
      <c r="AM205" s="27">
        <v>0</v>
      </c>
      <c r="AN205" s="28"/>
      <c r="AO205" s="28">
        <v>0.90700000000000003</v>
      </c>
      <c r="AQ205" s="34">
        <v>0</v>
      </c>
      <c r="AR205" s="37">
        <v>92.55</v>
      </c>
      <c r="AT205" s="32">
        <f t="shared" si="105"/>
        <v>1158000</v>
      </c>
    </row>
    <row r="206" spans="1:46">
      <c r="A206" s="15">
        <v>42573</v>
      </c>
      <c r="B206" s="1">
        <f t="shared" si="213"/>
        <v>2757.4380000000001</v>
      </c>
      <c r="D206" s="29">
        <v>2572000</v>
      </c>
      <c r="E206" s="16">
        <f t="shared" si="39"/>
        <v>1.0720987558320374</v>
      </c>
      <c r="F206" s="43">
        <f t="shared" si="181"/>
        <v>1.1781305009143268</v>
      </c>
      <c r="G206" s="20">
        <v>830.42</v>
      </c>
      <c r="H206" s="1">
        <f t="shared" si="223"/>
        <v>653.1798</v>
      </c>
      <c r="I206" s="1">
        <f t="shared" si="224"/>
        <v>218.41820000000001</v>
      </c>
      <c r="J206" s="4">
        <f t="shared" si="225"/>
        <v>482.37</v>
      </c>
      <c r="K206" s="20">
        <v>573.04999999999995</v>
      </c>
      <c r="L206" s="21">
        <v>1374000</v>
      </c>
      <c r="M206" s="22"/>
      <c r="N206" s="4">
        <f t="shared" si="232"/>
        <v>1021.731</v>
      </c>
      <c r="O206" s="4">
        <f t="shared" si="233"/>
        <v>0.74361790393013094</v>
      </c>
      <c r="P206" s="4">
        <f t="shared" si="234"/>
        <v>352</v>
      </c>
      <c r="Q206" s="4">
        <f t="shared" si="229"/>
        <v>191.28199999999998</v>
      </c>
      <c r="R206" s="4">
        <f t="shared" si="230"/>
        <v>85.449000000000012</v>
      </c>
      <c r="S206" s="4">
        <f t="shared" si="231"/>
        <v>273</v>
      </c>
      <c r="T206" s="34">
        <v>120</v>
      </c>
      <c r="U206" s="23">
        <v>278</v>
      </c>
      <c r="V206" s="23">
        <v>352</v>
      </c>
      <c r="W206" s="23">
        <v>190</v>
      </c>
      <c r="X206" s="24"/>
      <c r="Y206" s="24"/>
      <c r="Z206" s="24"/>
      <c r="AA206" s="26">
        <v>507.58</v>
      </c>
      <c r="AB206" s="26">
        <v>0</v>
      </c>
      <c r="AC206" s="26">
        <v>210.2</v>
      </c>
      <c r="AD206" s="25">
        <v>0</v>
      </c>
      <c r="AE206" s="26">
        <v>46</v>
      </c>
      <c r="AF206" s="26"/>
      <c r="AG206" s="27"/>
      <c r="AH206" s="36">
        <v>273</v>
      </c>
      <c r="AI206" s="36">
        <v>482.37</v>
      </c>
      <c r="AJ206" s="27"/>
      <c r="AK206" s="27">
        <v>84</v>
      </c>
      <c r="AL206" s="27">
        <v>16.12</v>
      </c>
      <c r="AM206" s="27">
        <v>0</v>
      </c>
      <c r="AN206" s="28"/>
      <c r="AO206" s="28">
        <v>0.91</v>
      </c>
      <c r="AQ206" s="34">
        <v>0</v>
      </c>
      <c r="AR206" s="37">
        <v>93.9</v>
      </c>
      <c r="AT206" s="32">
        <f t="shared" si="105"/>
        <v>1198000</v>
      </c>
    </row>
    <row r="207" spans="1:46">
      <c r="A207" s="15">
        <v>42574</v>
      </c>
      <c r="B207" s="1">
        <f t="shared" si="213"/>
        <v>2375.7682</v>
      </c>
      <c r="D207" s="29">
        <v>2104000</v>
      </c>
      <c r="E207" s="16">
        <f t="shared" si="39"/>
        <v>1.1291673954372623</v>
      </c>
      <c r="F207" s="43">
        <f t="shared" si="181"/>
        <v>1.2408432916892993</v>
      </c>
      <c r="G207" s="20">
        <v>762.13</v>
      </c>
      <c r="H207" s="1">
        <f t="shared" si="223"/>
        <v>601.80119999999999</v>
      </c>
      <c r="I207" s="1">
        <f t="shared" si="224"/>
        <v>176.267</v>
      </c>
      <c r="J207" s="4">
        <f t="shared" si="225"/>
        <v>393.99</v>
      </c>
      <c r="K207" s="20">
        <v>441.58</v>
      </c>
      <c r="L207" s="21">
        <v>1361000</v>
      </c>
      <c r="M207" s="22"/>
      <c r="N207" s="4">
        <f t="shared" si="232"/>
        <v>964.65750000000003</v>
      </c>
      <c r="O207" s="4">
        <f t="shared" si="233"/>
        <v>0.70878581925055106</v>
      </c>
      <c r="P207" s="4">
        <f t="shared" si="234"/>
        <v>353</v>
      </c>
      <c r="Q207" s="4">
        <f t="shared" si="229"/>
        <v>180.1345</v>
      </c>
      <c r="R207" s="4">
        <f t="shared" si="230"/>
        <v>68.522999999999996</v>
      </c>
      <c r="S207" s="4">
        <f t="shared" si="231"/>
        <v>243</v>
      </c>
      <c r="T207" s="34">
        <v>120</v>
      </c>
      <c r="U207" s="23">
        <v>232</v>
      </c>
      <c r="V207" s="23">
        <v>353</v>
      </c>
      <c r="W207" s="23">
        <v>173</v>
      </c>
      <c r="X207" s="24"/>
      <c r="Y207" s="24"/>
      <c r="Z207" s="24"/>
      <c r="AA207" s="26">
        <v>463.37</v>
      </c>
      <c r="AB207" s="26">
        <v>0</v>
      </c>
      <c r="AC207" s="26">
        <v>197.95</v>
      </c>
      <c r="AD207" s="25">
        <v>0</v>
      </c>
      <c r="AE207" s="26">
        <v>39</v>
      </c>
      <c r="AF207" s="26"/>
      <c r="AG207" s="27"/>
      <c r="AH207" s="36">
        <v>243</v>
      </c>
      <c r="AI207" s="36">
        <v>393.99</v>
      </c>
      <c r="AJ207" s="27"/>
      <c r="AK207" s="27">
        <v>57</v>
      </c>
      <c r="AL207" s="27">
        <v>22.4</v>
      </c>
      <c r="AM207" s="27">
        <v>0</v>
      </c>
      <c r="AN207" s="28"/>
      <c r="AO207" s="28">
        <v>0.91</v>
      </c>
      <c r="AQ207" s="34">
        <v>0</v>
      </c>
      <c r="AR207" s="37">
        <v>75.3</v>
      </c>
      <c r="AT207" s="32">
        <f t="shared" si="105"/>
        <v>743000</v>
      </c>
    </row>
    <row r="208" spans="1:46">
      <c r="A208" s="15">
        <v>42575</v>
      </c>
      <c r="B208" s="1">
        <f t="shared" si="213"/>
        <v>2543.4326000000001</v>
      </c>
      <c r="D208" s="29">
        <v>2115000</v>
      </c>
      <c r="E208" s="16">
        <f t="shared" si="39"/>
        <v>1.2025686052009459</v>
      </c>
      <c r="F208" s="43">
        <f t="shared" si="181"/>
        <v>1.3215039617592812</v>
      </c>
      <c r="G208" s="20">
        <v>784</v>
      </c>
      <c r="H208" s="1">
        <f t="shared" si="223"/>
        <v>634.97979999999995</v>
      </c>
      <c r="I208" s="1">
        <f t="shared" si="224"/>
        <v>193.90279999999998</v>
      </c>
      <c r="J208" s="4">
        <f t="shared" si="225"/>
        <v>450.32</v>
      </c>
      <c r="K208" s="20">
        <v>480.23</v>
      </c>
      <c r="L208" s="21">
        <v>1339000</v>
      </c>
      <c r="M208" s="22"/>
      <c r="N208" s="4">
        <f t="shared" si="232"/>
        <v>998.49249999999995</v>
      </c>
      <c r="O208" s="4">
        <f t="shared" si="233"/>
        <v>0.74570014936519791</v>
      </c>
      <c r="P208" s="4">
        <f t="shared" si="234"/>
        <v>357</v>
      </c>
      <c r="Q208" s="4">
        <f t="shared" si="229"/>
        <v>195.83199999999999</v>
      </c>
      <c r="R208" s="4">
        <f t="shared" si="230"/>
        <v>69.660499999999999</v>
      </c>
      <c r="S208" s="4">
        <f t="shared" si="231"/>
        <v>256</v>
      </c>
      <c r="T208" s="34">
        <v>120</v>
      </c>
      <c r="U208" s="23">
        <v>252</v>
      </c>
      <c r="V208" s="23">
        <v>357</v>
      </c>
      <c r="W208" s="23">
        <v>167</v>
      </c>
      <c r="X208" s="24"/>
      <c r="Y208" s="24"/>
      <c r="Z208" s="24"/>
      <c r="AA208" s="26">
        <v>482.58</v>
      </c>
      <c r="AB208" s="26">
        <v>0</v>
      </c>
      <c r="AC208" s="26">
        <v>215.2</v>
      </c>
      <c r="AD208" s="25">
        <v>0</v>
      </c>
      <c r="AE208" s="26">
        <v>49</v>
      </c>
      <c r="AF208" s="26"/>
      <c r="AG208" s="27"/>
      <c r="AH208" s="36">
        <v>256</v>
      </c>
      <c r="AI208" s="36">
        <v>450.32</v>
      </c>
      <c r="AJ208" s="27"/>
      <c r="AK208" s="27">
        <v>67</v>
      </c>
      <c r="AL208" s="27">
        <v>20.53</v>
      </c>
      <c r="AM208" s="27">
        <v>0</v>
      </c>
      <c r="AN208" s="28"/>
      <c r="AO208" s="28">
        <v>0.91</v>
      </c>
      <c r="AQ208" s="34">
        <v>0</v>
      </c>
      <c r="AR208" s="37">
        <v>76.55</v>
      </c>
      <c r="AT208" s="32">
        <f t="shared" si="105"/>
        <v>776000</v>
      </c>
    </row>
    <row r="209" spans="1:46">
      <c r="A209" s="15">
        <v>42576</v>
      </c>
      <c r="B209" s="1">
        <f t="shared" si="213"/>
        <v>2833.9977600000002</v>
      </c>
      <c r="D209" s="29">
        <v>2477000</v>
      </c>
      <c r="E209" s="16">
        <f t="shared" si="39"/>
        <v>1.144125054501413</v>
      </c>
      <c r="F209" s="43">
        <f t="shared" si="181"/>
        <v>1.2614388693510616</v>
      </c>
      <c r="G209" s="20">
        <v>876</v>
      </c>
      <c r="H209" s="1">
        <f t="shared" si="223"/>
        <v>698.22674000000006</v>
      </c>
      <c r="I209" s="1">
        <f t="shared" si="224"/>
        <v>212.11102000000002</v>
      </c>
      <c r="J209" s="4">
        <f t="shared" si="225"/>
        <v>501.66</v>
      </c>
      <c r="K209" s="20">
        <v>546</v>
      </c>
      <c r="L209" s="21">
        <v>1288000</v>
      </c>
      <c r="M209" s="22"/>
      <c r="N209" s="4">
        <f t="shared" si="232"/>
        <v>981.13693000000001</v>
      </c>
      <c r="O209" s="4">
        <f t="shared" si="233"/>
        <v>0.76175227484472052</v>
      </c>
      <c r="P209" s="4">
        <f t="shared" si="234"/>
        <v>355</v>
      </c>
      <c r="Q209" s="4">
        <f t="shared" si="229"/>
        <v>187.73993000000002</v>
      </c>
      <c r="R209" s="4">
        <f t="shared" si="230"/>
        <v>64.397000000000006</v>
      </c>
      <c r="S209" s="4">
        <f t="shared" si="231"/>
        <v>254</v>
      </c>
      <c r="T209" s="34">
        <v>120</v>
      </c>
      <c r="U209" s="23">
        <v>329</v>
      </c>
      <c r="V209" s="23">
        <v>355</v>
      </c>
      <c r="W209" s="23">
        <v>193</v>
      </c>
      <c r="X209" s="24"/>
      <c r="Y209" s="24"/>
      <c r="Z209" s="24"/>
      <c r="AA209" s="26">
        <v>562.83000000000004</v>
      </c>
      <c r="AB209" s="26">
        <v>0</v>
      </c>
      <c r="AC209" s="26">
        <v>206.99</v>
      </c>
      <c r="AD209" s="25">
        <v>0</v>
      </c>
      <c r="AE209" s="26">
        <v>60</v>
      </c>
      <c r="AF209" s="26"/>
      <c r="AG209" s="27"/>
      <c r="AH209" s="36">
        <v>254</v>
      </c>
      <c r="AI209" s="36">
        <v>501.66</v>
      </c>
      <c r="AJ209" s="27"/>
      <c r="AK209" s="27">
        <v>83.86</v>
      </c>
      <c r="AL209" s="27">
        <v>19</v>
      </c>
      <c r="AM209" s="27">
        <v>0</v>
      </c>
      <c r="AN209" s="28"/>
      <c r="AO209" s="28">
        <v>0.90700000000000003</v>
      </c>
      <c r="AQ209" s="34">
        <v>0</v>
      </c>
      <c r="AR209" s="37">
        <v>71</v>
      </c>
      <c r="AT209" s="32">
        <f t="shared" si="105"/>
        <v>1189000</v>
      </c>
    </row>
    <row r="210" spans="1:46">
      <c r="A210" s="15">
        <v>42577</v>
      </c>
      <c r="B210" s="1">
        <f t="shared" ref="B210:B273" si="235">SUM(G210:K210)</f>
        <v>2930.6536000000001</v>
      </c>
      <c r="D210" s="29">
        <v>2514000</v>
      </c>
      <c r="E210" s="16">
        <f t="shared" si="39"/>
        <v>1.1657333333333333</v>
      </c>
      <c r="F210" s="43">
        <f t="shared" si="181"/>
        <v>1.2810256410256409</v>
      </c>
      <c r="G210" s="20">
        <v>946.24</v>
      </c>
      <c r="H210" s="1">
        <f t="shared" si="223"/>
        <v>711.58359999999993</v>
      </c>
      <c r="I210" s="1">
        <f t="shared" si="224"/>
        <v>215.67000000000002</v>
      </c>
      <c r="J210" s="4">
        <f t="shared" si="225"/>
        <v>475.28</v>
      </c>
      <c r="K210" s="20">
        <v>581.88</v>
      </c>
      <c r="L210" s="21">
        <v>1391000</v>
      </c>
      <c r="M210" s="22"/>
      <c r="N210" s="4">
        <f t="shared" si="232"/>
        <v>1045.3722</v>
      </c>
      <c r="O210" s="4">
        <f t="shared" si="233"/>
        <v>0.75152566498921647</v>
      </c>
      <c r="P210" s="4">
        <f t="shared" si="234"/>
        <v>412</v>
      </c>
      <c r="Q210" s="4">
        <f t="shared" si="229"/>
        <v>199.6722</v>
      </c>
      <c r="R210" s="4">
        <f t="shared" si="230"/>
        <v>63.7</v>
      </c>
      <c r="S210" s="4">
        <f t="shared" si="231"/>
        <v>250</v>
      </c>
      <c r="T210" s="34">
        <v>120</v>
      </c>
      <c r="U210" s="23">
        <v>346</v>
      </c>
      <c r="V210" s="23">
        <v>412</v>
      </c>
      <c r="W210" s="23">
        <v>181</v>
      </c>
      <c r="X210" s="24"/>
      <c r="Y210" s="24"/>
      <c r="Z210" s="24"/>
      <c r="AA210" s="26">
        <v>562.54</v>
      </c>
      <c r="AB210" s="26">
        <v>0</v>
      </c>
      <c r="AC210" s="26">
        <v>219.42</v>
      </c>
      <c r="AD210" s="25">
        <v>0</v>
      </c>
      <c r="AE210" s="26">
        <v>57</v>
      </c>
      <c r="AF210" s="26"/>
      <c r="AG210" s="27"/>
      <c r="AH210" s="36">
        <v>250</v>
      </c>
      <c r="AI210" s="36">
        <v>475.28</v>
      </c>
      <c r="AJ210" s="27"/>
      <c r="AK210" s="27">
        <v>94</v>
      </c>
      <c r="AL210" s="27">
        <v>16</v>
      </c>
      <c r="AM210" s="27">
        <v>0</v>
      </c>
      <c r="AN210" s="28"/>
      <c r="AO210" s="28">
        <v>0.91</v>
      </c>
      <c r="AQ210" s="34">
        <v>0</v>
      </c>
      <c r="AR210" s="37">
        <v>70</v>
      </c>
      <c r="AT210" s="32">
        <f t="shared" si="105"/>
        <v>1123000</v>
      </c>
    </row>
    <row r="211" spans="1:46">
      <c r="A211" s="15">
        <v>42578</v>
      </c>
      <c r="B211" s="1">
        <f t="shared" si="235"/>
        <v>2969.8319000000001</v>
      </c>
      <c r="D211" s="29">
        <v>2828000</v>
      </c>
      <c r="E211" s="16">
        <f t="shared" si="39"/>
        <v>1.0501527227722773</v>
      </c>
      <c r="F211" s="43">
        <f t="shared" si="181"/>
        <v>1.1540139810684367</v>
      </c>
      <c r="G211" s="20">
        <v>936.6</v>
      </c>
      <c r="H211" s="1">
        <f t="shared" si="223"/>
        <v>778.75980000000004</v>
      </c>
      <c r="I211" s="1">
        <f t="shared" si="224"/>
        <v>221.41210000000001</v>
      </c>
      <c r="J211" s="4">
        <f t="shared" si="225"/>
        <v>458.06</v>
      </c>
      <c r="K211" s="20">
        <v>575</v>
      </c>
      <c r="L211" s="21">
        <v>1482000</v>
      </c>
      <c r="M211" s="22"/>
      <c r="N211" s="4">
        <f t="shared" si="232"/>
        <v>1078.7548999999999</v>
      </c>
      <c r="O211" s="4">
        <f t="shared" si="233"/>
        <v>0.7279047908232118</v>
      </c>
      <c r="P211" s="4">
        <f t="shared" si="234"/>
        <v>404</v>
      </c>
      <c r="Q211" s="4">
        <f t="shared" si="229"/>
        <v>246.0549</v>
      </c>
      <c r="R211" s="4">
        <f t="shared" si="230"/>
        <v>63.7</v>
      </c>
      <c r="S211" s="4">
        <f t="shared" si="231"/>
        <v>245</v>
      </c>
      <c r="T211" s="34">
        <v>120</v>
      </c>
      <c r="U211" s="23">
        <v>342</v>
      </c>
      <c r="V211" s="23">
        <v>404</v>
      </c>
      <c r="W211" s="23">
        <v>180</v>
      </c>
      <c r="X211" s="24"/>
      <c r="Y211" s="24"/>
      <c r="Z211" s="24"/>
      <c r="AA211" s="26">
        <v>585.39</v>
      </c>
      <c r="AB211" s="26">
        <v>0</v>
      </c>
      <c r="AC211" s="26">
        <v>270.39</v>
      </c>
      <c r="AD211" s="25">
        <v>0</v>
      </c>
      <c r="AE211" s="26">
        <v>56.21</v>
      </c>
      <c r="AF211" s="26"/>
      <c r="AG211" s="27"/>
      <c r="AH211" s="36">
        <v>245</v>
      </c>
      <c r="AI211" s="36">
        <v>458.06</v>
      </c>
      <c r="AJ211" s="27"/>
      <c r="AK211" s="27">
        <v>100.6</v>
      </c>
      <c r="AL211" s="27">
        <v>16.5</v>
      </c>
      <c r="AM211" s="27">
        <v>0</v>
      </c>
      <c r="AN211" s="28"/>
      <c r="AO211" s="28">
        <v>0.91</v>
      </c>
      <c r="AQ211" s="34">
        <v>0</v>
      </c>
      <c r="AR211" s="37">
        <v>70</v>
      </c>
      <c r="AT211" s="32">
        <f t="shared" si="105"/>
        <v>1346000</v>
      </c>
    </row>
    <row r="212" spans="1:46">
      <c r="A212" s="15">
        <v>42579</v>
      </c>
      <c r="B212" s="1">
        <f t="shared" si="235"/>
        <v>3010.0643</v>
      </c>
      <c r="D212" s="29">
        <v>2739000</v>
      </c>
      <c r="E212" s="16">
        <f t="shared" si="39"/>
        <v>1.0989646951442134</v>
      </c>
      <c r="F212" s="43">
        <f t="shared" si="181"/>
        <v>1.2076535111474871</v>
      </c>
      <c r="G212" s="20">
        <v>982</v>
      </c>
      <c r="H212" s="1">
        <f t="shared" si="223"/>
        <v>781.94479999999999</v>
      </c>
      <c r="I212" s="1">
        <f t="shared" si="224"/>
        <v>221.5395</v>
      </c>
      <c r="J212" s="4">
        <f t="shared" si="225"/>
        <v>429.58</v>
      </c>
      <c r="K212" s="20">
        <v>595</v>
      </c>
      <c r="L212" s="21">
        <v>1509000</v>
      </c>
      <c r="M212" s="22"/>
      <c r="N212" s="4">
        <f t="shared" si="232"/>
        <v>1122.6304</v>
      </c>
      <c r="O212" s="4">
        <f t="shared" si="233"/>
        <v>0.74395652750165675</v>
      </c>
      <c r="P212" s="4">
        <f t="shared" si="234"/>
        <v>444</v>
      </c>
      <c r="Q212" s="4">
        <f t="shared" si="229"/>
        <v>252.47040000000001</v>
      </c>
      <c r="R212" s="4">
        <f t="shared" si="230"/>
        <v>69.16</v>
      </c>
      <c r="S212" s="4">
        <f t="shared" si="231"/>
        <v>237</v>
      </c>
      <c r="T212" s="34">
        <v>120</v>
      </c>
      <c r="U212" s="23">
        <v>339</v>
      </c>
      <c r="V212" s="23">
        <v>444</v>
      </c>
      <c r="W212" s="23">
        <v>191</v>
      </c>
      <c r="X212" s="24"/>
      <c r="Y212" s="24"/>
      <c r="Z212" s="24"/>
      <c r="AA212" s="26">
        <v>581.84</v>
      </c>
      <c r="AB212" s="26">
        <v>0</v>
      </c>
      <c r="AC212" s="26">
        <v>277.44</v>
      </c>
      <c r="AD212" s="25">
        <v>0</v>
      </c>
      <c r="AE212" s="26">
        <v>56</v>
      </c>
      <c r="AF212" s="26"/>
      <c r="AG212" s="27"/>
      <c r="AH212" s="36">
        <v>237</v>
      </c>
      <c r="AI212" s="36">
        <v>429.58</v>
      </c>
      <c r="AJ212" s="27"/>
      <c r="AK212" s="27">
        <v>101.45</v>
      </c>
      <c r="AL212" s="27">
        <v>10</v>
      </c>
      <c r="AM212" s="27">
        <v>0</v>
      </c>
      <c r="AN212" s="28"/>
      <c r="AO212" s="28">
        <v>0.91</v>
      </c>
      <c r="AQ212" s="34">
        <v>0</v>
      </c>
      <c r="AR212" s="37">
        <v>76</v>
      </c>
      <c r="AT212" s="32">
        <f t="shared" si="105"/>
        <v>1230000</v>
      </c>
    </row>
    <row r="213" spans="1:46">
      <c r="A213" s="15">
        <v>42580</v>
      </c>
      <c r="B213" s="1">
        <f t="shared" si="235"/>
        <v>3307.8020000000006</v>
      </c>
      <c r="D213" s="29">
        <v>2981000</v>
      </c>
      <c r="E213" s="16">
        <f t="shared" si="39"/>
        <v>1.109628312646763</v>
      </c>
      <c r="F213" s="43">
        <f t="shared" si="181"/>
        <v>1.2329203473852921</v>
      </c>
      <c r="G213" s="20">
        <v>1058</v>
      </c>
      <c r="H213" s="1">
        <f t="shared" si="223"/>
        <v>858.77100000000007</v>
      </c>
      <c r="I213" s="1">
        <f t="shared" si="224"/>
        <v>235.251</v>
      </c>
      <c r="J213" s="4">
        <f t="shared" si="225"/>
        <v>485.78</v>
      </c>
      <c r="K213" s="20">
        <v>670</v>
      </c>
      <c r="L213" s="21">
        <v>1694000</v>
      </c>
      <c r="M213" s="22"/>
      <c r="N213" s="4">
        <f t="shared" si="232"/>
        <v>1295.2</v>
      </c>
      <c r="O213" s="4">
        <f t="shared" si="233"/>
        <v>0.76458087367178273</v>
      </c>
      <c r="P213" s="4">
        <f t="shared" si="234"/>
        <v>532</v>
      </c>
      <c r="Q213" s="4">
        <f t="shared" si="229"/>
        <v>288</v>
      </c>
      <c r="R213" s="4">
        <f t="shared" si="230"/>
        <v>61.2</v>
      </c>
      <c r="S213" s="4">
        <f t="shared" si="231"/>
        <v>294</v>
      </c>
      <c r="T213" s="34">
        <v>120</v>
      </c>
      <c r="U213" s="23">
        <v>322</v>
      </c>
      <c r="V213" s="23">
        <v>532</v>
      </c>
      <c r="W213" s="23">
        <v>194</v>
      </c>
      <c r="X213" s="24"/>
      <c r="Y213" s="24"/>
      <c r="Z213" s="24"/>
      <c r="AA213" s="26">
        <v>634.19000000000005</v>
      </c>
      <c r="AB213" s="26">
        <v>0</v>
      </c>
      <c r="AC213" s="26">
        <v>320</v>
      </c>
      <c r="AD213" s="25">
        <v>0</v>
      </c>
      <c r="AE213" s="26">
        <v>62.41</v>
      </c>
      <c r="AF213" s="26"/>
      <c r="AG213" s="27"/>
      <c r="AH213" s="36">
        <v>294</v>
      </c>
      <c r="AI213" s="36">
        <v>485.78</v>
      </c>
      <c r="AJ213" s="27"/>
      <c r="AK213" s="27">
        <v>112.98</v>
      </c>
      <c r="AL213" s="27">
        <v>18</v>
      </c>
      <c r="AM213" s="27">
        <v>0</v>
      </c>
      <c r="AN213" s="28"/>
      <c r="AO213" s="28">
        <v>0.9</v>
      </c>
      <c r="AQ213" s="34">
        <v>0</v>
      </c>
      <c r="AR213" s="37">
        <v>68</v>
      </c>
      <c r="AT213" s="32">
        <f t="shared" si="105"/>
        <v>1287000</v>
      </c>
    </row>
    <row r="214" spans="1:46">
      <c r="A214" s="15">
        <v>42581</v>
      </c>
      <c r="B214" s="1">
        <f t="shared" si="235"/>
        <v>2806.5940000000001</v>
      </c>
      <c r="D214" s="29">
        <v>2292000</v>
      </c>
      <c r="E214" s="16">
        <f t="shared" si="39"/>
        <v>1.2245174520069808</v>
      </c>
      <c r="F214" s="43">
        <f t="shared" si="181"/>
        <v>1.360574946674423</v>
      </c>
      <c r="G214" s="20">
        <v>945</v>
      </c>
      <c r="H214" s="1">
        <f t="shared" si="223"/>
        <v>765.45900000000006</v>
      </c>
      <c r="I214" s="1">
        <f t="shared" si="224"/>
        <v>195.79500000000002</v>
      </c>
      <c r="J214" s="4">
        <f t="shared" si="225"/>
        <v>419.34</v>
      </c>
      <c r="K214" s="20">
        <v>481</v>
      </c>
      <c r="L214" s="21">
        <v>1458000</v>
      </c>
      <c r="M214" s="22"/>
      <c r="N214" s="4">
        <f t="shared" si="232"/>
        <v>1179.9010000000001</v>
      </c>
      <c r="O214" s="4">
        <f t="shared" si="233"/>
        <v>0.80925994513031563</v>
      </c>
      <c r="P214" s="4">
        <f t="shared" si="234"/>
        <v>476</v>
      </c>
      <c r="Q214" s="4">
        <f t="shared" si="229"/>
        <v>262.70100000000002</v>
      </c>
      <c r="R214" s="4">
        <f t="shared" si="230"/>
        <v>61.2</v>
      </c>
      <c r="S214" s="4">
        <f t="shared" si="231"/>
        <v>260</v>
      </c>
      <c r="T214" s="34">
        <v>120</v>
      </c>
      <c r="U214" s="23">
        <v>270</v>
      </c>
      <c r="V214" s="23">
        <v>476</v>
      </c>
      <c r="W214" s="23">
        <v>188</v>
      </c>
      <c r="X214" s="24"/>
      <c r="Y214" s="24"/>
      <c r="Z214" s="24"/>
      <c r="AA214" s="26">
        <v>558.62</v>
      </c>
      <c r="AB214" s="26">
        <v>0</v>
      </c>
      <c r="AC214" s="26">
        <v>291.89</v>
      </c>
      <c r="AD214" s="25">
        <v>0</v>
      </c>
      <c r="AE214" s="26">
        <v>49.45</v>
      </c>
      <c r="AF214" s="26"/>
      <c r="AG214" s="27"/>
      <c r="AH214" s="36">
        <v>260</v>
      </c>
      <c r="AI214" s="36">
        <v>419.34</v>
      </c>
      <c r="AJ214" s="27"/>
      <c r="AK214" s="27">
        <v>80.099999999999994</v>
      </c>
      <c r="AL214" s="27">
        <v>20</v>
      </c>
      <c r="AM214" s="27">
        <v>0</v>
      </c>
      <c r="AN214" s="28"/>
      <c r="AO214" s="28">
        <v>0.9</v>
      </c>
      <c r="AQ214" s="34">
        <v>0</v>
      </c>
      <c r="AR214" s="37">
        <v>68</v>
      </c>
      <c r="AT214" s="32">
        <f t="shared" si="105"/>
        <v>834000</v>
      </c>
    </row>
    <row r="215" spans="1:46">
      <c r="A215" s="15">
        <v>42582</v>
      </c>
      <c r="B215" s="1">
        <f t="shared" si="235"/>
        <v>2599.7800000000002</v>
      </c>
      <c r="D215" s="29">
        <v>2071000</v>
      </c>
      <c r="E215" s="16">
        <f t="shared" si="39"/>
        <v>1.255325929502656</v>
      </c>
      <c r="F215" s="43">
        <f t="shared" si="181"/>
        <v>1.3948065883362843</v>
      </c>
      <c r="G215" s="20">
        <v>867</v>
      </c>
      <c r="H215" s="1">
        <f t="shared" si="223"/>
        <v>620.55000000000007</v>
      </c>
      <c r="I215" s="1">
        <f t="shared" si="224"/>
        <v>213.3</v>
      </c>
      <c r="J215" s="4">
        <f t="shared" si="225"/>
        <v>418.93</v>
      </c>
      <c r="K215" s="20">
        <v>480</v>
      </c>
      <c r="L215" s="21">
        <v>1263000</v>
      </c>
      <c r="M215" s="22"/>
      <c r="N215" s="4">
        <f t="shared" si="232"/>
        <v>1119.7240000000002</v>
      </c>
      <c r="O215" s="4">
        <f t="shared" si="233"/>
        <v>0.88655898653998433</v>
      </c>
      <c r="P215" s="4">
        <f t="shared" si="234"/>
        <v>454</v>
      </c>
      <c r="Q215" s="4">
        <f t="shared" si="229"/>
        <v>212.72400000000002</v>
      </c>
      <c r="R215" s="4">
        <f t="shared" si="230"/>
        <v>63</v>
      </c>
      <c r="S215" s="4">
        <f t="shared" si="231"/>
        <v>270</v>
      </c>
      <c r="T215" s="34">
        <v>120</v>
      </c>
      <c r="U215" s="23">
        <v>232</v>
      </c>
      <c r="V215" s="23">
        <v>454</v>
      </c>
      <c r="W215" s="23">
        <v>173</v>
      </c>
      <c r="X215" s="24"/>
      <c r="Y215" s="24"/>
      <c r="Z215" s="24"/>
      <c r="AA215" s="26">
        <v>453.14</v>
      </c>
      <c r="AB215" s="26">
        <v>0</v>
      </c>
      <c r="AC215" s="26">
        <v>236.36</v>
      </c>
      <c r="AD215" s="25">
        <v>0</v>
      </c>
      <c r="AE215" s="26">
        <v>72</v>
      </c>
      <c r="AF215" s="26"/>
      <c r="AG215" s="27"/>
      <c r="AH215" s="36">
        <v>270</v>
      </c>
      <c r="AI215" s="36">
        <v>418.93</v>
      </c>
      <c r="AJ215" s="27"/>
      <c r="AK215" s="27">
        <v>71</v>
      </c>
      <c r="AL215" s="27">
        <v>24</v>
      </c>
      <c r="AM215" s="27">
        <v>0</v>
      </c>
      <c r="AN215" s="28"/>
      <c r="AO215" s="28">
        <v>0.9</v>
      </c>
      <c r="AQ215" s="34">
        <v>0</v>
      </c>
      <c r="AR215" s="37">
        <v>70</v>
      </c>
      <c r="AT215" s="32">
        <f t="shared" si="105"/>
        <v>808000</v>
      </c>
    </row>
    <row r="216" spans="1:46">
      <c r="A216" s="15">
        <v>42583</v>
      </c>
      <c r="B216" s="1">
        <f t="shared" si="235"/>
        <v>3031.5320000000002</v>
      </c>
      <c r="D216" s="29">
        <v>2763000</v>
      </c>
      <c r="E216" s="16">
        <f t="shared" si="39"/>
        <v>1.0971885631559899</v>
      </c>
      <c r="F216" s="43">
        <f t="shared" si="181"/>
        <v>1.2190984035066554</v>
      </c>
      <c r="G216" s="20">
        <v>1054</v>
      </c>
      <c r="H216" s="1">
        <f t="shared" si="223"/>
        <v>651.21300000000008</v>
      </c>
      <c r="I216" s="1">
        <f t="shared" si="224"/>
        <v>249.84900000000002</v>
      </c>
      <c r="J216" s="4">
        <f t="shared" si="225"/>
        <v>416.47</v>
      </c>
      <c r="K216" s="20">
        <v>660</v>
      </c>
      <c r="L216" s="21">
        <v>1450000</v>
      </c>
      <c r="M216" s="22"/>
      <c r="N216" s="4">
        <f t="shared" si="232"/>
        <v>1120.383</v>
      </c>
      <c r="O216" s="4">
        <f t="shared" si="233"/>
        <v>0.77267793103448268</v>
      </c>
      <c r="P216" s="4">
        <f t="shared" si="234"/>
        <v>515</v>
      </c>
      <c r="Q216" s="4">
        <f t="shared" si="229"/>
        <v>189.78300000000002</v>
      </c>
      <c r="R216" s="4">
        <f t="shared" si="230"/>
        <v>66.600000000000009</v>
      </c>
      <c r="S216" s="4">
        <f t="shared" si="231"/>
        <v>229</v>
      </c>
      <c r="T216" s="34">
        <v>120</v>
      </c>
      <c r="U216" s="23">
        <v>337</v>
      </c>
      <c r="V216" s="23">
        <v>515</v>
      </c>
      <c r="W216" s="23">
        <v>191</v>
      </c>
      <c r="X216" s="24"/>
      <c r="Y216" s="24"/>
      <c r="Z216" s="24"/>
      <c r="AA216" s="26">
        <v>512.70000000000005</v>
      </c>
      <c r="AB216" s="26">
        <v>0</v>
      </c>
      <c r="AC216" s="26">
        <v>210.87</v>
      </c>
      <c r="AD216" s="25">
        <v>0</v>
      </c>
      <c r="AE216" s="26">
        <v>75</v>
      </c>
      <c r="AF216" s="26"/>
      <c r="AG216" s="27"/>
      <c r="AH216" s="36">
        <v>229</v>
      </c>
      <c r="AI216" s="36">
        <v>416.47</v>
      </c>
      <c r="AJ216" s="27"/>
      <c r="AK216" s="27">
        <v>101.11</v>
      </c>
      <c r="AL216" s="27">
        <v>27.5</v>
      </c>
      <c r="AM216" s="27">
        <v>0</v>
      </c>
      <c r="AN216" s="28"/>
      <c r="AO216" s="28">
        <v>0.9</v>
      </c>
      <c r="AQ216" s="34">
        <v>0</v>
      </c>
      <c r="AR216" s="37">
        <v>74</v>
      </c>
      <c r="AT216" s="32">
        <f t="shared" si="105"/>
        <v>1313000</v>
      </c>
    </row>
    <row r="217" spans="1:46">
      <c r="A217" s="15">
        <v>42584</v>
      </c>
      <c r="B217" s="1">
        <f t="shared" si="235"/>
        <v>2920.1570000000002</v>
      </c>
      <c r="D217" s="29">
        <v>2702000</v>
      </c>
      <c r="E217" s="16">
        <f t="shared" si="39"/>
        <v>1.0807390821613621</v>
      </c>
      <c r="F217" s="43">
        <f t="shared" si="181"/>
        <v>1.2008212024015135</v>
      </c>
      <c r="G217" s="20">
        <v>952</v>
      </c>
      <c r="H217" s="1">
        <f t="shared" si="223"/>
        <v>673.25400000000002</v>
      </c>
      <c r="I217" s="1">
        <f t="shared" si="224"/>
        <v>243.333</v>
      </c>
      <c r="J217" s="4">
        <f t="shared" si="225"/>
        <v>439.57</v>
      </c>
      <c r="K217" s="20">
        <v>612</v>
      </c>
      <c r="L217" s="21">
        <v>1463000</v>
      </c>
      <c r="M217" s="22"/>
      <c r="N217" s="4">
        <f t="shared" si="232"/>
        <v>1093.895</v>
      </c>
      <c r="O217" s="4">
        <f t="shared" si="233"/>
        <v>0.74770676691729321</v>
      </c>
      <c r="P217" s="4">
        <f t="shared" si="234"/>
        <v>479</v>
      </c>
      <c r="Q217" s="4">
        <f t="shared" si="229"/>
        <v>192.19500000000002</v>
      </c>
      <c r="R217" s="4">
        <f t="shared" si="230"/>
        <v>65.7</v>
      </c>
      <c r="S217" s="4">
        <f t="shared" si="231"/>
        <v>237</v>
      </c>
      <c r="T217" s="34">
        <v>120</v>
      </c>
      <c r="U217" s="23">
        <v>298</v>
      </c>
      <c r="V217" s="23">
        <v>479</v>
      </c>
      <c r="W217" s="23">
        <v>165</v>
      </c>
      <c r="X217" s="24"/>
      <c r="Y217" s="24"/>
      <c r="Z217" s="24"/>
      <c r="AA217" s="26">
        <v>534.51</v>
      </c>
      <c r="AB217" s="26">
        <v>0</v>
      </c>
      <c r="AC217" s="26">
        <v>213.55</v>
      </c>
      <c r="AD217" s="25">
        <v>0</v>
      </c>
      <c r="AE217" s="26">
        <v>73</v>
      </c>
      <c r="AF217" s="26"/>
      <c r="AG217" s="27"/>
      <c r="AH217" s="36">
        <v>237</v>
      </c>
      <c r="AI217" s="36">
        <v>439.57</v>
      </c>
      <c r="AJ217" s="27"/>
      <c r="AK217" s="27">
        <v>103.1</v>
      </c>
      <c r="AL217" s="27">
        <v>21.27</v>
      </c>
      <c r="AM217" s="27">
        <v>0</v>
      </c>
      <c r="AN217" s="28"/>
      <c r="AO217" s="28">
        <v>0.9</v>
      </c>
      <c r="AQ217" s="34">
        <v>0</v>
      </c>
      <c r="AR217" s="37">
        <v>73</v>
      </c>
      <c r="AT217" s="32">
        <f t="shared" si="105"/>
        <v>1239000</v>
      </c>
    </row>
    <row r="218" spans="1:46">
      <c r="A218" s="15">
        <v>42585</v>
      </c>
      <c r="B218" s="1">
        <f t="shared" si="235"/>
        <v>2678.6587</v>
      </c>
      <c r="D218" s="29">
        <v>2501000</v>
      </c>
      <c r="E218" s="16">
        <f t="shared" si="39"/>
        <v>1.0710350659736105</v>
      </c>
      <c r="F218" s="43">
        <f t="shared" si="181"/>
        <v>1.2034101864872029</v>
      </c>
      <c r="G218" s="20">
        <v>915.91</v>
      </c>
      <c r="H218" s="1">
        <f t="shared" si="223"/>
        <v>564.9987000000001</v>
      </c>
      <c r="I218" s="1">
        <f t="shared" si="224"/>
        <v>218.05</v>
      </c>
      <c r="J218" s="4">
        <f t="shared" si="225"/>
        <v>499.7</v>
      </c>
      <c r="K218" s="20">
        <v>480</v>
      </c>
      <c r="L218" s="21">
        <v>1233000</v>
      </c>
      <c r="M218" s="22"/>
      <c r="N218" s="4">
        <f t="shared" si="232"/>
        <v>1087.3163</v>
      </c>
      <c r="O218" s="4">
        <f t="shared" si="233"/>
        <v>0.88184614760746149</v>
      </c>
      <c r="P218" s="4">
        <f t="shared" si="234"/>
        <v>461</v>
      </c>
      <c r="Q218" s="4">
        <f t="shared" si="229"/>
        <v>162.5763</v>
      </c>
      <c r="R218" s="4">
        <f t="shared" si="230"/>
        <v>58.74</v>
      </c>
      <c r="S218" s="4">
        <f t="shared" si="231"/>
        <v>285</v>
      </c>
      <c r="T218" s="34">
        <v>120</v>
      </c>
      <c r="U218" s="23">
        <v>271</v>
      </c>
      <c r="V218" s="23">
        <v>461</v>
      </c>
      <c r="W218" s="23">
        <v>175</v>
      </c>
      <c r="X218" s="24"/>
      <c r="Y218" s="24"/>
      <c r="Z218" s="24"/>
      <c r="AA218" s="26">
        <v>452.16</v>
      </c>
      <c r="AB218" s="26">
        <v>0</v>
      </c>
      <c r="AC218" s="26">
        <v>182.67</v>
      </c>
      <c r="AD218" s="25">
        <v>0</v>
      </c>
      <c r="AE218" s="26">
        <v>66</v>
      </c>
      <c r="AF218" s="26"/>
      <c r="AG218" s="27"/>
      <c r="AH218" s="36">
        <v>285</v>
      </c>
      <c r="AI218" s="36">
        <v>499.7</v>
      </c>
      <c r="AJ218" s="27"/>
      <c r="AK218" s="27">
        <v>97</v>
      </c>
      <c r="AL218" s="27">
        <v>16</v>
      </c>
      <c r="AM218" s="27">
        <v>0</v>
      </c>
      <c r="AN218" s="28"/>
      <c r="AO218" s="28">
        <v>0.89</v>
      </c>
      <c r="AQ218" s="34">
        <v>0</v>
      </c>
      <c r="AR218" s="37">
        <v>66</v>
      </c>
      <c r="AT218" s="32">
        <f t="shared" si="105"/>
        <v>1268000</v>
      </c>
    </row>
    <row r="219" spans="1:46">
      <c r="A219" s="15">
        <v>42586</v>
      </c>
      <c r="B219" s="1">
        <f t="shared" si="235"/>
        <v>2791.9139</v>
      </c>
      <c r="D219" s="29">
        <v>2546000</v>
      </c>
      <c r="E219" s="16">
        <f t="shared" si="39"/>
        <v>1.0965883346425767</v>
      </c>
      <c r="F219" s="43">
        <f t="shared" si="181"/>
        <v>1.2321217243175018</v>
      </c>
      <c r="G219" s="20">
        <v>903</v>
      </c>
      <c r="H219" s="1">
        <f t="shared" ref="H219:H224" si="236">Z219*AN219+(AA219+AB219+AC219)*AO219</f>
        <v>630.32470000000001</v>
      </c>
      <c r="I219" s="1">
        <f t="shared" ref="I219:I224" si="237">AO219*(AL219+AE219+AK219+AM219+AR219)+(AQ219)</f>
        <v>217.4092</v>
      </c>
      <c r="J219" s="4">
        <f t="shared" ref="J219:J224" si="238">AG219*AO219+AI219</f>
        <v>472.95</v>
      </c>
      <c r="K219" s="20">
        <v>568.23</v>
      </c>
      <c r="L219" s="21">
        <v>1337000</v>
      </c>
      <c r="M219" s="22"/>
      <c r="N219" s="4">
        <f t="shared" ref="N219:N224" si="239">SUM(P219:T219)</f>
        <v>1103.2148</v>
      </c>
      <c r="O219" s="4">
        <f t="shared" ref="O219:O224" si="240">N219/L219*1000</f>
        <v>0.82514195961106962</v>
      </c>
      <c r="P219" s="4">
        <f t="shared" ref="P219:P224" si="241">V219</f>
        <v>472.95</v>
      </c>
      <c r="Q219" s="4">
        <f t="shared" ref="Q219:Q224" si="242">Y219*AN219+AC219*AO219</f>
        <v>187.1848</v>
      </c>
      <c r="R219" s="4">
        <f t="shared" ref="R219:R224" si="243">SUM(AD219+AJ219+AR219)*AO219</f>
        <v>55.18</v>
      </c>
      <c r="S219" s="4">
        <f t="shared" ref="S219:S224" si="244">AF219*AO219+AH219</f>
        <v>267.89999999999998</v>
      </c>
      <c r="T219" s="34">
        <v>120</v>
      </c>
      <c r="U219" s="23">
        <v>267</v>
      </c>
      <c r="V219" s="23">
        <v>472.95</v>
      </c>
      <c r="W219" s="23">
        <v>189</v>
      </c>
      <c r="X219" s="24"/>
      <c r="Y219" s="24"/>
      <c r="Z219" s="24"/>
      <c r="AA219" s="26">
        <v>497.91</v>
      </c>
      <c r="AB219" s="26">
        <v>0</v>
      </c>
      <c r="AC219" s="26">
        <v>210.32</v>
      </c>
      <c r="AD219" s="25">
        <v>0</v>
      </c>
      <c r="AE219" s="26">
        <v>76</v>
      </c>
      <c r="AF219" s="26"/>
      <c r="AG219" s="27"/>
      <c r="AH219" s="36">
        <v>267.89999999999998</v>
      </c>
      <c r="AI219" s="36">
        <v>472.95</v>
      </c>
      <c r="AJ219" s="27"/>
      <c r="AK219" s="27">
        <v>91.28</v>
      </c>
      <c r="AL219" s="27">
        <v>15</v>
      </c>
      <c r="AM219" s="27">
        <v>0</v>
      </c>
      <c r="AN219" s="28"/>
      <c r="AO219" s="28">
        <v>0.89</v>
      </c>
      <c r="AQ219" s="34">
        <v>0</v>
      </c>
      <c r="AR219" s="37">
        <v>62</v>
      </c>
      <c r="AT219" s="32">
        <f t="shared" si="105"/>
        <v>1209000</v>
      </c>
    </row>
    <row r="220" spans="1:46">
      <c r="A220" s="15">
        <v>42587</v>
      </c>
      <c r="B220" s="1">
        <f t="shared" si="235"/>
        <v>2663.2067999999999</v>
      </c>
      <c r="D220" s="29">
        <v>2411000</v>
      </c>
      <c r="E220" s="16">
        <f t="shared" si="39"/>
        <v>1.1046067192036499</v>
      </c>
      <c r="F220" s="43">
        <f t="shared" si="181"/>
        <v>1.2411311451726403</v>
      </c>
      <c r="G220" s="20">
        <v>867</v>
      </c>
      <c r="H220" s="1">
        <f t="shared" si="236"/>
        <v>576.47080000000005</v>
      </c>
      <c r="I220" s="1">
        <f t="shared" si="237"/>
        <v>215.73600000000002</v>
      </c>
      <c r="J220" s="4">
        <f t="shared" si="238"/>
        <v>464</v>
      </c>
      <c r="K220" s="20">
        <v>540</v>
      </c>
      <c r="L220" s="21">
        <v>1400000</v>
      </c>
      <c r="M220" s="22"/>
      <c r="N220" s="4">
        <f t="shared" si="239"/>
        <v>1086.4380999999998</v>
      </c>
      <c r="O220" s="4">
        <f t="shared" si="240"/>
        <v>0.7760272142857142</v>
      </c>
      <c r="P220" s="4">
        <f t="shared" si="241"/>
        <v>464</v>
      </c>
      <c r="Q220" s="4">
        <f t="shared" si="242"/>
        <v>171.13810000000001</v>
      </c>
      <c r="R220" s="4">
        <f t="shared" si="243"/>
        <v>62.300000000000004</v>
      </c>
      <c r="S220" s="4">
        <f t="shared" si="244"/>
        <v>269</v>
      </c>
      <c r="T220" s="34">
        <v>120</v>
      </c>
      <c r="U220" s="23">
        <v>269</v>
      </c>
      <c r="V220" s="23">
        <v>464</v>
      </c>
      <c r="W220" s="23">
        <v>155</v>
      </c>
      <c r="X220" s="24"/>
      <c r="Y220" s="24"/>
      <c r="Z220" s="24"/>
      <c r="AA220" s="26">
        <v>455.43</v>
      </c>
      <c r="AB220" s="26">
        <v>0</v>
      </c>
      <c r="AC220" s="26">
        <v>192.29</v>
      </c>
      <c r="AD220" s="25">
        <v>0</v>
      </c>
      <c r="AE220" s="26">
        <v>76</v>
      </c>
      <c r="AF220" s="26"/>
      <c r="AG220" s="27"/>
      <c r="AH220" s="36">
        <v>269</v>
      </c>
      <c r="AI220" s="36">
        <v>464</v>
      </c>
      <c r="AJ220" s="27"/>
      <c r="AK220" s="27">
        <v>76</v>
      </c>
      <c r="AL220" s="27">
        <v>20.399999999999999</v>
      </c>
      <c r="AM220" s="27">
        <v>0</v>
      </c>
      <c r="AN220" s="28"/>
      <c r="AO220" s="28">
        <v>0.89</v>
      </c>
      <c r="AQ220" s="34">
        <v>0</v>
      </c>
      <c r="AR220" s="37">
        <v>70</v>
      </c>
      <c r="AT220" s="32">
        <f t="shared" si="105"/>
        <v>1011000</v>
      </c>
    </row>
    <row r="221" spans="1:46">
      <c r="A221" s="15">
        <v>42588</v>
      </c>
      <c r="B221" s="1">
        <f t="shared" si="235"/>
        <v>2347.7960000000003</v>
      </c>
      <c r="D221" s="29">
        <v>1892000</v>
      </c>
      <c r="E221" s="16">
        <f t="shared" si="39"/>
        <v>1.240906976744186</v>
      </c>
      <c r="F221" s="43">
        <f t="shared" si="181"/>
        <v>1.3787855297157623</v>
      </c>
      <c r="G221" s="20">
        <v>767</v>
      </c>
      <c r="H221" s="1">
        <f t="shared" si="236"/>
        <v>554.79600000000005</v>
      </c>
      <c r="I221" s="1">
        <f t="shared" si="237"/>
        <v>216</v>
      </c>
      <c r="J221" s="4">
        <f t="shared" si="238"/>
        <v>367</v>
      </c>
      <c r="K221" s="20">
        <v>443</v>
      </c>
      <c r="L221" s="21">
        <v>1267000</v>
      </c>
      <c r="M221" s="22"/>
      <c r="N221" s="4">
        <f t="shared" si="239"/>
        <v>922.78099999999995</v>
      </c>
      <c r="O221" s="4">
        <f t="shared" si="240"/>
        <v>0.72831965272296761</v>
      </c>
      <c r="P221" s="4">
        <f t="shared" si="241"/>
        <v>360</v>
      </c>
      <c r="Q221" s="4">
        <f t="shared" si="242"/>
        <v>162.98099999999999</v>
      </c>
      <c r="R221" s="4">
        <f t="shared" si="243"/>
        <v>64.8</v>
      </c>
      <c r="S221" s="4">
        <f t="shared" si="244"/>
        <v>215</v>
      </c>
      <c r="T221" s="34">
        <v>120</v>
      </c>
      <c r="U221" s="23">
        <v>228</v>
      </c>
      <c r="V221" s="23">
        <v>360</v>
      </c>
      <c r="W221" s="23">
        <v>171</v>
      </c>
      <c r="X221" s="24"/>
      <c r="Y221" s="24"/>
      <c r="Z221" s="24"/>
      <c r="AA221" s="26">
        <v>435.35</v>
      </c>
      <c r="AB221" s="26">
        <v>0</v>
      </c>
      <c r="AC221" s="26">
        <v>181.09</v>
      </c>
      <c r="AD221" s="25">
        <v>0</v>
      </c>
      <c r="AE221" s="26">
        <v>73</v>
      </c>
      <c r="AF221" s="26"/>
      <c r="AG221" s="27"/>
      <c r="AH221" s="36">
        <v>215</v>
      </c>
      <c r="AI221" s="36">
        <v>367</v>
      </c>
      <c r="AJ221" s="27"/>
      <c r="AK221" s="27">
        <v>73</v>
      </c>
      <c r="AL221" s="27">
        <v>22</v>
      </c>
      <c r="AM221" s="27">
        <v>0</v>
      </c>
      <c r="AN221" s="28"/>
      <c r="AO221" s="28">
        <v>0.9</v>
      </c>
      <c r="AQ221" s="34">
        <v>0</v>
      </c>
      <c r="AR221" s="37">
        <v>72</v>
      </c>
      <c r="AT221" s="32">
        <f t="shared" si="105"/>
        <v>625000</v>
      </c>
    </row>
    <row r="222" spans="1:46">
      <c r="A222" s="15">
        <v>42589</v>
      </c>
      <c r="B222" s="1">
        <f t="shared" si="235"/>
        <v>2365.886</v>
      </c>
      <c r="D222" s="29">
        <v>1963000</v>
      </c>
      <c r="E222" s="16">
        <f t="shared" si="39"/>
        <v>1.2052399388690778</v>
      </c>
      <c r="F222" s="43">
        <f t="shared" si="181"/>
        <v>1.3391554876323086</v>
      </c>
      <c r="G222" s="20">
        <v>760</v>
      </c>
      <c r="H222" s="1">
        <f t="shared" si="236"/>
        <v>548.58600000000001</v>
      </c>
      <c r="I222" s="1">
        <f t="shared" si="237"/>
        <v>222.3</v>
      </c>
      <c r="J222" s="4">
        <f t="shared" si="238"/>
        <v>354</v>
      </c>
      <c r="K222" s="20">
        <v>481</v>
      </c>
      <c r="L222" s="21">
        <v>1127000</v>
      </c>
      <c r="M222" s="22"/>
      <c r="N222" s="4">
        <f t="shared" si="239"/>
        <v>928.399</v>
      </c>
      <c r="O222" s="4">
        <f t="shared" si="240"/>
        <v>0.82377905944986685</v>
      </c>
      <c r="P222" s="4">
        <f t="shared" si="241"/>
        <v>356</v>
      </c>
      <c r="Q222" s="4">
        <f t="shared" si="242"/>
        <v>159.39900000000003</v>
      </c>
      <c r="R222" s="4">
        <f t="shared" si="243"/>
        <v>72</v>
      </c>
      <c r="S222" s="4">
        <f t="shared" si="244"/>
        <v>221</v>
      </c>
      <c r="T222" s="34">
        <v>120</v>
      </c>
      <c r="U222" s="23">
        <v>216</v>
      </c>
      <c r="V222" s="23">
        <v>356</v>
      </c>
      <c r="W222" s="23">
        <v>182</v>
      </c>
      <c r="X222" s="24"/>
      <c r="Y222" s="24"/>
      <c r="Z222" s="24"/>
      <c r="AA222" s="26">
        <v>432.43</v>
      </c>
      <c r="AB222" s="26">
        <v>0</v>
      </c>
      <c r="AC222" s="26">
        <v>177.11</v>
      </c>
      <c r="AD222" s="25">
        <v>0</v>
      </c>
      <c r="AE222" s="26">
        <v>80</v>
      </c>
      <c r="AF222" s="26"/>
      <c r="AG222" s="27"/>
      <c r="AH222" s="36">
        <v>221</v>
      </c>
      <c r="AI222" s="36">
        <v>354</v>
      </c>
      <c r="AJ222" s="27"/>
      <c r="AK222" s="27">
        <v>63</v>
      </c>
      <c r="AL222" s="27">
        <v>24</v>
      </c>
      <c r="AM222" s="27">
        <v>0</v>
      </c>
      <c r="AN222" s="28"/>
      <c r="AO222" s="28">
        <v>0.9</v>
      </c>
      <c r="AQ222" s="34">
        <v>0</v>
      </c>
      <c r="AR222" s="37">
        <v>80</v>
      </c>
      <c r="AT222" s="32">
        <f t="shared" si="105"/>
        <v>836000</v>
      </c>
    </row>
    <row r="223" spans="1:46">
      <c r="A223" s="15">
        <v>42590</v>
      </c>
      <c r="B223" s="1">
        <f t="shared" si="235"/>
        <v>2886.5940000000001</v>
      </c>
      <c r="D223" s="29">
        <v>2613000</v>
      </c>
      <c r="E223" s="16">
        <f t="shared" si="39"/>
        <v>1.1047049368541906</v>
      </c>
      <c r="F223" s="43">
        <f t="shared" si="181"/>
        <v>1.2274499298379895</v>
      </c>
      <c r="G223" s="20">
        <v>936</v>
      </c>
      <c r="H223" s="1">
        <f t="shared" si="236"/>
        <v>647.42399999999998</v>
      </c>
      <c r="I223" s="1">
        <f t="shared" si="237"/>
        <v>261.45</v>
      </c>
      <c r="J223" s="4">
        <f t="shared" si="238"/>
        <v>451.72</v>
      </c>
      <c r="K223" s="20">
        <v>590</v>
      </c>
      <c r="L223" s="21">
        <v>1430000</v>
      </c>
      <c r="M223" s="22"/>
      <c r="N223" s="4">
        <f t="shared" si="239"/>
        <v>1054.941</v>
      </c>
      <c r="O223" s="4">
        <f t="shared" si="240"/>
        <v>0.73772097902097911</v>
      </c>
      <c r="P223" s="4">
        <f t="shared" si="241"/>
        <v>434</v>
      </c>
      <c r="Q223" s="4">
        <f t="shared" si="242"/>
        <v>175.04100000000003</v>
      </c>
      <c r="R223" s="4">
        <f t="shared" si="243"/>
        <v>72.900000000000006</v>
      </c>
      <c r="S223" s="4">
        <f t="shared" si="244"/>
        <v>253</v>
      </c>
      <c r="T223" s="34">
        <v>120</v>
      </c>
      <c r="U223" s="23">
        <v>294</v>
      </c>
      <c r="V223" s="23">
        <v>434</v>
      </c>
      <c r="W223" s="23">
        <v>198</v>
      </c>
      <c r="X223" s="24"/>
      <c r="Y223" s="24"/>
      <c r="Z223" s="24"/>
      <c r="AA223" s="26">
        <v>524.87</v>
      </c>
      <c r="AB223" s="26">
        <v>0</v>
      </c>
      <c r="AC223" s="26">
        <v>194.49</v>
      </c>
      <c r="AD223" s="25">
        <v>0</v>
      </c>
      <c r="AE223" s="26">
        <v>90</v>
      </c>
      <c r="AF223" s="26"/>
      <c r="AG223" s="27"/>
      <c r="AH223" s="36">
        <v>253</v>
      </c>
      <c r="AI223" s="36">
        <v>451.72</v>
      </c>
      <c r="AJ223" s="27"/>
      <c r="AK223" s="27">
        <v>99.5</v>
      </c>
      <c r="AL223" s="27">
        <v>20</v>
      </c>
      <c r="AM223" s="27">
        <v>0</v>
      </c>
      <c r="AN223" s="28"/>
      <c r="AO223" s="28">
        <v>0.9</v>
      </c>
      <c r="AQ223" s="34">
        <v>0</v>
      </c>
      <c r="AR223" s="37">
        <v>81</v>
      </c>
      <c r="AT223" s="32">
        <f t="shared" si="105"/>
        <v>1183000</v>
      </c>
    </row>
    <row r="224" spans="1:46">
      <c r="A224" s="15">
        <v>42591</v>
      </c>
      <c r="B224" s="1">
        <f t="shared" si="235"/>
        <v>2976.7780000000002</v>
      </c>
      <c r="D224" s="29">
        <v>2741000</v>
      </c>
      <c r="E224" s="16">
        <f t="shared" si="39"/>
        <v>1.0860189711784021</v>
      </c>
      <c r="F224" s="43">
        <f t="shared" si="181"/>
        <v>1.2066877457537801</v>
      </c>
      <c r="G224" s="20">
        <v>985.84</v>
      </c>
      <c r="H224" s="1">
        <f t="shared" si="236"/>
        <v>640.42200000000003</v>
      </c>
      <c r="I224" s="1">
        <f t="shared" si="237"/>
        <v>274.98600000000005</v>
      </c>
      <c r="J224" s="4">
        <f t="shared" si="238"/>
        <v>421.53</v>
      </c>
      <c r="K224" s="20">
        <v>654</v>
      </c>
      <c r="L224" s="21">
        <v>1525000</v>
      </c>
      <c r="M224" s="22"/>
      <c r="N224" s="4">
        <f t="shared" si="239"/>
        <v>1045.693</v>
      </c>
      <c r="O224" s="4">
        <f t="shared" si="240"/>
        <v>0.68570032786885238</v>
      </c>
      <c r="P224" s="4">
        <f t="shared" si="241"/>
        <v>423</v>
      </c>
      <c r="Q224" s="4">
        <f t="shared" si="242"/>
        <v>180.20699999999999</v>
      </c>
      <c r="R224" s="4">
        <f t="shared" si="243"/>
        <v>72.486000000000004</v>
      </c>
      <c r="S224" s="4">
        <f t="shared" si="244"/>
        <v>250</v>
      </c>
      <c r="T224" s="34">
        <v>120</v>
      </c>
      <c r="U224" s="23">
        <v>342</v>
      </c>
      <c r="V224" s="23">
        <v>423</v>
      </c>
      <c r="W224" s="23">
        <v>213</v>
      </c>
      <c r="X224" s="24"/>
      <c r="Y224" s="24"/>
      <c r="Z224" s="24"/>
      <c r="AA224" s="26">
        <v>511.35</v>
      </c>
      <c r="AB224" s="26">
        <v>0</v>
      </c>
      <c r="AC224" s="26">
        <v>200.23</v>
      </c>
      <c r="AD224" s="25">
        <v>0</v>
      </c>
      <c r="AE224" s="26">
        <v>104</v>
      </c>
      <c r="AF224" s="26"/>
      <c r="AG224" s="27"/>
      <c r="AH224" s="36">
        <v>250</v>
      </c>
      <c r="AI224" s="36">
        <v>421.53</v>
      </c>
      <c r="AJ224" s="27"/>
      <c r="AK224" s="27">
        <v>93</v>
      </c>
      <c r="AL224" s="27">
        <v>28</v>
      </c>
      <c r="AM224" s="27">
        <v>0</v>
      </c>
      <c r="AN224" s="28"/>
      <c r="AO224" s="28">
        <v>0.9</v>
      </c>
      <c r="AQ224" s="34">
        <v>0</v>
      </c>
      <c r="AR224" s="37">
        <v>80.540000000000006</v>
      </c>
      <c r="AT224" s="32">
        <f t="shared" si="105"/>
        <v>1216000</v>
      </c>
    </row>
    <row r="225" spans="1:46">
      <c r="A225" s="15">
        <v>42592</v>
      </c>
      <c r="B225" s="1">
        <f t="shared" si="235"/>
        <v>1259.634</v>
      </c>
      <c r="D225" s="29">
        <v>2833000</v>
      </c>
      <c r="E225" s="16">
        <f t="shared" si="39"/>
        <v>0.44462901517825626</v>
      </c>
      <c r="F225" s="43">
        <f t="shared" si="181"/>
        <v>0.49403223908695137</v>
      </c>
      <c r="G225" s="20"/>
      <c r="H225" s="1">
        <f t="shared" ref="H225:H248" si="245">Z225*AN225+(AA225+AB225+AC225)*AO225</f>
        <v>644.63400000000001</v>
      </c>
      <c r="I225" s="1">
        <f t="shared" ref="I225:I248" si="246">AO225*(AL225+AE225+AK225+AM225+AR225)+(AQ225)</f>
        <v>162</v>
      </c>
      <c r="J225" s="4">
        <f t="shared" ref="J225:J248" si="247">AG225*AO225+AI225</f>
        <v>0</v>
      </c>
      <c r="K225" s="20">
        <v>453</v>
      </c>
      <c r="L225" s="21">
        <v>1500000</v>
      </c>
      <c r="M225" s="22"/>
      <c r="N225" s="4">
        <f t="shared" ref="N225:N248" si="248">SUM(P225:T225)</f>
        <v>360.86699999999996</v>
      </c>
      <c r="O225" s="4">
        <f t="shared" ref="O225:O248" si="249">N225/L225*1000</f>
        <v>0.24057799999999996</v>
      </c>
      <c r="P225" s="4">
        <f t="shared" ref="P225:P248" si="250">V225</f>
        <v>0</v>
      </c>
      <c r="Q225" s="4">
        <f t="shared" ref="Q225:Q248" si="251">Y225*AN225+AC225*AO225</f>
        <v>168.86699999999999</v>
      </c>
      <c r="R225" s="4">
        <f t="shared" ref="R225:R248" si="252">SUM(AD225+AJ225+AR225)*AO225</f>
        <v>72</v>
      </c>
      <c r="S225" s="4">
        <f t="shared" ref="S225:S248" si="253">AF225*AO225+AH225</f>
        <v>0</v>
      </c>
      <c r="T225" s="34">
        <v>120</v>
      </c>
      <c r="U225" s="23"/>
      <c r="V225" s="23"/>
      <c r="W225" s="23"/>
      <c r="X225" s="24"/>
      <c r="Y225" s="24"/>
      <c r="Z225" s="24"/>
      <c r="AA225" s="26">
        <v>528.63</v>
      </c>
      <c r="AB225" s="26">
        <v>0</v>
      </c>
      <c r="AC225" s="26">
        <v>187.63</v>
      </c>
      <c r="AD225" s="25">
        <v>0</v>
      </c>
      <c r="AE225" s="26">
        <v>100</v>
      </c>
      <c r="AF225" s="26"/>
      <c r="AG225" s="27"/>
      <c r="AH225" s="36"/>
      <c r="AI225" s="36"/>
      <c r="AJ225" s="27"/>
      <c r="AK225" s="27"/>
      <c r="AL225" s="27"/>
      <c r="AM225" s="27">
        <v>0</v>
      </c>
      <c r="AN225" s="28"/>
      <c r="AO225" s="28">
        <v>0.9</v>
      </c>
      <c r="AQ225" s="34">
        <v>0</v>
      </c>
      <c r="AR225" s="37">
        <v>80</v>
      </c>
      <c r="AT225" s="32">
        <f t="shared" si="105"/>
        <v>1333000</v>
      </c>
    </row>
    <row r="226" spans="1:46">
      <c r="A226" s="15">
        <v>42593</v>
      </c>
      <c r="B226" s="1">
        <f t="shared" si="235"/>
        <v>2778.75</v>
      </c>
      <c r="D226" s="29">
        <v>2623000</v>
      </c>
      <c r="E226" s="16">
        <f t="shared" si="39"/>
        <v>1.0593785741517348</v>
      </c>
      <c r="F226" s="43">
        <f t="shared" si="181"/>
        <v>1.1770873046130386</v>
      </c>
      <c r="G226" s="20">
        <v>944.67</v>
      </c>
      <c r="H226" s="1">
        <f t="shared" si="245"/>
        <v>622.21499999999992</v>
      </c>
      <c r="I226" s="1">
        <f t="shared" si="246"/>
        <v>245.655</v>
      </c>
      <c r="J226" s="4">
        <f t="shared" si="247"/>
        <v>410</v>
      </c>
      <c r="K226" s="20">
        <v>556.21</v>
      </c>
      <c r="L226" s="21">
        <v>1411000</v>
      </c>
      <c r="M226" s="22"/>
      <c r="N226" s="4">
        <f t="shared" si="248"/>
        <v>1038.5050000000001</v>
      </c>
      <c r="O226" s="4">
        <f t="shared" si="249"/>
        <v>0.7360063784549965</v>
      </c>
      <c r="P226" s="4">
        <f t="shared" si="250"/>
        <v>439</v>
      </c>
      <c r="Q226" s="4">
        <f t="shared" si="251"/>
        <v>175.005</v>
      </c>
      <c r="R226" s="4">
        <f t="shared" si="252"/>
        <v>67.5</v>
      </c>
      <c r="S226" s="4">
        <f t="shared" si="253"/>
        <v>237</v>
      </c>
      <c r="T226" s="34">
        <v>120</v>
      </c>
      <c r="U226" s="23">
        <v>309</v>
      </c>
      <c r="V226" s="23">
        <v>439</v>
      </c>
      <c r="W226" s="23">
        <v>197</v>
      </c>
      <c r="X226" s="24"/>
      <c r="Y226" s="24"/>
      <c r="Z226" s="24"/>
      <c r="AA226" s="26">
        <v>496.9</v>
      </c>
      <c r="AB226" s="26">
        <v>0</v>
      </c>
      <c r="AC226" s="26">
        <v>194.45</v>
      </c>
      <c r="AD226" s="25">
        <v>0</v>
      </c>
      <c r="AE226" s="26">
        <v>100.95</v>
      </c>
      <c r="AF226" s="26"/>
      <c r="AG226" s="27"/>
      <c r="AH226" s="36">
        <v>237</v>
      </c>
      <c r="AI226" s="36">
        <v>410</v>
      </c>
      <c r="AJ226" s="27"/>
      <c r="AK226" s="27">
        <v>73</v>
      </c>
      <c r="AL226" s="27">
        <v>24</v>
      </c>
      <c r="AM226" s="27">
        <v>0</v>
      </c>
      <c r="AN226" s="28"/>
      <c r="AO226" s="28">
        <v>0.9</v>
      </c>
      <c r="AQ226" s="34">
        <v>0</v>
      </c>
      <c r="AR226" s="37">
        <v>75</v>
      </c>
      <c r="AT226" s="32">
        <f t="shared" si="105"/>
        <v>1212000</v>
      </c>
    </row>
    <row r="227" spans="1:46">
      <c r="A227" s="15">
        <v>42594</v>
      </c>
      <c r="B227" s="1">
        <f t="shared" si="235"/>
        <v>2827.8429999999998</v>
      </c>
      <c r="D227" s="29">
        <v>2619000</v>
      </c>
      <c r="E227" s="16">
        <f t="shared" si="39"/>
        <v>1.0797415043909888</v>
      </c>
      <c r="F227" s="43">
        <f t="shared" si="181"/>
        <v>1.1997127826566543</v>
      </c>
      <c r="G227" s="20">
        <v>967</v>
      </c>
      <c r="H227" s="1">
        <f t="shared" si="245"/>
        <v>670.84199999999998</v>
      </c>
      <c r="I227" s="1">
        <f t="shared" si="246"/>
        <v>246.501</v>
      </c>
      <c r="J227" s="4">
        <f t="shared" si="247"/>
        <v>374.5</v>
      </c>
      <c r="K227" s="20">
        <v>569</v>
      </c>
      <c r="L227" s="21">
        <v>1393000</v>
      </c>
      <c r="M227" s="22"/>
      <c r="N227" s="4">
        <f t="shared" si="248"/>
        <v>1066.4560000000001</v>
      </c>
      <c r="O227" s="4">
        <f t="shared" si="249"/>
        <v>0.76558219669777472</v>
      </c>
      <c r="P227" s="4">
        <f t="shared" si="250"/>
        <v>458</v>
      </c>
      <c r="Q227" s="4">
        <f t="shared" si="251"/>
        <v>196.95600000000002</v>
      </c>
      <c r="R227" s="4">
        <f t="shared" si="252"/>
        <v>76.5</v>
      </c>
      <c r="S227" s="4">
        <f t="shared" si="253"/>
        <v>215</v>
      </c>
      <c r="T227" s="34">
        <v>120</v>
      </c>
      <c r="U227" s="23">
        <v>303</v>
      </c>
      <c r="V227" s="23">
        <v>458</v>
      </c>
      <c r="W227" s="23">
        <v>187</v>
      </c>
      <c r="X227" s="24"/>
      <c r="Y227" s="24"/>
      <c r="Z227" s="24"/>
      <c r="AA227" s="26">
        <v>526.54</v>
      </c>
      <c r="AB227" s="26">
        <v>0</v>
      </c>
      <c r="AC227" s="26">
        <v>218.84</v>
      </c>
      <c r="AD227" s="25">
        <v>0</v>
      </c>
      <c r="AE227" s="26">
        <v>87.13</v>
      </c>
      <c r="AF227" s="26"/>
      <c r="AG227" s="27"/>
      <c r="AH227" s="36">
        <v>215</v>
      </c>
      <c r="AI227" s="36">
        <v>374.5</v>
      </c>
      <c r="AJ227" s="27"/>
      <c r="AK227" s="27">
        <v>77.760000000000005</v>
      </c>
      <c r="AL227" s="27">
        <v>24</v>
      </c>
      <c r="AM227" s="27">
        <v>0</v>
      </c>
      <c r="AN227" s="28"/>
      <c r="AO227" s="28">
        <v>0.9</v>
      </c>
      <c r="AQ227" s="34">
        <v>0</v>
      </c>
      <c r="AR227" s="37">
        <v>85</v>
      </c>
      <c r="AT227" s="32">
        <f t="shared" ref="AT227:AT271" si="254">D227-L227</f>
        <v>1226000</v>
      </c>
    </row>
    <row r="228" spans="1:46">
      <c r="A228" s="15">
        <v>42595</v>
      </c>
      <c r="B228" s="1">
        <f t="shared" si="235"/>
        <v>2541.9769999999999</v>
      </c>
      <c r="D228" s="29">
        <v>2064000</v>
      </c>
      <c r="E228" s="16">
        <f t="shared" si="39"/>
        <v>1.2315780038759689</v>
      </c>
      <c r="F228" s="43">
        <f t="shared" si="181"/>
        <v>1.3684200043066321</v>
      </c>
      <c r="G228" s="20">
        <v>922.71</v>
      </c>
      <c r="H228" s="1">
        <f t="shared" si="245"/>
        <v>584.298</v>
      </c>
      <c r="I228" s="1">
        <f t="shared" si="246"/>
        <v>232.11899999999997</v>
      </c>
      <c r="J228" s="4">
        <f t="shared" si="247"/>
        <v>362.85</v>
      </c>
      <c r="K228" s="20">
        <v>440</v>
      </c>
      <c r="L228" s="21">
        <v>1369000</v>
      </c>
      <c r="M228" s="22"/>
      <c r="N228" s="4">
        <f t="shared" si="248"/>
        <v>1056.374</v>
      </c>
      <c r="O228" s="4">
        <f t="shared" si="249"/>
        <v>0.77163915266617966</v>
      </c>
      <c r="P228" s="4">
        <f t="shared" si="250"/>
        <v>436</v>
      </c>
      <c r="Q228" s="4">
        <f t="shared" si="251"/>
        <v>205.97400000000002</v>
      </c>
      <c r="R228" s="4">
        <f t="shared" si="252"/>
        <v>77.400000000000006</v>
      </c>
      <c r="S228" s="4">
        <f t="shared" si="253"/>
        <v>217</v>
      </c>
      <c r="T228" s="34">
        <v>120</v>
      </c>
      <c r="U228" s="23">
        <v>247</v>
      </c>
      <c r="V228" s="23">
        <v>436</v>
      </c>
      <c r="W228" s="23">
        <v>194</v>
      </c>
      <c r="X228" s="24"/>
      <c r="Y228" s="24"/>
      <c r="Z228" s="24"/>
      <c r="AA228" s="26">
        <v>420.36</v>
      </c>
      <c r="AB228" s="26">
        <v>0</v>
      </c>
      <c r="AC228" s="26">
        <v>228.86</v>
      </c>
      <c r="AD228" s="25">
        <v>0</v>
      </c>
      <c r="AE228" s="26">
        <v>80</v>
      </c>
      <c r="AF228" s="26"/>
      <c r="AG228" s="27"/>
      <c r="AH228" s="36">
        <v>217</v>
      </c>
      <c r="AI228" s="36">
        <v>362.85</v>
      </c>
      <c r="AJ228" s="27"/>
      <c r="AK228" s="27">
        <v>70</v>
      </c>
      <c r="AL228" s="27">
        <v>21.91</v>
      </c>
      <c r="AM228" s="27">
        <v>0</v>
      </c>
      <c r="AN228" s="28"/>
      <c r="AO228" s="28">
        <v>0.9</v>
      </c>
      <c r="AQ228" s="34">
        <v>0</v>
      </c>
      <c r="AR228" s="37">
        <v>86</v>
      </c>
      <c r="AT228" s="32">
        <f t="shared" si="254"/>
        <v>695000</v>
      </c>
    </row>
    <row r="229" spans="1:46">
      <c r="A229" s="15">
        <v>42596</v>
      </c>
      <c r="B229" s="1">
        <f t="shared" si="235"/>
        <v>2456.5210000000002</v>
      </c>
      <c r="D229" s="29">
        <v>2184000</v>
      </c>
      <c r="E229" s="16">
        <f t="shared" si="39"/>
        <v>1.1247806776556779</v>
      </c>
      <c r="F229" s="43">
        <f t="shared" si="181"/>
        <v>1.2497563085063088</v>
      </c>
      <c r="G229" s="20">
        <v>864.62</v>
      </c>
      <c r="H229" s="1">
        <f t="shared" si="245"/>
        <v>591.29100000000005</v>
      </c>
      <c r="I229" s="1">
        <f t="shared" si="246"/>
        <v>209.70000000000002</v>
      </c>
      <c r="J229" s="4">
        <f t="shared" si="247"/>
        <v>301.14</v>
      </c>
      <c r="K229" s="20">
        <v>489.77</v>
      </c>
      <c r="L229" s="21">
        <v>1501000</v>
      </c>
      <c r="M229" s="22"/>
      <c r="N229" s="4">
        <f t="shared" si="248"/>
        <v>1055.8799999999999</v>
      </c>
      <c r="O229" s="4">
        <f t="shared" si="249"/>
        <v>0.70345103264490327</v>
      </c>
      <c r="P229" s="4">
        <f t="shared" si="250"/>
        <v>482</v>
      </c>
      <c r="Q229" s="4">
        <f t="shared" si="251"/>
        <v>199.07999999999998</v>
      </c>
      <c r="R229" s="4">
        <f t="shared" si="252"/>
        <v>64.8</v>
      </c>
      <c r="S229" s="4">
        <f t="shared" si="253"/>
        <v>190</v>
      </c>
      <c r="T229" s="34">
        <v>120</v>
      </c>
      <c r="U229" s="23">
        <v>235</v>
      </c>
      <c r="V229" s="23">
        <v>482</v>
      </c>
      <c r="W229" s="23">
        <v>142</v>
      </c>
      <c r="X229" s="24"/>
      <c r="Y229" s="24"/>
      <c r="Z229" s="24"/>
      <c r="AA229" s="26">
        <v>435.79</v>
      </c>
      <c r="AB229" s="26">
        <v>0</v>
      </c>
      <c r="AC229" s="26">
        <v>221.2</v>
      </c>
      <c r="AD229" s="25">
        <v>0</v>
      </c>
      <c r="AE229" s="26">
        <v>77</v>
      </c>
      <c r="AF229" s="26"/>
      <c r="AG229" s="27"/>
      <c r="AH229" s="36">
        <v>190</v>
      </c>
      <c r="AI229" s="36">
        <v>301.14</v>
      </c>
      <c r="AJ229" s="27"/>
      <c r="AK229" s="27">
        <v>60</v>
      </c>
      <c r="AL229" s="27">
        <v>24</v>
      </c>
      <c r="AM229" s="27">
        <v>0</v>
      </c>
      <c r="AN229" s="28"/>
      <c r="AO229" s="28">
        <v>0.9</v>
      </c>
      <c r="AQ229" s="34">
        <v>0</v>
      </c>
      <c r="AR229" s="37">
        <v>72</v>
      </c>
      <c r="AT229" s="32">
        <f t="shared" si="254"/>
        <v>683000</v>
      </c>
    </row>
    <row r="230" spans="1:46">
      <c r="A230" s="15">
        <v>42597</v>
      </c>
      <c r="B230" s="1">
        <f t="shared" si="235"/>
        <v>2779.7370000000001</v>
      </c>
      <c r="D230" s="29">
        <v>2725000</v>
      </c>
      <c r="E230" s="16">
        <f t="shared" si="39"/>
        <v>1.0200869724770643</v>
      </c>
      <c r="F230" s="43">
        <f t="shared" si="181"/>
        <v>1.1334299694189602</v>
      </c>
      <c r="G230" s="20">
        <v>986.24</v>
      </c>
      <c r="H230" s="1">
        <f t="shared" si="245"/>
        <v>654.10199999999998</v>
      </c>
      <c r="I230" s="1">
        <f t="shared" si="246"/>
        <v>228.375</v>
      </c>
      <c r="J230" s="4">
        <f t="shared" si="247"/>
        <v>322.02999999999997</v>
      </c>
      <c r="K230" s="20">
        <v>588.99</v>
      </c>
      <c r="L230" s="21">
        <v>1618000</v>
      </c>
      <c r="M230" s="22"/>
      <c r="N230" s="4">
        <f t="shared" si="248"/>
        <v>957.63</v>
      </c>
      <c r="O230" s="4">
        <f t="shared" si="249"/>
        <v>0.59186032138442524</v>
      </c>
      <c r="P230" s="4">
        <f t="shared" si="250"/>
        <v>405</v>
      </c>
      <c r="Q230" s="4">
        <f t="shared" si="251"/>
        <v>196.37100000000001</v>
      </c>
      <c r="R230" s="4">
        <f t="shared" si="252"/>
        <v>56.259</v>
      </c>
      <c r="S230" s="4">
        <f t="shared" si="253"/>
        <v>180</v>
      </c>
      <c r="T230" s="34">
        <v>120</v>
      </c>
      <c r="U230" s="23">
        <v>306</v>
      </c>
      <c r="V230" s="23">
        <v>405</v>
      </c>
      <c r="W230" s="23">
        <v>176</v>
      </c>
      <c r="X230" s="24"/>
      <c r="Y230" s="24"/>
      <c r="Z230" s="24"/>
      <c r="AA230" s="26">
        <v>508.59</v>
      </c>
      <c r="AB230" s="26">
        <v>0</v>
      </c>
      <c r="AC230" s="26">
        <v>218.19</v>
      </c>
      <c r="AD230" s="25">
        <v>0</v>
      </c>
      <c r="AE230" s="26">
        <v>85</v>
      </c>
      <c r="AF230" s="26"/>
      <c r="AG230" s="27"/>
      <c r="AH230" s="36">
        <v>180</v>
      </c>
      <c r="AI230" s="36">
        <v>322.02999999999997</v>
      </c>
      <c r="AJ230" s="27"/>
      <c r="AK230" s="27">
        <v>81.239999999999995</v>
      </c>
      <c r="AL230" s="27">
        <v>25</v>
      </c>
      <c r="AM230" s="27">
        <v>0</v>
      </c>
      <c r="AN230" s="28"/>
      <c r="AO230" s="28">
        <v>0.9</v>
      </c>
      <c r="AQ230" s="34">
        <v>0</v>
      </c>
      <c r="AR230" s="37">
        <v>62.51</v>
      </c>
      <c r="AT230" s="32">
        <f t="shared" si="254"/>
        <v>1107000</v>
      </c>
    </row>
    <row r="231" spans="1:46">
      <c r="A231" s="15">
        <v>42598</v>
      </c>
      <c r="B231" s="1">
        <f t="shared" si="235"/>
        <v>2966.5230000000001</v>
      </c>
      <c r="D231" s="29">
        <v>2631000</v>
      </c>
      <c r="E231" s="16">
        <f t="shared" si="39"/>
        <v>1.127526795895097</v>
      </c>
      <c r="F231" s="43">
        <f t="shared" si="181"/>
        <v>1.2528075509945522</v>
      </c>
      <c r="G231" s="20">
        <v>1014</v>
      </c>
      <c r="H231" s="1">
        <f t="shared" si="245"/>
        <v>664.08299999999997</v>
      </c>
      <c r="I231" s="1">
        <f t="shared" si="246"/>
        <v>238.5</v>
      </c>
      <c r="J231" s="4">
        <f t="shared" si="247"/>
        <v>469.94</v>
      </c>
      <c r="K231" s="20">
        <v>580</v>
      </c>
      <c r="L231" s="21">
        <v>1443000</v>
      </c>
      <c r="M231" s="22"/>
      <c r="N231" s="4">
        <f t="shared" si="248"/>
        <v>1079.8000000000002</v>
      </c>
      <c r="O231" s="4">
        <f t="shared" si="249"/>
        <v>0.74830214830214836</v>
      </c>
      <c r="P231" s="4">
        <f t="shared" si="250"/>
        <v>464</v>
      </c>
      <c r="Q231" s="4">
        <f t="shared" si="251"/>
        <v>196.20000000000002</v>
      </c>
      <c r="R231" s="4">
        <f t="shared" si="252"/>
        <v>57.6</v>
      </c>
      <c r="S231" s="4">
        <f t="shared" si="253"/>
        <v>242</v>
      </c>
      <c r="T231" s="34">
        <v>120</v>
      </c>
      <c r="U231" s="23">
        <v>350</v>
      </c>
      <c r="V231" s="23">
        <v>464</v>
      </c>
      <c r="W231" s="23">
        <v>188</v>
      </c>
      <c r="X231" s="24"/>
      <c r="Y231" s="24"/>
      <c r="Z231" s="24"/>
      <c r="AA231" s="26">
        <v>519.87</v>
      </c>
      <c r="AB231" s="26">
        <v>0</v>
      </c>
      <c r="AC231" s="26">
        <v>218</v>
      </c>
      <c r="AD231" s="25">
        <v>0</v>
      </c>
      <c r="AE231" s="26">
        <v>94</v>
      </c>
      <c r="AF231" s="26"/>
      <c r="AG231" s="27"/>
      <c r="AH231" s="36">
        <v>242</v>
      </c>
      <c r="AI231" s="36">
        <v>469.94</v>
      </c>
      <c r="AJ231" s="27"/>
      <c r="AK231" s="27">
        <v>86</v>
      </c>
      <c r="AL231" s="27">
        <v>21</v>
      </c>
      <c r="AM231" s="27">
        <v>0</v>
      </c>
      <c r="AN231" s="28"/>
      <c r="AO231" s="28">
        <v>0.9</v>
      </c>
      <c r="AQ231" s="34">
        <v>0</v>
      </c>
      <c r="AR231" s="37">
        <v>64</v>
      </c>
      <c r="AT231" s="32">
        <f t="shared" si="254"/>
        <v>1188000</v>
      </c>
    </row>
    <row r="232" spans="1:46">
      <c r="A232" s="15">
        <v>42599</v>
      </c>
      <c r="B232" s="1">
        <f t="shared" si="235"/>
        <v>2854.9049999999997</v>
      </c>
      <c r="D232" s="29">
        <v>2744000</v>
      </c>
      <c r="E232" s="16">
        <f t="shared" si="39"/>
        <v>1.040417274052478</v>
      </c>
      <c r="F232" s="43">
        <f t="shared" si="181"/>
        <v>1.1560191933916422</v>
      </c>
      <c r="G232" s="20">
        <v>964.54</v>
      </c>
      <c r="H232" s="1">
        <f t="shared" si="245"/>
        <v>663.52499999999998</v>
      </c>
      <c r="I232" s="1">
        <f t="shared" si="246"/>
        <v>246.6</v>
      </c>
      <c r="J232" s="4">
        <f t="shared" si="247"/>
        <v>401.24</v>
      </c>
      <c r="K232" s="20">
        <v>579</v>
      </c>
      <c r="L232" s="21">
        <v>1541000</v>
      </c>
      <c r="M232" s="22"/>
      <c r="N232" s="4">
        <f t="shared" si="248"/>
        <v>915.1</v>
      </c>
      <c r="O232" s="4">
        <f t="shared" si="249"/>
        <v>0.59383517196625568</v>
      </c>
      <c r="P232" s="4">
        <f t="shared" si="250"/>
        <v>317</v>
      </c>
      <c r="Q232" s="4">
        <f t="shared" si="251"/>
        <v>196.20000000000002</v>
      </c>
      <c r="R232" s="4">
        <f t="shared" si="252"/>
        <v>54.9</v>
      </c>
      <c r="S232" s="4">
        <f t="shared" si="253"/>
        <v>227</v>
      </c>
      <c r="T232" s="34">
        <v>120</v>
      </c>
      <c r="U232" s="23">
        <v>454</v>
      </c>
      <c r="V232" s="23">
        <v>317</v>
      </c>
      <c r="W232" s="23">
        <v>186</v>
      </c>
      <c r="X232" s="24"/>
      <c r="Y232" s="24"/>
      <c r="Z232" s="24"/>
      <c r="AA232" s="26">
        <v>519.25</v>
      </c>
      <c r="AB232" s="26">
        <v>0</v>
      </c>
      <c r="AC232" s="26">
        <v>218</v>
      </c>
      <c r="AD232" s="25">
        <v>0</v>
      </c>
      <c r="AE232" s="26">
        <v>103</v>
      </c>
      <c r="AF232" s="26"/>
      <c r="AG232" s="27"/>
      <c r="AH232" s="36">
        <v>227</v>
      </c>
      <c r="AI232" s="36">
        <v>401.24</v>
      </c>
      <c r="AJ232" s="27"/>
      <c r="AK232" s="27">
        <v>86</v>
      </c>
      <c r="AL232" s="27">
        <v>24</v>
      </c>
      <c r="AM232" s="27">
        <v>0</v>
      </c>
      <c r="AN232" s="28"/>
      <c r="AO232" s="28">
        <v>0.9</v>
      </c>
      <c r="AQ232" s="34">
        <v>0</v>
      </c>
      <c r="AR232" s="37">
        <v>61</v>
      </c>
      <c r="AT232" s="32">
        <f t="shared" si="254"/>
        <v>1203000</v>
      </c>
    </row>
    <row r="233" spans="1:46">
      <c r="A233" s="15">
        <v>42600</v>
      </c>
      <c r="B233" s="1">
        <f t="shared" si="235"/>
        <v>2934.4836</v>
      </c>
      <c r="D233" s="29">
        <v>2777000</v>
      </c>
      <c r="E233" s="16">
        <f t="shared" si="39"/>
        <v>1.056709974792942</v>
      </c>
      <c r="F233" s="43">
        <f t="shared" si="181"/>
        <v>1.2008067895374341</v>
      </c>
      <c r="G233" s="20">
        <v>1050</v>
      </c>
      <c r="H233" s="1">
        <f t="shared" si="245"/>
        <v>696.09759999999994</v>
      </c>
      <c r="I233" s="1">
        <f t="shared" si="246"/>
        <v>240.85599999999999</v>
      </c>
      <c r="J233" s="4">
        <f t="shared" si="247"/>
        <v>366.53</v>
      </c>
      <c r="K233" s="20">
        <v>581</v>
      </c>
      <c r="L233" s="21">
        <v>1556000</v>
      </c>
      <c r="M233" s="22"/>
      <c r="N233" s="4">
        <f t="shared" si="248"/>
        <v>951.64480000000003</v>
      </c>
      <c r="O233" s="4">
        <f t="shared" si="249"/>
        <v>0.61159691516709513</v>
      </c>
      <c r="P233" s="4">
        <f t="shared" si="250"/>
        <v>341</v>
      </c>
      <c r="Q233" s="4">
        <f t="shared" si="251"/>
        <v>217.32480000000001</v>
      </c>
      <c r="R233" s="4">
        <f t="shared" si="252"/>
        <v>56.32</v>
      </c>
      <c r="S233" s="4">
        <f t="shared" si="253"/>
        <v>217</v>
      </c>
      <c r="T233" s="34">
        <v>120</v>
      </c>
      <c r="U233" s="23">
        <v>502</v>
      </c>
      <c r="V233" s="23">
        <v>341</v>
      </c>
      <c r="W233" s="23">
        <v>195</v>
      </c>
      <c r="X233" s="24"/>
      <c r="Y233" s="24"/>
      <c r="Z233" s="24"/>
      <c r="AA233" s="26">
        <v>544.05999999999995</v>
      </c>
      <c r="AB233" s="26">
        <v>0</v>
      </c>
      <c r="AC233" s="26">
        <v>246.96</v>
      </c>
      <c r="AD233" s="25">
        <v>0</v>
      </c>
      <c r="AE233" s="26">
        <v>95.7</v>
      </c>
      <c r="AF233" s="26"/>
      <c r="AG233" s="27"/>
      <c r="AH233" s="36">
        <v>217</v>
      </c>
      <c r="AI233" s="36">
        <v>366.53</v>
      </c>
      <c r="AJ233" s="27"/>
      <c r="AK233" s="27">
        <v>76</v>
      </c>
      <c r="AL233" s="27">
        <v>38</v>
      </c>
      <c r="AM233" s="27">
        <v>0</v>
      </c>
      <c r="AN233" s="28"/>
      <c r="AO233" s="28">
        <v>0.88</v>
      </c>
      <c r="AQ233" s="34">
        <v>0</v>
      </c>
      <c r="AR233" s="37">
        <v>64</v>
      </c>
      <c r="AT233" s="32">
        <f t="shared" si="254"/>
        <v>1221000</v>
      </c>
    </row>
    <row r="234" spans="1:46">
      <c r="A234" s="15">
        <v>42601</v>
      </c>
      <c r="B234" s="1">
        <f t="shared" si="235"/>
        <v>2557.2871999999998</v>
      </c>
      <c r="D234" s="29">
        <v>2470000</v>
      </c>
      <c r="E234" s="16">
        <f t="shared" si="39"/>
        <v>1.0353389473684209</v>
      </c>
      <c r="F234" s="43">
        <f t="shared" si="181"/>
        <v>1.1765215311004784</v>
      </c>
      <c r="G234" s="20">
        <v>954.78</v>
      </c>
      <c r="H234" s="1">
        <f t="shared" si="245"/>
        <v>605.83600000000001</v>
      </c>
      <c r="I234" s="1">
        <f t="shared" si="246"/>
        <v>192.93119999999999</v>
      </c>
      <c r="J234" s="4">
        <f t="shared" si="247"/>
        <v>387</v>
      </c>
      <c r="K234" s="20">
        <v>416.74</v>
      </c>
      <c r="L234" s="21">
        <v>1414000</v>
      </c>
      <c r="M234" s="22"/>
      <c r="N234" s="4">
        <f t="shared" si="248"/>
        <v>1071.288</v>
      </c>
      <c r="O234" s="4">
        <f t="shared" si="249"/>
        <v>0.75762942008486567</v>
      </c>
      <c r="P234" s="4">
        <f t="shared" si="250"/>
        <v>477</v>
      </c>
      <c r="Q234" s="4">
        <f t="shared" si="251"/>
        <v>208.56</v>
      </c>
      <c r="R234" s="4">
        <f t="shared" si="252"/>
        <v>46.728000000000002</v>
      </c>
      <c r="S234" s="4">
        <f t="shared" si="253"/>
        <v>219</v>
      </c>
      <c r="T234" s="34">
        <v>120</v>
      </c>
      <c r="U234" s="23">
        <v>295</v>
      </c>
      <c r="V234" s="23">
        <v>477</v>
      </c>
      <c r="W234" s="23">
        <v>175</v>
      </c>
      <c r="X234" s="24"/>
      <c r="Y234" s="24"/>
      <c r="Z234" s="24"/>
      <c r="AA234" s="26">
        <v>451.45</v>
      </c>
      <c r="AB234" s="26">
        <v>0</v>
      </c>
      <c r="AC234" s="26">
        <v>237</v>
      </c>
      <c r="AD234" s="25">
        <v>0</v>
      </c>
      <c r="AE234" s="26">
        <v>85</v>
      </c>
      <c r="AF234" s="26"/>
      <c r="AG234" s="27"/>
      <c r="AH234" s="36">
        <v>219</v>
      </c>
      <c r="AI234" s="36">
        <v>387</v>
      </c>
      <c r="AJ234" s="27"/>
      <c r="AK234" s="27">
        <v>55.14</v>
      </c>
      <c r="AL234" s="27">
        <v>26</v>
      </c>
      <c r="AM234" s="27">
        <v>0</v>
      </c>
      <c r="AN234" s="28"/>
      <c r="AO234" s="28">
        <v>0.88</v>
      </c>
      <c r="AQ234" s="34">
        <v>0</v>
      </c>
      <c r="AR234" s="37">
        <v>53.1</v>
      </c>
      <c r="AT234" s="32">
        <f t="shared" si="254"/>
        <v>1056000</v>
      </c>
    </row>
    <row r="235" spans="1:46">
      <c r="A235" s="15">
        <v>42602</v>
      </c>
      <c r="B235" s="1">
        <f t="shared" si="235"/>
        <v>2284.174</v>
      </c>
      <c r="D235" s="29">
        <v>1999000</v>
      </c>
      <c r="E235" s="16">
        <f t="shared" si="39"/>
        <v>1.1426583291645822</v>
      </c>
      <c r="F235" s="43">
        <f t="shared" si="181"/>
        <v>1.2984753740506616</v>
      </c>
      <c r="G235" s="20">
        <v>852.16</v>
      </c>
      <c r="H235" s="1">
        <f t="shared" si="245"/>
        <v>499.88399999999996</v>
      </c>
      <c r="I235" s="1">
        <f t="shared" si="246"/>
        <v>201.52</v>
      </c>
      <c r="J235" s="4">
        <f t="shared" si="247"/>
        <v>399.61</v>
      </c>
      <c r="K235" s="20">
        <v>331</v>
      </c>
      <c r="L235" s="21">
        <v>1281000</v>
      </c>
      <c r="M235" s="22"/>
      <c r="N235" s="4">
        <f t="shared" si="248"/>
        <v>1081.2696000000001</v>
      </c>
      <c r="O235" s="4">
        <f t="shared" si="249"/>
        <v>0.84408243559718976</v>
      </c>
      <c r="P235" s="4">
        <f t="shared" si="250"/>
        <v>466</v>
      </c>
      <c r="Q235" s="4">
        <f t="shared" si="251"/>
        <v>196.8296</v>
      </c>
      <c r="R235" s="4">
        <f t="shared" si="252"/>
        <v>55.44</v>
      </c>
      <c r="S235" s="4">
        <f t="shared" si="253"/>
        <v>243</v>
      </c>
      <c r="T235" s="34">
        <v>120</v>
      </c>
      <c r="U235" s="23">
        <v>214</v>
      </c>
      <c r="V235" s="23">
        <v>466</v>
      </c>
      <c r="W235" s="23">
        <v>167</v>
      </c>
      <c r="X235" s="24"/>
      <c r="Y235" s="24"/>
      <c r="Z235" s="24"/>
      <c r="AA235" s="26">
        <v>344.38</v>
      </c>
      <c r="AB235" s="26">
        <v>0</v>
      </c>
      <c r="AC235" s="26">
        <v>223.67</v>
      </c>
      <c r="AD235" s="25">
        <v>0</v>
      </c>
      <c r="AE235" s="26">
        <v>79</v>
      </c>
      <c r="AF235" s="26"/>
      <c r="AG235" s="27"/>
      <c r="AH235" s="36">
        <v>243</v>
      </c>
      <c r="AI235" s="36">
        <v>399.61</v>
      </c>
      <c r="AJ235" s="27"/>
      <c r="AK235" s="27">
        <v>40</v>
      </c>
      <c r="AL235" s="27">
        <v>47</v>
      </c>
      <c r="AM235" s="27">
        <v>0</v>
      </c>
      <c r="AN235" s="28"/>
      <c r="AO235" s="28">
        <v>0.88</v>
      </c>
      <c r="AQ235" s="34">
        <v>0</v>
      </c>
      <c r="AR235" s="37">
        <v>63</v>
      </c>
      <c r="AT235" s="32">
        <f t="shared" si="254"/>
        <v>718000</v>
      </c>
    </row>
    <row r="236" spans="1:46">
      <c r="A236" s="15">
        <v>42603</v>
      </c>
      <c r="B236" s="1">
        <f t="shared" si="235"/>
        <v>2314.6607999999997</v>
      </c>
      <c r="D236" s="29">
        <v>2041000</v>
      </c>
      <c r="E236" s="16">
        <f t="shared" si="39"/>
        <v>1.1340817246447819</v>
      </c>
      <c r="F236" s="43">
        <f t="shared" si="181"/>
        <v>1.2887292325508886</v>
      </c>
      <c r="G236" s="20">
        <v>824</v>
      </c>
      <c r="H236" s="1">
        <f t="shared" si="245"/>
        <v>533.20079999999996</v>
      </c>
      <c r="I236" s="1">
        <f t="shared" si="246"/>
        <v>175.12</v>
      </c>
      <c r="J236" s="4">
        <f t="shared" si="247"/>
        <v>402.34</v>
      </c>
      <c r="K236" s="20">
        <v>380</v>
      </c>
      <c r="L236" s="21">
        <v>1280000</v>
      </c>
      <c r="M236" s="22"/>
      <c r="N236" s="4">
        <f t="shared" si="248"/>
        <v>1105.9143999999999</v>
      </c>
      <c r="O236" s="4">
        <f t="shared" si="249"/>
        <v>0.86399562499999993</v>
      </c>
      <c r="P236" s="4">
        <f t="shared" si="250"/>
        <v>478</v>
      </c>
      <c r="Q236" s="4">
        <f t="shared" si="251"/>
        <v>196.3544</v>
      </c>
      <c r="R236" s="4">
        <f t="shared" si="252"/>
        <v>54.56</v>
      </c>
      <c r="S236" s="4">
        <f t="shared" si="253"/>
        <v>257</v>
      </c>
      <c r="T236" s="34">
        <v>120</v>
      </c>
      <c r="U236" s="23">
        <v>225</v>
      </c>
      <c r="V236" s="23">
        <v>478</v>
      </c>
      <c r="W236" s="23">
        <v>122</v>
      </c>
      <c r="X236" s="24"/>
      <c r="Y236" s="24"/>
      <c r="Z236" s="24"/>
      <c r="AA236" s="26">
        <v>382.78</v>
      </c>
      <c r="AB236" s="26">
        <v>0</v>
      </c>
      <c r="AC236" s="26">
        <v>223.13</v>
      </c>
      <c r="AD236" s="25">
        <v>0</v>
      </c>
      <c r="AE236" s="26">
        <v>72</v>
      </c>
      <c r="AF236" s="26"/>
      <c r="AG236" s="27"/>
      <c r="AH236" s="36">
        <v>257</v>
      </c>
      <c r="AI236" s="36">
        <v>402.34</v>
      </c>
      <c r="AJ236" s="27"/>
      <c r="AK236" s="27">
        <v>45</v>
      </c>
      <c r="AL236" s="27">
        <v>20</v>
      </c>
      <c r="AM236" s="27">
        <v>0</v>
      </c>
      <c r="AN236" s="28"/>
      <c r="AO236" s="28">
        <v>0.88</v>
      </c>
      <c r="AQ236" s="34">
        <v>0</v>
      </c>
      <c r="AR236" s="37">
        <v>62</v>
      </c>
      <c r="AT236" s="32">
        <f t="shared" si="254"/>
        <v>761000</v>
      </c>
    </row>
    <row r="237" spans="1:46">
      <c r="A237" s="15">
        <v>42604</v>
      </c>
      <c r="B237" s="1">
        <f t="shared" si="235"/>
        <v>3083.0801000000001</v>
      </c>
      <c r="D237" s="29">
        <v>3044000</v>
      </c>
      <c r="E237" s="16">
        <f t="shared" si="39"/>
        <v>1.0128384034165572</v>
      </c>
      <c r="F237" s="43">
        <f t="shared" si="181"/>
        <v>1.1380206779961317</v>
      </c>
      <c r="G237" s="20">
        <v>1037.71</v>
      </c>
      <c r="H237" s="1">
        <f t="shared" si="245"/>
        <v>709.89070000000004</v>
      </c>
      <c r="I237" s="1">
        <f t="shared" si="246"/>
        <v>238.92940000000004</v>
      </c>
      <c r="J237" s="4">
        <f t="shared" si="247"/>
        <v>545.54999999999995</v>
      </c>
      <c r="K237" s="20">
        <v>551</v>
      </c>
      <c r="L237" s="21">
        <v>1756000</v>
      </c>
      <c r="M237" s="22"/>
      <c r="N237" s="4">
        <f t="shared" si="248"/>
        <v>1235.1482000000001</v>
      </c>
      <c r="O237" s="4">
        <f t="shared" si="249"/>
        <v>0.70338735763097948</v>
      </c>
      <c r="P237" s="4">
        <f t="shared" si="250"/>
        <v>512</v>
      </c>
      <c r="Q237" s="4">
        <f t="shared" si="251"/>
        <v>230.84819999999999</v>
      </c>
      <c r="R237" s="4">
        <f t="shared" si="252"/>
        <v>62.300000000000004</v>
      </c>
      <c r="S237" s="4">
        <f t="shared" si="253"/>
        <v>310</v>
      </c>
      <c r="T237" s="34">
        <v>120</v>
      </c>
      <c r="U237" s="23">
        <v>302</v>
      </c>
      <c r="V237" s="23">
        <v>512</v>
      </c>
      <c r="W237" s="23">
        <v>216</v>
      </c>
      <c r="X237" s="24"/>
      <c r="Y237" s="24"/>
      <c r="Z237" s="24"/>
      <c r="AA237" s="26">
        <v>538.25</v>
      </c>
      <c r="AB237" s="26">
        <v>0</v>
      </c>
      <c r="AC237" s="26">
        <v>259.38</v>
      </c>
      <c r="AD237" s="25">
        <v>0</v>
      </c>
      <c r="AE237" s="26">
        <v>97.4</v>
      </c>
      <c r="AF237" s="26"/>
      <c r="AG237" s="27"/>
      <c r="AH237" s="36">
        <v>310</v>
      </c>
      <c r="AI237" s="36">
        <v>545.54999999999995</v>
      </c>
      <c r="AJ237" s="27"/>
      <c r="AK237" s="27">
        <v>72</v>
      </c>
      <c r="AL237" s="27">
        <v>29.06</v>
      </c>
      <c r="AM237" s="27">
        <v>0</v>
      </c>
      <c r="AN237" s="28"/>
      <c r="AO237" s="28">
        <v>0.89</v>
      </c>
      <c r="AQ237" s="34">
        <v>0</v>
      </c>
      <c r="AR237" s="37">
        <v>70</v>
      </c>
      <c r="AT237" s="32">
        <f t="shared" si="254"/>
        <v>1288000</v>
      </c>
    </row>
    <row r="238" spans="1:46">
      <c r="A238" s="15">
        <v>42605</v>
      </c>
      <c r="B238" s="1">
        <f t="shared" si="235"/>
        <v>3080.4513000000002</v>
      </c>
      <c r="D238" s="29">
        <v>3182000</v>
      </c>
      <c r="E238" s="16">
        <f t="shared" si="39"/>
        <v>0.96808651791326217</v>
      </c>
      <c r="F238" s="43">
        <f t="shared" si="181"/>
        <v>1.0877376605766991</v>
      </c>
      <c r="G238" s="20">
        <v>1093</v>
      </c>
      <c r="H238" s="1">
        <f t="shared" si="245"/>
        <v>697.02130000000011</v>
      </c>
      <c r="I238" s="1">
        <f t="shared" si="246"/>
        <v>237.63</v>
      </c>
      <c r="J238" s="4">
        <f t="shared" si="247"/>
        <v>498.8</v>
      </c>
      <c r="K238" s="20">
        <v>554</v>
      </c>
      <c r="L238" s="21">
        <v>1784000</v>
      </c>
      <c r="M238" s="22"/>
      <c r="N238" s="4">
        <f t="shared" si="248"/>
        <v>1175.6152</v>
      </c>
      <c r="O238" s="4">
        <f t="shared" si="249"/>
        <v>0.65897713004484304</v>
      </c>
      <c r="P238" s="4">
        <f t="shared" si="250"/>
        <v>512</v>
      </c>
      <c r="Q238" s="4">
        <f t="shared" si="251"/>
        <v>222.21520000000001</v>
      </c>
      <c r="R238" s="4">
        <f t="shared" si="252"/>
        <v>53.4</v>
      </c>
      <c r="S238" s="4">
        <f t="shared" si="253"/>
        <v>268</v>
      </c>
      <c r="T238" s="34">
        <v>120</v>
      </c>
      <c r="U238" s="23">
        <v>304</v>
      </c>
      <c r="V238" s="23">
        <v>512</v>
      </c>
      <c r="W238" s="23">
        <v>239</v>
      </c>
      <c r="X238" s="24"/>
      <c r="Y238" s="24"/>
      <c r="Z238" s="24"/>
      <c r="AA238" s="26">
        <v>533.49</v>
      </c>
      <c r="AB238" s="26">
        <v>0</v>
      </c>
      <c r="AC238" s="26">
        <v>249.68</v>
      </c>
      <c r="AD238" s="25">
        <v>0</v>
      </c>
      <c r="AE238" s="26">
        <v>97</v>
      </c>
      <c r="AF238" s="26"/>
      <c r="AG238" s="27"/>
      <c r="AH238" s="36">
        <v>268</v>
      </c>
      <c r="AI238" s="36">
        <v>498.8</v>
      </c>
      <c r="AJ238" s="27"/>
      <c r="AK238" s="27">
        <v>73</v>
      </c>
      <c r="AL238" s="27">
        <v>37</v>
      </c>
      <c r="AM238" s="27">
        <v>0</v>
      </c>
      <c r="AN238" s="28"/>
      <c r="AO238" s="28">
        <v>0.89</v>
      </c>
      <c r="AQ238" s="34">
        <v>0</v>
      </c>
      <c r="AR238" s="37">
        <v>60</v>
      </c>
      <c r="AT238" s="32">
        <f t="shared" si="254"/>
        <v>1398000</v>
      </c>
    </row>
    <row r="239" spans="1:46">
      <c r="A239" s="15">
        <v>42606</v>
      </c>
      <c r="B239" s="1">
        <f t="shared" si="235"/>
        <v>3255.2314000000001</v>
      </c>
      <c r="D239" s="29">
        <v>3310000</v>
      </c>
      <c r="E239" s="16">
        <f t="shared" si="39"/>
        <v>0.98345359516616315</v>
      </c>
      <c r="F239" s="43">
        <f t="shared" si="181"/>
        <v>1.1050040395125429</v>
      </c>
      <c r="G239" s="20">
        <v>1139</v>
      </c>
      <c r="H239" s="1">
        <f t="shared" si="245"/>
        <v>786.10140000000001</v>
      </c>
      <c r="I239" s="1">
        <f t="shared" si="246"/>
        <v>244.75</v>
      </c>
      <c r="J239" s="4">
        <f t="shared" si="247"/>
        <v>535.38</v>
      </c>
      <c r="K239" s="20">
        <v>550</v>
      </c>
      <c r="L239" s="21">
        <v>2009000</v>
      </c>
      <c r="M239" s="22"/>
      <c r="N239" s="4">
        <f t="shared" si="248"/>
        <v>1331.3145</v>
      </c>
      <c r="O239" s="4">
        <f t="shared" si="249"/>
        <v>0.66267521154803377</v>
      </c>
      <c r="P239" s="4">
        <f t="shared" si="250"/>
        <v>603</v>
      </c>
      <c r="Q239" s="4">
        <f t="shared" si="251"/>
        <v>251.9145</v>
      </c>
      <c r="R239" s="4">
        <f t="shared" si="252"/>
        <v>53.4</v>
      </c>
      <c r="S239" s="4">
        <f t="shared" si="253"/>
        <v>303</v>
      </c>
      <c r="T239" s="34">
        <v>120</v>
      </c>
      <c r="U239" s="23">
        <v>336</v>
      </c>
      <c r="V239" s="23">
        <v>603</v>
      </c>
      <c r="W239" s="23">
        <v>183</v>
      </c>
      <c r="X239" s="24"/>
      <c r="Y239" s="24"/>
      <c r="Z239" s="24"/>
      <c r="AA239" s="26">
        <v>600.21</v>
      </c>
      <c r="AB239" s="26">
        <v>0</v>
      </c>
      <c r="AC239" s="26">
        <v>283.05</v>
      </c>
      <c r="AD239" s="25">
        <v>0</v>
      </c>
      <c r="AE239" s="26">
        <v>105</v>
      </c>
      <c r="AF239" s="26"/>
      <c r="AG239" s="27"/>
      <c r="AH239" s="36">
        <v>303</v>
      </c>
      <c r="AI239" s="36">
        <v>535.38</v>
      </c>
      <c r="AJ239" s="27"/>
      <c r="AK239" s="27">
        <v>80</v>
      </c>
      <c r="AL239" s="27">
        <v>30</v>
      </c>
      <c r="AM239" s="27">
        <v>0</v>
      </c>
      <c r="AN239" s="28"/>
      <c r="AO239" s="28">
        <v>0.89</v>
      </c>
      <c r="AQ239" s="34">
        <v>0</v>
      </c>
      <c r="AR239" s="37">
        <v>60</v>
      </c>
      <c r="AT239" s="32">
        <f t="shared" si="254"/>
        <v>1301000</v>
      </c>
    </row>
    <row r="240" spans="1:46">
      <c r="A240" s="15">
        <v>42607</v>
      </c>
      <c r="B240" s="1">
        <f t="shared" si="235"/>
        <v>3547.7276999999999</v>
      </c>
      <c r="D240" s="29">
        <v>3195000</v>
      </c>
      <c r="E240" s="16">
        <f t="shared" si="39"/>
        <v>1.1103999061032863</v>
      </c>
      <c r="F240" s="43">
        <f t="shared" si="181"/>
        <v>1.2476403439362767</v>
      </c>
      <c r="G240" s="20">
        <v>1417</v>
      </c>
      <c r="H240" s="1">
        <f t="shared" si="245"/>
        <v>819.62770000000012</v>
      </c>
      <c r="I240" s="1">
        <f t="shared" si="246"/>
        <v>251.87</v>
      </c>
      <c r="J240" s="4">
        <f t="shared" si="247"/>
        <v>414.23</v>
      </c>
      <c r="K240" s="20">
        <v>645</v>
      </c>
      <c r="L240" s="21">
        <v>1991000</v>
      </c>
      <c r="M240" s="22"/>
      <c r="N240" s="4">
        <f t="shared" si="248"/>
        <v>1240.7747999999999</v>
      </c>
      <c r="O240" s="4">
        <f t="shared" si="249"/>
        <v>0.62319176293319944</v>
      </c>
      <c r="P240" s="4">
        <f t="shared" si="250"/>
        <v>611</v>
      </c>
      <c r="Q240" s="4">
        <f t="shared" si="251"/>
        <v>248.59479999999999</v>
      </c>
      <c r="R240" s="4">
        <f t="shared" si="252"/>
        <v>55.18</v>
      </c>
      <c r="S240" s="4">
        <f t="shared" si="253"/>
        <v>206</v>
      </c>
      <c r="T240" s="34">
        <v>120</v>
      </c>
      <c r="U240" s="23">
        <v>320</v>
      </c>
      <c r="V240" s="23">
        <v>611</v>
      </c>
      <c r="W240" s="23">
        <v>205</v>
      </c>
      <c r="X240" s="24"/>
      <c r="Y240" s="24"/>
      <c r="Z240" s="24"/>
      <c r="AA240" s="26">
        <v>641.61</v>
      </c>
      <c r="AB240" s="26">
        <v>0</v>
      </c>
      <c r="AC240" s="26">
        <v>279.32</v>
      </c>
      <c r="AD240" s="25">
        <v>0</v>
      </c>
      <c r="AE240" s="26">
        <v>99</v>
      </c>
      <c r="AF240" s="26"/>
      <c r="AG240" s="27"/>
      <c r="AH240" s="36">
        <v>206</v>
      </c>
      <c r="AI240" s="36">
        <v>414.23</v>
      </c>
      <c r="AJ240" s="27"/>
      <c r="AK240" s="27">
        <v>88</v>
      </c>
      <c r="AL240" s="27">
        <v>34</v>
      </c>
      <c r="AM240" s="27">
        <v>0</v>
      </c>
      <c r="AN240" s="28"/>
      <c r="AO240" s="28">
        <v>0.89</v>
      </c>
      <c r="AQ240" s="34">
        <v>0</v>
      </c>
      <c r="AR240" s="37">
        <v>62</v>
      </c>
      <c r="AT240" s="32">
        <f t="shared" si="254"/>
        <v>1204000</v>
      </c>
    </row>
    <row r="241" spans="1:46">
      <c r="A241" s="15">
        <v>42608</v>
      </c>
      <c r="B241" s="1">
        <f t="shared" si="235"/>
        <v>3150.3398000000002</v>
      </c>
      <c r="D241" s="29">
        <v>2894000</v>
      </c>
      <c r="E241" s="16">
        <f t="shared" si="39"/>
        <v>1.0885762957843816</v>
      </c>
      <c r="F241" s="43">
        <f t="shared" si="181"/>
        <v>1.2231194334655973</v>
      </c>
      <c r="G241" s="20">
        <v>1097</v>
      </c>
      <c r="H241" s="1">
        <f t="shared" si="245"/>
        <v>807.95980000000009</v>
      </c>
      <c r="I241" s="1">
        <f t="shared" si="246"/>
        <v>254.54</v>
      </c>
      <c r="J241" s="4">
        <f t="shared" si="247"/>
        <v>394.61</v>
      </c>
      <c r="K241" s="20">
        <v>596.23</v>
      </c>
      <c r="L241" s="21">
        <v>1719000</v>
      </c>
      <c r="M241" s="22"/>
      <c r="N241" s="4">
        <f t="shared" si="248"/>
        <v>1206.4758000000002</v>
      </c>
      <c r="O241" s="4">
        <f t="shared" si="249"/>
        <v>0.7018474694589879</v>
      </c>
      <c r="P241" s="4">
        <f t="shared" si="250"/>
        <v>568</v>
      </c>
      <c r="Q241" s="4">
        <f t="shared" si="251"/>
        <v>248.50580000000002</v>
      </c>
      <c r="R241" s="4">
        <f t="shared" si="252"/>
        <v>64.97</v>
      </c>
      <c r="S241" s="4">
        <f t="shared" si="253"/>
        <v>205</v>
      </c>
      <c r="T241" s="34">
        <v>120</v>
      </c>
      <c r="U241" s="23">
        <v>349</v>
      </c>
      <c r="V241" s="23">
        <v>568</v>
      </c>
      <c r="W241" s="23">
        <v>171</v>
      </c>
      <c r="X241" s="24"/>
      <c r="Y241" s="24"/>
      <c r="Z241" s="24"/>
      <c r="AA241" s="26">
        <v>628.6</v>
      </c>
      <c r="AB241" s="26">
        <v>0</v>
      </c>
      <c r="AC241" s="26">
        <v>279.22000000000003</v>
      </c>
      <c r="AD241" s="25">
        <v>0</v>
      </c>
      <c r="AE241" s="26">
        <v>89</v>
      </c>
      <c r="AF241" s="26"/>
      <c r="AG241" s="27"/>
      <c r="AH241" s="36">
        <v>205</v>
      </c>
      <c r="AI241" s="36">
        <v>394.61</v>
      </c>
      <c r="AJ241" s="27"/>
      <c r="AK241" s="27">
        <v>86</v>
      </c>
      <c r="AL241" s="27">
        <v>38</v>
      </c>
      <c r="AM241" s="27">
        <v>0</v>
      </c>
      <c r="AN241" s="28"/>
      <c r="AO241" s="28">
        <v>0.89</v>
      </c>
      <c r="AQ241" s="34">
        <v>0</v>
      </c>
      <c r="AR241" s="37">
        <v>73</v>
      </c>
      <c r="AT241" s="32">
        <f t="shared" si="254"/>
        <v>1175000</v>
      </c>
    </row>
    <row r="242" spans="1:46">
      <c r="A242" s="15">
        <v>42609</v>
      </c>
      <c r="B242" s="1">
        <f t="shared" si="235"/>
        <v>2757.8708999999999</v>
      </c>
      <c r="D242" s="29">
        <v>2336000</v>
      </c>
      <c r="E242" s="16">
        <f t="shared" si="39"/>
        <v>1.1805954195205479</v>
      </c>
      <c r="F242" s="43">
        <f t="shared" si="181"/>
        <v>1.3265117073264583</v>
      </c>
      <c r="G242" s="20">
        <v>929</v>
      </c>
      <c r="H242" s="1">
        <f t="shared" si="245"/>
        <v>797.27089999999998</v>
      </c>
      <c r="I242" s="1">
        <f t="shared" si="246"/>
        <v>217.16</v>
      </c>
      <c r="J242" s="4">
        <f t="shared" si="247"/>
        <v>364.44</v>
      </c>
      <c r="K242" s="20">
        <v>450</v>
      </c>
      <c r="L242" s="21">
        <v>1540000</v>
      </c>
      <c r="M242" s="22"/>
      <c r="N242" s="4">
        <f t="shared" si="248"/>
        <v>1179.0176999999999</v>
      </c>
      <c r="O242" s="4">
        <f t="shared" si="249"/>
        <v>0.76559590909090902</v>
      </c>
      <c r="P242" s="4">
        <f t="shared" si="250"/>
        <v>522</v>
      </c>
      <c r="Q242" s="4">
        <f t="shared" si="251"/>
        <v>268.71770000000004</v>
      </c>
      <c r="R242" s="4">
        <f t="shared" si="252"/>
        <v>62.300000000000004</v>
      </c>
      <c r="S242" s="4">
        <f t="shared" si="253"/>
        <v>206</v>
      </c>
      <c r="T242" s="34">
        <v>120</v>
      </c>
      <c r="U242" s="23">
        <v>246</v>
      </c>
      <c r="V242" s="23">
        <v>522</v>
      </c>
      <c r="W242" s="23">
        <v>149</v>
      </c>
      <c r="X242" s="24"/>
      <c r="Y242" s="24"/>
      <c r="Z242" s="24"/>
      <c r="AA242" s="26">
        <v>593.88</v>
      </c>
      <c r="AB242" s="26">
        <v>0</v>
      </c>
      <c r="AC242" s="26">
        <v>301.93</v>
      </c>
      <c r="AD242" s="25">
        <v>0</v>
      </c>
      <c r="AE242" s="26">
        <v>70</v>
      </c>
      <c r="AF242" s="26"/>
      <c r="AG242" s="27"/>
      <c r="AH242" s="36">
        <v>206</v>
      </c>
      <c r="AI242" s="36">
        <v>364.44</v>
      </c>
      <c r="AJ242" s="27"/>
      <c r="AK242" s="27">
        <v>66</v>
      </c>
      <c r="AL242" s="27">
        <v>38</v>
      </c>
      <c r="AM242" s="27">
        <v>0</v>
      </c>
      <c r="AN242" s="28"/>
      <c r="AO242" s="28">
        <v>0.89</v>
      </c>
      <c r="AQ242" s="34">
        <v>0</v>
      </c>
      <c r="AR242" s="37">
        <v>70</v>
      </c>
      <c r="AT242" s="32">
        <f t="shared" si="254"/>
        <v>796000</v>
      </c>
    </row>
    <row r="243" spans="1:46">
      <c r="A243" s="15">
        <v>42610</v>
      </c>
      <c r="B243" s="1">
        <f t="shared" si="235"/>
        <v>2900.8085000000001</v>
      </c>
      <c r="D243" s="29">
        <v>2362000</v>
      </c>
      <c r="E243" s="16">
        <f t="shared" si="39"/>
        <v>1.2281153683319221</v>
      </c>
      <c r="F243" s="43">
        <f t="shared" si="181"/>
        <v>1.3799049082381147</v>
      </c>
      <c r="G243" s="20">
        <v>1014.41</v>
      </c>
      <c r="H243" s="1">
        <f t="shared" si="245"/>
        <v>773.09849999999994</v>
      </c>
      <c r="I243" s="1">
        <f t="shared" si="246"/>
        <v>204.70000000000002</v>
      </c>
      <c r="J243" s="4">
        <f t="shared" si="247"/>
        <v>394.6</v>
      </c>
      <c r="K243" s="20">
        <v>514</v>
      </c>
      <c r="L243" s="21">
        <v>1607000</v>
      </c>
      <c r="M243" s="22"/>
      <c r="N243" s="4">
        <f t="shared" si="248"/>
        <v>1223.7029</v>
      </c>
      <c r="O243" s="4">
        <f t="shared" si="249"/>
        <v>0.76148282514001253</v>
      </c>
      <c r="P243" s="4">
        <f t="shared" si="250"/>
        <v>579</v>
      </c>
      <c r="Q243" s="4">
        <f t="shared" si="251"/>
        <v>244.40290000000002</v>
      </c>
      <c r="R243" s="4">
        <f t="shared" si="252"/>
        <v>62.300000000000004</v>
      </c>
      <c r="S243" s="4">
        <f t="shared" si="253"/>
        <v>218</v>
      </c>
      <c r="T243" s="34">
        <v>120</v>
      </c>
      <c r="U243" s="23">
        <v>270</v>
      </c>
      <c r="V243" s="23">
        <v>579</v>
      </c>
      <c r="W243" s="23">
        <v>160</v>
      </c>
      <c r="X243" s="24"/>
      <c r="Y243" s="24"/>
      <c r="Z243" s="24"/>
      <c r="AA243" s="26">
        <v>594.04</v>
      </c>
      <c r="AB243" s="26">
        <v>0</v>
      </c>
      <c r="AC243" s="26">
        <v>274.61</v>
      </c>
      <c r="AD243" s="25">
        <v>0</v>
      </c>
      <c r="AE243" s="26">
        <v>60</v>
      </c>
      <c r="AF243" s="26"/>
      <c r="AG243" s="27"/>
      <c r="AH243" s="36">
        <v>218</v>
      </c>
      <c r="AI243" s="36">
        <v>394.6</v>
      </c>
      <c r="AJ243" s="27"/>
      <c r="AK243" s="27">
        <v>66</v>
      </c>
      <c r="AL243" s="27">
        <v>34</v>
      </c>
      <c r="AM243" s="27">
        <v>0</v>
      </c>
      <c r="AN243" s="28"/>
      <c r="AO243" s="28">
        <v>0.89</v>
      </c>
      <c r="AQ243" s="34">
        <v>0</v>
      </c>
      <c r="AR243" s="37">
        <v>70</v>
      </c>
      <c r="AT243" s="32">
        <f t="shared" si="254"/>
        <v>755000</v>
      </c>
    </row>
    <row r="244" spans="1:46">
      <c r="A244" s="15">
        <v>42611</v>
      </c>
      <c r="B244" s="1">
        <f t="shared" si="235"/>
        <v>3218.3854000000001</v>
      </c>
      <c r="D244" s="29">
        <v>2835000</v>
      </c>
      <c r="E244" s="16">
        <f t="shared" si="39"/>
        <v>1.1352329453262788</v>
      </c>
      <c r="F244" s="43">
        <f t="shared" si="181"/>
        <v>1.2755426351980661</v>
      </c>
      <c r="G244" s="20">
        <v>1123.5</v>
      </c>
      <c r="H244" s="1">
        <f t="shared" si="245"/>
        <v>778.55420000000004</v>
      </c>
      <c r="I244" s="1">
        <f t="shared" si="246"/>
        <v>223.46119999999999</v>
      </c>
      <c r="J244" s="4">
        <f t="shared" si="247"/>
        <v>471.87</v>
      </c>
      <c r="K244" s="20">
        <v>621</v>
      </c>
      <c r="L244" s="21">
        <v>1701000</v>
      </c>
      <c r="M244" s="22"/>
      <c r="N244" s="4">
        <f t="shared" si="248"/>
        <v>1269.6242999999999</v>
      </c>
      <c r="O244" s="4">
        <f t="shared" si="249"/>
        <v>0.74639876543209882</v>
      </c>
      <c r="P244" s="4">
        <f t="shared" si="250"/>
        <v>595</v>
      </c>
      <c r="Q244" s="4">
        <f t="shared" si="251"/>
        <v>263.32429999999999</v>
      </c>
      <c r="R244" s="4">
        <f t="shared" si="252"/>
        <v>62.300000000000004</v>
      </c>
      <c r="S244" s="4">
        <f t="shared" si="253"/>
        <v>229</v>
      </c>
      <c r="T244" s="34">
        <v>120</v>
      </c>
      <c r="U244" s="23">
        <v>353</v>
      </c>
      <c r="V244" s="23">
        <v>595</v>
      </c>
      <c r="W244" s="23">
        <v>169</v>
      </c>
      <c r="X244" s="24"/>
      <c r="Y244" s="24"/>
      <c r="Z244" s="24"/>
      <c r="AA244" s="26">
        <v>578.91</v>
      </c>
      <c r="AB244" s="26">
        <v>0</v>
      </c>
      <c r="AC244" s="26">
        <v>295.87</v>
      </c>
      <c r="AD244" s="25">
        <v>0</v>
      </c>
      <c r="AE244" s="26">
        <v>66</v>
      </c>
      <c r="AF244" s="26"/>
      <c r="AG244" s="27"/>
      <c r="AH244" s="36">
        <v>229</v>
      </c>
      <c r="AI244" s="36">
        <v>471.87</v>
      </c>
      <c r="AJ244" s="27"/>
      <c r="AK244" s="27">
        <v>86</v>
      </c>
      <c r="AL244" s="27">
        <v>29.08</v>
      </c>
      <c r="AM244" s="27">
        <v>0</v>
      </c>
      <c r="AN244" s="28"/>
      <c r="AO244" s="28">
        <v>0.89</v>
      </c>
      <c r="AQ244" s="34">
        <v>0</v>
      </c>
      <c r="AR244" s="37">
        <v>70</v>
      </c>
      <c r="AT244" s="32">
        <f t="shared" si="254"/>
        <v>1134000</v>
      </c>
    </row>
    <row r="245" spans="1:46">
      <c r="A245" s="15">
        <v>42612</v>
      </c>
      <c r="B245" s="1">
        <f t="shared" si="235"/>
        <v>3447.5515000000005</v>
      </c>
      <c r="D245" s="29">
        <v>2962000</v>
      </c>
      <c r="E245" s="16">
        <f t="shared" si="39"/>
        <v>1.1639269074949361</v>
      </c>
      <c r="F245" s="43">
        <f t="shared" si="181"/>
        <v>1.3077830421291416</v>
      </c>
      <c r="G245" s="20">
        <v>1157</v>
      </c>
      <c r="H245" s="1">
        <f t="shared" si="245"/>
        <v>844.11160000000007</v>
      </c>
      <c r="I245" s="1">
        <f t="shared" si="246"/>
        <v>258.90989999999999</v>
      </c>
      <c r="J245" s="4">
        <f t="shared" si="247"/>
        <v>484.69</v>
      </c>
      <c r="K245" s="20">
        <v>702.84</v>
      </c>
      <c r="L245" s="21">
        <v>1863000</v>
      </c>
      <c r="M245" s="22"/>
      <c r="N245" s="4">
        <f t="shared" si="248"/>
        <v>1312.1893</v>
      </c>
      <c r="O245" s="4">
        <f t="shared" si="249"/>
        <v>0.70434208266237253</v>
      </c>
      <c r="P245" s="4">
        <f t="shared" si="250"/>
        <v>611</v>
      </c>
      <c r="Q245" s="4">
        <f t="shared" si="251"/>
        <v>270.88929999999999</v>
      </c>
      <c r="R245" s="4">
        <f t="shared" si="252"/>
        <v>62.300000000000004</v>
      </c>
      <c r="S245" s="4">
        <f t="shared" si="253"/>
        <v>248</v>
      </c>
      <c r="T245" s="34">
        <v>120</v>
      </c>
      <c r="U245" s="23">
        <v>353</v>
      </c>
      <c r="V245" s="23">
        <v>611</v>
      </c>
      <c r="W245" s="23">
        <v>184</v>
      </c>
      <c r="X245" s="24"/>
      <c r="Y245" s="24"/>
      <c r="Z245" s="24"/>
      <c r="AA245" s="26">
        <v>644.07000000000005</v>
      </c>
      <c r="AB245" s="26">
        <v>0</v>
      </c>
      <c r="AC245" s="26">
        <v>304.37</v>
      </c>
      <c r="AD245" s="25">
        <v>0</v>
      </c>
      <c r="AE245" s="26">
        <v>100</v>
      </c>
      <c r="AF245" s="26"/>
      <c r="AG245" s="27"/>
      <c r="AH245" s="36">
        <v>248</v>
      </c>
      <c r="AI245" s="36">
        <v>484.69</v>
      </c>
      <c r="AJ245" s="27"/>
      <c r="AK245" s="27">
        <v>94</v>
      </c>
      <c r="AL245" s="27">
        <v>26.91</v>
      </c>
      <c r="AM245" s="27">
        <v>0</v>
      </c>
      <c r="AN245" s="28"/>
      <c r="AO245" s="28">
        <v>0.89</v>
      </c>
      <c r="AQ245" s="34">
        <v>0</v>
      </c>
      <c r="AR245" s="37">
        <v>70</v>
      </c>
      <c r="AT245" s="32">
        <f t="shared" si="254"/>
        <v>1099000</v>
      </c>
    </row>
    <row r="246" spans="1:46">
      <c r="A246" s="15">
        <v>42613</v>
      </c>
      <c r="B246" s="1">
        <f t="shared" si="235"/>
        <v>3515.8979999999997</v>
      </c>
      <c r="D246" s="29">
        <v>2998000</v>
      </c>
      <c r="E246" s="16">
        <f t="shared" si="39"/>
        <v>1.1727478318879252</v>
      </c>
      <c r="F246" s="43">
        <f t="shared" si="181"/>
        <v>1.3030531465421391</v>
      </c>
      <c r="G246" s="20">
        <v>1217</v>
      </c>
      <c r="H246" s="1">
        <f t="shared" si="245"/>
        <v>813.34800000000007</v>
      </c>
      <c r="I246" s="1">
        <f t="shared" si="246"/>
        <v>268.2</v>
      </c>
      <c r="J246" s="4">
        <f t="shared" si="247"/>
        <v>512.35</v>
      </c>
      <c r="K246" s="20">
        <v>705</v>
      </c>
      <c r="L246" s="21">
        <v>1900000</v>
      </c>
      <c r="M246" s="22"/>
      <c r="N246" s="4">
        <f t="shared" si="248"/>
        <v>1333.828</v>
      </c>
      <c r="O246" s="4">
        <f t="shared" si="249"/>
        <v>0.70201473684210525</v>
      </c>
      <c r="P246" s="4">
        <f t="shared" si="250"/>
        <v>604</v>
      </c>
      <c r="Q246" s="4">
        <f t="shared" si="251"/>
        <v>256.428</v>
      </c>
      <c r="R246" s="4">
        <f t="shared" si="252"/>
        <v>59.4</v>
      </c>
      <c r="S246" s="4">
        <f t="shared" si="253"/>
        <v>294</v>
      </c>
      <c r="T246" s="34">
        <v>120</v>
      </c>
      <c r="U246" s="23">
        <v>394</v>
      </c>
      <c r="V246" s="23">
        <v>604</v>
      </c>
      <c r="W246" s="23">
        <v>207</v>
      </c>
      <c r="X246" s="24"/>
      <c r="Y246" s="24"/>
      <c r="Z246" s="24"/>
      <c r="AA246" s="26">
        <v>618.79999999999995</v>
      </c>
      <c r="AB246" s="26">
        <v>0</v>
      </c>
      <c r="AC246" s="26">
        <v>284.92</v>
      </c>
      <c r="AD246" s="25">
        <v>0</v>
      </c>
      <c r="AE246" s="26">
        <v>91</v>
      </c>
      <c r="AF246" s="26"/>
      <c r="AG246" s="27"/>
      <c r="AH246" s="36">
        <v>294</v>
      </c>
      <c r="AI246" s="36">
        <v>512.35</v>
      </c>
      <c r="AJ246" s="27"/>
      <c r="AK246" s="27">
        <v>104</v>
      </c>
      <c r="AL246" s="27">
        <v>37</v>
      </c>
      <c r="AM246" s="27">
        <v>0</v>
      </c>
      <c r="AN246" s="28"/>
      <c r="AO246" s="28">
        <v>0.9</v>
      </c>
      <c r="AQ246" s="34">
        <v>0</v>
      </c>
      <c r="AR246" s="37">
        <v>66</v>
      </c>
      <c r="AT246" s="32">
        <f t="shared" si="254"/>
        <v>1098000</v>
      </c>
    </row>
    <row r="247" spans="1:46">
      <c r="A247" s="15">
        <v>42614</v>
      </c>
      <c r="B247" s="1">
        <f t="shared" si="235"/>
        <v>3285.5240000000003</v>
      </c>
      <c r="D247" s="29">
        <v>2972000</v>
      </c>
      <c r="E247" s="16">
        <f t="shared" si="39"/>
        <v>1.105492597577389</v>
      </c>
      <c r="F247" s="43">
        <f t="shared" si="181"/>
        <v>1.2283251084193212</v>
      </c>
      <c r="G247" s="20">
        <v>1081</v>
      </c>
      <c r="H247" s="1">
        <f t="shared" si="245"/>
        <v>727.79399999999998</v>
      </c>
      <c r="I247" s="1">
        <f t="shared" si="246"/>
        <v>248.4</v>
      </c>
      <c r="J247" s="4">
        <f t="shared" si="247"/>
        <v>455.86</v>
      </c>
      <c r="K247" s="20">
        <v>772.47</v>
      </c>
      <c r="L247" s="21">
        <v>1719000</v>
      </c>
      <c r="M247" s="22"/>
      <c r="N247" s="4">
        <f t="shared" si="248"/>
        <v>1123.4110000000001</v>
      </c>
      <c r="O247" s="4">
        <f t="shared" si="249"/>
        <v>0.6535258871436882</v>
      </c>
      <c r="P247" s="4">
        <f t="shared" si="250"/>
        <v>514</v>
      </c>
      <c r="Q247" s="4">
        <f t="shared" si="251"/>
        <v>204.11099999999999</v>
      </c>
      <c r="R247" s="4">
        <f t="shared" si="252"/>
        <v>56.7</v>
      </c>
      <c r="S247" s="4">
        <f t="shared" si="253"/>
        <v>228.6</v>
      </c>
      <c r="T247" s="34">
        <v>120</v>
      </c>
      <c r="U247" s="23">
        <v>360</v>
      </c>
      <c r="V247" s="23">
        <v>514</v>
      </c>
      <c r="W247" s="23">
        <v>127</v>
      </c>
      <c r="X247" s="24"/>
      <c r="Y247" s="24"/>
      <c r="Z247" s="24"/>
      <c r="AA247" s="26">
        <v>581.87</v>
      </c>
      <c r="AB247" s="26">
        <v>0</v>
      </c>
      <c r="AC247" s="26">
        <v>226.79</v>
      </c>
      <c r="AD247" s="25">
        <v>0</v>
      </c>
      <c r="AE247" s="26">
        <v>91</v>
      </c>
      <c r="AF247" s="26"/>
      <c r="AG247" s="27"/>
      <c r="AH247" s="36">
        <v>228.6</v>
      </c>
      <c r="AI247" s="36">
        <v>455.86</v>
      </c>
      <c r="AJ247" s="27"/>
      <c r="AK247" s="27">
        <v>103</v>
      </c>
      <c r="AL247" s="27">
        <v>19</v>
      </c>
      <c r="AM247" s="27">
        <v>0</v>
      </c>
      <c r="AN247" s="28"/>
      <c r="AO247" s="28">
        <v>0.9</v>
      </c>
      <c r="AQ247" s="34">
        <v>0</v>
      </c>
      <c r="AR247" s="37">
        <v>63</v>
      </c>
      <c r="AT247" s="32">
        <f t="shared" si="254"/>
        <v>1253000</v>
      </c>
    </row>
    <row r="248" spans="1:46">
      <c r="A248" s="15">
        <v>42615</v>
      </c>
      <c r="B248" s="1">
        <f t="shared" si="235"/>
        <v>2990.3364000000001</v>
      </c>
      <c r="D248" s="29">
        <v>2249000</v>
      </c>
      <c r="E248" s="16">
        <f t="shared" si="39"/>
        <v>1.3296293463761673</v>
      </c>
      <c r="F248" s="43">
        <f t="shared" si="181"/>
        <v>1.4939655577260307</v>
      </c>
      <c r="G248" s="20">
        <v>1086</v>
      </c>
      <c r="H248" s="1">
        <f t="shared" si="245"/>
        <v>657.49639999999999</v>
      </c>
      <c r="I248" s="1">
        <f t="shared" si="246"/>
        <v>214.49</v>
      </c>
      <c r="J248" s="4">
        <f t="shared" si="247"/>
        <v>380.53</v>
      </c>
      <c r="K248" s="20">
        <v>651.82000000000005</v>
      </c>
      <c r="L248" s="21">
        <v>1633000</v>
      </c>
      <c r="M248" s="22"/>
      <c r="N248" s="4">
        <f t="shared" si="248"/>
        <v>1078.0155</v>
      </c>
      <c r="O248" s="4">
        <f t="shared" si="249"/>
        <v>0.66014421310471527</v>
      </c>
      <c r="P248" s="4">
        <f t="shared" si="250"/>
        <v>527</v>
      </c>
      <c r="Q248" s="4">
        <f t="shared" si="251"/>
        <v>188.63549999999998</v>
      </c>
      <c r="R248" s="4">
        <f t="shared" si="252"/>
        <v>37.380000000000003</v>
      </c>
      <c r="S248" s="4">
        <f t="shared" si="253"/>
        <v>205</v>
      </c>
      <c r="T248" s="34">
        <v>120</v>
      </c>
      <c r="U248" s="23">
        <v>357</v>
      </c>
      <c r="V248" s="23">
        <v>527</v>
      </c>
      <c r="W248" s="23">
        <v>195</v>
      </c>
      <c r="X248" s="24"/>
      <c r="Y248" s="24"/>
      <c r="Z248" s="24"/>
      <c r="AA248" s="26">
        <v>526.80999999999995</v>
      </c>
      <c r="AB248" s="26">
        <v>0</v>
      </c>
      <c r="AC248" s="26">
        <v>211.95</v>
      </c>
      <c r="AD248" s="25">
        <v>0</v>
      </c>
      <c r="AE248" s="26">
        <v>88</v>
      </c>
      <c r="AF248" s="26"/>
      <c r="AG248" s="27"/>
      <c r="AH248" s="36">
        <v>205</v>
      </c>
      <c r="AI248" s="36">
        <v>380.53</v>
      </c>
      <c r="AJ248" s="27"/>
      <c r="AK248" s="27">
        <v>78</v>
      </c>
      <c r="AL248" s="27">
        <v>33</v>
      </c>
      <c r="AM248" s="27">
        <v>0</v>
      </c>
      <c r="AN248" s="28"/>
      <c r="AO248" s="28">
        <v>0.89</v>
      </c>
      <c r="AQ248" s="34">
        <v>0</v>
      </c>
      <c r="AR248" s="37">
        <v>42</v>
      </c>
      <c r="AT248" s="32">
        <f t="shared" si="254"/>
        <v>616000</v>
      </c>
    </row>
    <row r="249" spans="1:46">
      <c r="A249" s="15">
        <v>42616</v>
      </c>
      <c r="B249" s="1">
        <f t="shared" si="235"/>
        <v>2799.7555000000002</v>
      </c>
      <c r="D249" s="29">
        <v>2337000</v>
      </c>
      <c r="E249" s="16">
        <f t="shared" si="39"/>
        <v>1.1980126230209671</v>
      </c>
      <c r="F249" s="43">
        <f t="shared" si="181"/>
        <v>1.346081598899963</v>
      </c>
      <c r="G249" s="20">
        <v>1052</v>
      </c>
      <c r="H249" s="1">
        <f t="shared" ref="H249:H271" si="255">Z249*AN249+(AA249+AB249+AC249)*AO249</f>
        <v>620.28550000000007</v>
      </c>
      <c r="I249" s="1">
        <f t="shared" ref="I249:I264" si="256">AO249*(AL249+AE249+AK249+AM249+AR249)+(AQ249)</f>
        <v>204.70000000000002</v>
      </c>
      <c r="J249" s="4">
        <f t="shared" ref="J249:J271" si="257">AG249*AO249+AI249</f>
        <v>352.77</v>
      </c>
      <c r="K249" s="20">
        <v>570</v>
      </c>
      <c r="L249" s="21">
        <v>1544000</v>
      </c>
      <c r="M249" s="22"/>
      <c r="N249" s="4">
        <f t="shared" ref="N249:N271" si="258">SUM(P249:T249)</f>
        <v>1134.7977000000001</v>
      </c>
      <c r="O249" s="4">
        <f t="shared" ref="O249:O271" si="259">N249/L249*1000</f>
        <v>0.73497260362694306</v>
      </c>
      <c r="P249" s="4">
        <f t="shared" ref="P249:P271" si="260">V249</f>
        <v>565</v>
      </c>
      <c r="Q249" s="4">
        <f t="shared" ref="Q249:Q271" si="261">Y249*AN249+AC249*AO249</f>
        <v>194.8477</v>
      </c>
      <c r="R249" s="4">
        <f t="shared" ref="R249:R271" si="262">SUM(AD249+AJ249+AR249)*AO249</f>
        <v>48.95</v>
      </c>
      <c r="S249" s="4">
        <f t="shared" ref="S249:S271" si="263">AF249*AO249+AH249</f>
        <v>206</v>
      </c>
      <c r="T249" s="34">
        <v>120</v>
      </c>
      <c r="U249" s="23">
        <v>274</v>
      </c>
      <c r="V249" s="23">
        <v>565</v>
      </c>
      <c r="W249" s="23">
        <v>208</v>
      </c>
      <c r="X249" s="24"/>
      <c r="Y249" s="24"/>
      <c r="Z249" s="24"/>
      <c r="AA249" s="26">
        <v>478.02</v>
      </c>
      <c r="AB249" s="26">
        <v>0</v>
      </c>
      <c r="AC249" s="26">
        <v>218.93</v>
      </c>
      <c r="AD249" s="25">
        <v>0</v>
      </c>
      <c r="AE249" s="26">
        <v>85</v>
      </c>
      <c r="AF249" s="26"/>
      <c r="AG249" s="27"/>
      <c r="AH249" s="36">
        <v>206</v>
      </c>
      <c r="AI249" s="36">
        <v>352.77</v>
      </c>
      <c r="AJ249" s="27"/>
      <c r="AK249" s="27">
        <v>62</v>
      </c>
      <c r="AL249" s="27">
        <v>28</v>
      </c>
      <c r="AM249" s="27">
        <v>0</v>
      </c>
      <c r="AN249" s="28"/>
      <c r="AO249" s="28">
        <v>0.89</v>
      </c>
      <c r="AQ249" s="34">
        <v>0</v>
      </c>
      <c r="AR249" s="37">
        <v>55</v>
      </c>
      <c r="AT249" s="32">
        <f t="shared" si="254"/>
        <v>793000</v>
      </c>
    </row>
    <row r="250" spans="1:46">
      <c r="A250" s="15">
        <v>42617</v>
      </c>
      <c r="B250" s="1">
        <f t="shared" si="235"/>
        <v>2649.0163000000002</v>
      </c>
      <c r="D250" s="29">
        <v>2262000</v>
      </c>
      <c r="E250" s="16">
        <f t="shared" si="39"/>
        <v>1.1710947391688773</v>
      </c>
      <c r="F250" s="43">
        <f t="shared" si="181"/>
        <v>1.3158367855830082</v>
      </c>
      <c r="G250" s="20">
        <v>972</v>
      </c>
      <c r="H250" s="1">
        <f t="shared" si="255"/>
        <v>580.87630000000001</v>
      </c>
      <c r="I250" s="1">
        <f t="shared" si="256"/>
        <v>201.14000000000001</v>
      </c>
      <c r="J250" s="4">
        <f t="shared" si="257"/>
        <v>325</v>
      </c>
      <c r="K250" s="20">
        <v>570</v>
      </c>
      <c r="L250" s="21">
        <v>1570000</v>
      </c>
      <c r="M250" s="22"/>
      <c r="N250" s="4">
        <f t="shared" si="258"/>
        <v>1051.2219</v>
      </c>
      <c r="O250" s="4">
        <f t="shared" si="259"/>
        <v>0.66956808917197452</v>
      </c>
      <c r="P250" s="4">
        <f t="shared" si="260"/>
        <v>543</v>
      </c>
      <c r="Q250" s="4">
        <f t="shared" si="261"/>
        <v>161.72190000000001</v>
      </c>
      <c r="R250" s="4">
        <f t="shared" si="262"/>
        <v>44.5</v>
      </c>
      <c r="S250" s="4">
        <f t="shared" si="263"/>
        <v>182</v>
      </c>
      <c r="T250" s="34">
        <v>120</v>
      </c>
      <c r="U250" s="23">
        <v>268</v>
      </c>
      <c r="V250" s="23">
        <v>543</v>
      </c>
      <c r="W250" s="23">
        <v>253</v>
      </c>
      <c r="X250" s="24"/>
      <c r="Y250" s="24"/>
      <c r="Z250" s="24"/>
      <c r="AA250" s="26">
        <v>470.96</v>
      </c>
      <c r="AB250" s="26">
        <v>0</v>
      </c>
      <c r="AC250" s="26">
        <v>181.71</v>
      </c>
      <c r="AD250" s="25">
        <v>0</v>
      </c>
      <c r="AE250" s="26">
        <v>85</v>
      </c>
      <c r="AF250" s="26"/>
      <c r="AG250" s="27"/>
      <c r="AH250" s="36">
        <v>182</v>
      </c>
      <c r="AI250" s="36">
        <v>325</v>
      </c>
      <c r="AJ250" s="27"/>
      <c r="AK250" s="27">
        <v>67</v>
      </c>
      <c r="AL250" s="27">
        <v>24</v>
      </c>
      <c r="AM250" s="27">
        <v>0</v>
      </c>
      <c r="AN250" s="28"/>
      <c r="AO250" s="28">
        <v>0.89</v>
      </c>
      <c r="AQ250" s="34">
        <v>0</v>
      </c>
      <c r="AR250" s="37">
        <v>50</v>
      </c>
      <c r="AT250" s="32">
        <f t="shared" si="254"/>
        <v>692000</v>
      </c>
    </row>
    <row r="251" spans="1:46">
      <c r="A251" s="15">
        <v>42618</v>
      </c>
      <c r="B251" s="1">
        <f t="shared" si="235"/>
        <v>3211.2240000000002</v>
      </c>
      <c r="D251" s="29">
        <v>2745000</v>
      </c>
      <c r="E251" s="16">
        <f t="shared" si="39"/>
        <v>1.1698448087431694</v>
      </c>
      <c r="F251" s="43">
        <f t="shared" si="181"/>
        <v>1.2998275652701883</v>
      </c>
      <c r="G251" s="20">
        <v>1179</v>
      </c>
      <c r="H251" s="1">
        <f t="shared" si="255"/>
        <v>692.69399999999996</v>
      </c>
      <c r="I251" s="1">
        <f t="shared" si="256"/>
        <v>261.90000000000003</v>
      </c>
      <c r="J251" s="4">
        <f t="shared" si="257"/>
        <v>394.63</v>
      </c>
      <c r="K251" s="20">
        <v>683</v>
      </c>
      <c r="L251" s="21">
        <v>1635000</v>
      </c>
      <c r="M251" s="22"/>
      <c r="N251" s="4">
        <f t="shared" si="258"/>
        <v>1183.0920000000001</v>
      </c>
      <c r="O251" s="4">
        <f t="shared" si="259"/>
        <v>0.72360366972477075</v>
      </c>
      <c r="P251" s="4">
        <f t="shared" si="260"/>
        <v>603</v>
      </c>
      <c r="Q251" s="4">
        <f t="shared" si="261"/>
        <v>195.19200000000001</v>
      </c>
      <c r="R251" s="4">
        <f t="shared" si="262"/>
        <v>72.900000000000006</v>
      </c>
      <c r="S251" s="4">
        <f t="shared" si="263"/>
        <v>192</v>
      </c>
      <c r="T251" s="34">
        <v>120</v>
      </c>
      <c r="U251" s="23">
        <v>360</v>
      </c>
      <c r="V251" s="23">
        <v>603</v>
      </c>
      <c r="W251" s="23">
        <v>206</v>
      </c>
      <c r="X251" s="24"/>
      <c r="Y251" s="24"/>
      <c r="Z251" s="24"/>
      <c r="AA251" s="26">
        <v>552.78</v>
      </c>
      <c r="AB251" s="26">
        <v>0</v>
      </c>
      <c r="AC251" s="26">
        <v>216.88</v>
      </c>
      <c r="AD251" s="25">
        <v>0</v>
      </c>
      <c r="AE251" s="26">
        <v>105</v>
      </c>
      <c r="AF251" s="26"/>
      <c r="AG251" s="27"/>
      <c r="AH251" s="36">
        <v>192</v>
      </c>
      <c r="AI251" s="36">
        <v>394.63</v>
      </c>
      <c r="AJ251" s="27"/>
      <c r="AK251" s="27">
        <v>81</v>
      </c>
      <c r="AL251" s="27">
        <v>24</v>
      </c>
      <c r="AM251" s="27">
        <v>0</v>
      </c>
      <c r="AN251" s="28"/>
      <c r="AO251" s="28">
        <v>0.9</v>
      </c>
      <c r="AQ251" s="34">
        <v>0</v>
      </c>
      <c r="AR251" s="37">
        <v>81</v>
      </c>
      <c r="AT251" s="32">
        <f t="shared" si="254"/>
        <v>1110000</v>
      </c>
    </row>
    <row r="252" spans="1:46">
      <c r="A252" s="15">
        <v>42619</v>
      </c>
      <c r="B252" s="1">
        <f t="shared" si="235"/>
        <v>3217.8159999999998</v>
      </c>
      <c r="D252" s="29">
        <v>2988000</v>
      </c>
      <c r="E252" s="16">
        <f t="shared" si="39"/>
        <v>1.076912985274431</v>
      </c>
      <c r="F252" s="43">
        <f t="shared" si="181"/>
        <v>1.1965699836382566</v>
      </c>
      <c r="G252" s="20">
        <v>1178</v>
      </c>
      <c r="H252" s="1">
        <f t="shared" si="255"/>
        <v>748.125</v>
      </c>
      <c r="I252" s="1">
        <f t="shared" si="256"/>
        <v>179.631</v>
      </c>
      <c r="J252" s="4">
        <f t="shared" si="257"/>
        <v>394.48</v>
      </c>
      <c r="K252" s="20">
        <v>717.58</v>
      </c>
      <c r="L252" s="21">
        <v>1812000</v>
      </c>
      <c r="M252" s="22"/>
      <c r="N252" s="4">
        <f t="shared" si="258"/>
        <v>1161.0619999999999</v>
      </c>
      <c r="O252" s="4">
        <f t="shared" si="259"/>
        <v>0.64076269315673284</v>
      </c>
      <c r="P252" s="4">
        <f t="shared" si="260"/>
        <v>592</v>
      </c>
      <c r="Q252" s="4">
        <f t="shared" si="261"/>
        <v>199.06200000000001</v>
      </c>
      <c r="R252" s="4">
        <f t="shared" si="262"/>
        <v>45</v>
      </c>
      <c r="S252" s="4">
        <f t="shared" si="263"/>
        <v>205</v>
      </c>
      <c r="T252" s="34">
        <v>120</v>
      </c>
      <c r="U252" s="23">
        <v>379</v>
      </c>
      <c r="V252" s="23">
        <v>592</v>
      </c>
      <c r="W252" s="23">
        <v>196</v>
      </c>
      <c r="X252" s="24"/>
      <c r="Y252" s="24"/>
      <c r="Z252" s="24"/>
      <c r="AA252" s="26">
        <v>610.07000000000005</v>
      </c>
      <c r="AB252" s="26">
        <v>0</v>
      </c>
      <c r="AC252" s="26">
        <v>221.18</v>
      </c>
      <c r="AD252" s="25">
        <v>0</v>
      </c>
      <c r="AE252" s="26">
        <v>75</v>
      </c>
      <c r="AF252" s="26"/>
      <c r="AG252" s="27"/>
      <c r="AH252" s="36">
        <v>205</v>
      </c>
      <c r="AI252" s="36">
        <v>394.48</v>
      </c>
      <c r="AJ252" s="27"/>
      <c r="AK252" s="27">
        <v>53</v>
      </c>
      <c r="AL252" s="27">
        <v>21.59</v>
      </c>
      <c r="AM252" s="27">
        <v>0</v>
      </c>
      <c r="AN252" s="28"/>
      <c r="AO252" s="28">
        <v>0.9</v>
      </c>
      <c r="AQ252" s="34">
        <v>0</v>
      </c>
      <c r="AR252" s="37">
        <v>50</v>
      </c>
      <c r="AT252" s="32">
        <f t="shared" si="254"/>
        <v>1176000</v>
      </c>
    </row>
    <row r="253" spans="1:46">
      <c r="A253" s="15">
        <v>42620</v>
      </c>
      <c r="B253" s="1">
        <f t="shared" si="235"/>
        <v>3083.9560000000001</v>
      </c>
      <c r="D253" s="29">
        <v>2971000</v>
      </c>
      <c r="E253" s="16">
        <f t="shared" si="39"/>
        <v>1.038019522046449</v>
      </c>
      <c r="F253" s="43">
        <f t="shared" si="181"/>
        <v>1.1663140697151111</v>
      </c>
      <c r="G253" s="20">
        <v>1097.5</v>
      </c>
      <c r="H253" s="1">
        <f t="shared" si="255"/>
        <v>693.35450000000003</v>
      </c>
      <c r="I253" s="1">
        <f t="shared" si="256"/>
        <v>219.25149999999999</v>
      </c>
      <c r="J253" s="4">
        <f t="shared" si="257"/>
        <v>405.85</v>
      </c>
      <c r="K253" s="20">
        <v>668</v>
      </c>
      <c r="L253" s="21">
        <v>1700000</v>
      </c>
      <c r="M253" s="22"/>
      <c r="N253" s="4">
        <f t="shared" si="258"/>
        <v>1093.1233000000002</v>
      </c>
      <c r="O253" s="4">
        <f t="shared" si="259"/>
        <v>0.64301370588235296</v>
      </c>
      <c r="P253" s="4">
        <f t="shared" si="260"/>
        <v>529</v>
      </c>
      <c r="Q253" s="4">
        <f t="shared" si="261"/>
        <v>160.17330000000001</v>
      </c>
      <c r="R253" s="4">
        <f t="shared" si="262"/>
        <v>48.95</v>
      </c>
      <c r="S253" s="4">
        <f t="shared" si="263"/>
        <v>235</v>
      </c>
      <c r="T253" s="34">
        <v>120</v>
      </c>
      <c r="U253" s="23">
        <v>366</v>
      </c>
      <c r="V253" s="23">
        <v>529</v>
      </c>
      <c r="W253" s="23">
        <v>193</v>
      </c>
      <c r="X253" s="24"/>
      <c r="Y253" s="24"/>
      <c r="Z253" s="24"/>
      <c r="AA253" s="26">
        <v>599.08000000000004</v>
      </c>
      <c r="AB253" s="26">
        <v>0</v>
      </c>
      <c r="AC253" s="26">
        <v>179.97</v>
      </c>
      <c r="AD253" s="25">
        <v>0</v>
      </c>
      <c r="AE253" s="26">
        <v>68</v>
      </c>
      <c r="AF253" s="26"/>
      <c r="AG253" s="27"/>
      <c r="AH253" s="36">
        <v>235</v>
      </c>
      <c r="AI253" s="36">
        <v>405.85</v>
      </c>
      <c r="AJ253" s="27"/>
      <c r="AK253" s="27">
        <v>100.35</v>
      </c>
      <c r="AL253" s="27">
        <v>23</v>
      </c>
      <c r="AM253" s="27">
        <v>0</v>
      </c>
      <c r="AN253" s="28"/>
      <c r="AO253" s="28">
        <v>0.89</v>
      </c>
      <c r="AQ253" s="34">
        <v>0</v>
      </c>
      <c r="AR253" s="37">
        <v>55</v>
      </c>
      <c r="AT253" s="32">
        <f t="shared" si="254"/>
        <v>1271000</v>
      </c>
    </row>
    <row r="254" spans="1:46">
      <c r="A254" s="15">
        <v>42621</v>
      </c>
      <c r="B254" s="1">
        <f t="shared" si="235"/>
        <v>3042.6179000000002</v>
      </c>
      <c r="D254" s="29">
        <v>2839000</v>
      </c>
      <c r="E254" s="16">
        <f t="shared" si="39"/>
        <v>1.071721697780909</v>
      </c>
      <c r="F254" s="43">
        <f t="shared" si="181"/>
        <v>1.2041816828998977</v>
      </c>
      <c r="G254" s="20">
        <v>1080</v>
      </c>
      <c r="H254" s="1">
        <f t="shared" si="255"/>
        <v>689.31389999999999</v>
      </c>
      <c r="I254" s="1">
        <f t="shared" si="256"/>
        <v>215.91399999999999</v>
      </c>
      <c r="J254" s="4">
        <f t="shared" si="257"/>
        <v>389.39</v>
      </c>
      <c r="K254" s="20">
        <v>668</v>
      </c>
      <c r="L254" s="21">
        <v>1699000</v>
      </c>
      <c r="M254" s="22"/>
      <c r="N254" s="4">
        <f t="shared" si="258"/>
        <v>1101.4328</v>
      </c>
      <c r="O254" s="4">
        <f t="shared" si="259"/>
        <v>0.64828298999411416</v>
      </c>
      <c r="P254" s="4">
        <f t="shared" si="260"/>
        <v>508</v>
      </c>
      <c r="Q254" s="4">
        <f t="shared" si="261"/>
        <v>191.81280000000001</v>
      </c>
      <c r="R254" s="4">
        <f t="shared" si="262"/>
        <v>51.62</v>
      </c>
      <c r="S254" s="4">
        <f t="shared" si="263"/>
        <v>230</v>
      </c>
      <c r="T254" s="34">
        <v>120</v>
      </c>
      <c r="U254" s="23">
        <v>364</v>
      </c>
      <c r="V254" s="23">
        <v>508</v>
      </c>
      <c r="W254" s="23">
        <v>198</v>
      </c>
      <c r="X254" s="24"/>
      <c r="Y254" s="24"/>
      <c r="Z254" s="24"/>
      <c r="AA254" s="26">
        <v>558.99</v>
      </c>
      <c r="AB254" s="26">
        <v>0</v>
      </c>
      <c r="AC254" s="26">
        <v>215.52</v>
      </c>
      <c r="AD254" s="25">
        <v>0</v>
      </c>
      <c r="AE254" s="26">
        <v>77</v>
      </c>
      <c r="AF254" s="26"/>
      <c r="AG254" s="27"/>
      <c r="AH254" s="36">
        <v>230</v>
      </c>
      <c r="AI254" s="36">
        <v>389.39</v>
      </c>
      <c r="AJ254" s="27"/>
      <c r="AK254" s="27">
        <v>87</v>
      </c>
      <c r="AL254" s="27">
        <v>20.6</v>
      </c>
      <c r="AM254" s="27">
        <v>0</v>
      </c>
      <c r="AN254" s="28"/>
      <c r="AO254" s="28">
        <v>0.89</v>
      </c>
      <c r="AQ254" s="34">
        <v>0</v>
      </c>
      <c r="AR254" s="37">
        <v>58</v>
      </c>
      <c r="AT254" s="32">
        <f t="shared" si="254"/>
        <v>1140000</v>
      </c>
    </row>
    <row r="255" spans="1:46">
      <c r="A255" s="15">
        <v>42622</v>
      </c>
      <c r="B255" s="1">
        <f t="shared" si="235"/>
        <v>2965.6974</v>
      </c>
      <c r="D255" s="29">
        <v>2688000</v>
      </c>
      <c r="E255" s="16">
        <f t="shared" si="39"/>
        <v>1.103310044642857</v>
      </c>
      <c r="F255" s="43">
        <f t="shared" si="181"/>
        <v>1.2396742074638842</v>
      </c>
      <c r="G255" s="20">
        <v>1066</v>
      </c>
      <c r="H255" s="1">
        <f t="shared" si="255"/>
        <v>680.54739999999993</v>
      </c>
      <c r="I255" s="1">
        <f t="shared" si="256"/>
        <v>209.15</v>
      </c>
      <c r="J255" s="4">
        <f t="shared" si="257"/>
        <v>338</v>
      </c>
      <c r="K255" s="20">
        <v>672</v>
      </c>
      <c r="L255" s="21">
        <v>1642000</v>
      </c>
      <c r="M255" s="22"/>
      <c r="N255" s="4">
        <f t="shared" si="258"/>
        <v>1075.3209999999999</v>
      </c>
      <c r="O255" s="4">
        <f t="shared" si="259"/>
        <v>0.65488489646772219</v>
      </c>
      <c r="P255" s="4">
        <f t="shared" si="260"/>
        <v>516</v>
      </c>
      <c r="Q255" s="4">
        <f t="shared" si="261"/>
        <v>191.261</v>
      </c>
      <c r="R255" s="4">
        <f t="shared" si="262"/>
        <v>48.06</v>
      </c>
      <c r="S255" s="4">
        <f t="shared" si="263"/>
        <v>200</v>
      </c>
      <c r="T255" s="34">
        <v>120</v>
      </c>
      <c r="U255" s="23">
        <v>349</v>
      </c>
      <c r="V255" s="23">
        <v>516</v>
      </c>
      <c r="W255" s="23">
        <v>194</v>
      </c>
      <c r="X255" s="24"/>
      <c r="Y255" s="24"/>
      <c r="Z255" s="24"/>
      <c r="AA255" s="26">
        <v>549.76</v>
      </c>
      <c r="AB255" s="26">
        <v>0</v>
      </c>
      <c r="AC255" s="26">
        <v>214.9</v>
      </c>
      <c r="AD255" s="25">
        <v>0</v>
      </c>
      <c r="AE255" s="26">
        <v>70</v>
      </c>
      <c r="AF255" s="26"/>
      <c r="AG255" s="27"/>
      <c r="AH255" s="36">
        <v>200</v>
      </c>
      <c r="AI255" s="36">
        <v>338</v>
      </c>
      <c r="AJ255" s="27"/>
      <c r="AK255" s="27">
        <v>85</v>
      </c>
      <c r="AL255" s="27">
        <v>26</v>
      </c>
      <c r="AM255" s="27">
        <v>0</v>
      </c>
      <c r="AN255" s="28"/>
      <c r="AO255" s="28">
        <v>0.89</v>
      </c>
      <c r="AQ255" s="34">
        <v>0</v>
      </c>
      <c r="AR255" s="37">
        <v>54</v>
      </c>
      <c r="AT255" s="32">
        <f t="shared" si="254"/>
        <v>1046000</v>
      </c>
    </row>
    <row r="256" spans="1:46">
      <c r="A256" s="15">
        <v>42623</v>
      </c>
      <c r="B256" s="1">
        <f t="shared" si="235"/>
        <v>2634.2775000000001</v>
      </c>
      <c r="D256" s="29">
        <v>2274000</v>
      </c>
      <c r="E256" s="16">
        <f t="shared" si="39"/>
        <v>1.1584333773087072</v>
      </c>
      <c r="F256" s="43">
        <f t="shared" si="181"/>
        <v>1.3016105363019181</v>
      </c>
      <c r="G256" s="20">
        <v>990</v>
      </c>
      <c r="H256" s="1">
        <f t="shared" si="255"/>
        <v>613.23670000000004</v>
      </c>
      <c r="I256" s="1">
        <f t="shared" si="256"/>
        <v>187.54079999999999</v>
      </c>
      <c r="J256" s="4">
        <f t="shared" si="257"/>
        <v>329.5</v>
      </c>
      <c r="K256" s="20">
        <v>514</v>
      </c>
      <c r="L256" s="21">
        <v>1736000</v>
      </c>
      <c r="M256" s="22"/>
      <c r="N256" s="4">
        <f t="shared" si="258"/>
        <v>1069.9315999999999</v>
      </c>
      <c r="O256" s="4">
        <f t="shared" si="259"/>
        <v>0.61632004608294921</v>
      </c>
      <c r="P256" s="4">
        <f t="shared" si="260"/>
        <v>495</v>
      </c>
      <c r="Q256" s="4">
        <f t="shared" si="261"/>
        <v>198.86160000000001</v>
      </c>
      <c r="R256" s="4">
        <f t="shared" si="262"/>
        <v>56.07</v>
      </c>
      <c r="S256" s="4">
        <f t="shared" si="263"/>
        <v>200</v>
      </c>
      <c r="T256" s="34">
        <v>120</v>
      </c>
      <c r="U256" s="23">
        <v>302</v>
      </c>
      <c r="V256" s="23">
        <v>495</v>
      </c>
      <c r="W256" s="23">
        <v>186</v>
      </c>
      <c r="X256" s="24"/>
      <c r="Y256" s="24"/>
      <c r="Z256" s="24"/>
      <c r="AA256" s="26">
        <v>465.59</v>
      </c>
      <c r="AB256" s="26">
        <v>0</v>
      </c>
      <c r="AC256" s="26">
        <v>223.44</v>
      </c>
      <c r="AD256" s="25">
        <v>0</v>
      </c>
      <c r="AE256" s="26">
        <v>63</v>
      </c>
      <c r="AF256" s="26"/>
      <c r="AG256" s="27"/>
      <c r="AH256" s="36">
        <v>200</v>
      </c>
      <c r="AI256" s="36">
        <v>329.5</v>
      </c>
      <c r="AJ256" s="27"/>
      <c r="AK256" s="27">
        <v>61.72</v>
      </c>
      <c r="AL256" s="27">
        <v>23</v>
      </c>
      <c r="AM256" s="27">
        <v>0</v>
      </c>
      <c r="AN256" s="28"/>
      <c r="AO256" s="28">
        <v>0.89</v>
      </c>
      <c r="AQ256" s="34">
        <v>0</v>
      </c>
      <c r="AR256" s="37">
        <v>63</v>
      </c>
      <c r="AT256" s="32">
        <f t="shared" si="254"/>
        <v>538000</v>
      </c>
    </row>
    <row r="257" spans="1:46">
      <c r="A257" s="15">
        <v>42624</v>
      </c>
      <c r="B257" s="1">
        <f t="shared" si="235"/>
        <v>2585.7054000000003</v>
      </c>
      <c r="D257" s="29">
        <v>2278000</v>
      </c>
      <c r="E257" s="16">
        <f t="shared" si="39"/>
        <v>1.1350769973661108</v>
      </c>
      <c r="F257" s="43">
        <f t="shared" si="181"/>
        <v>1.2753674127709109</v>
      </c>
      <c r="G257" s="20">
        <v>969</v>
      </c>
      <c r="H257" s="1">
        <f t="shared" si="255"/>
        <v>576.59540000000004</v>
      </c>
      <c r="I257" s="1">
        <f t="shared" si="256"/>
        <v>182.45</v>
      </c>
      <c r="J257" s="4">
        <f t="shared" si="257"/>
        <v>337.66</v>
      </c>
      <c r="K257" s="20">
        <v>520</v>
      </c>
      <c r="L257" s="21">
        <v>1650000</v>
      </c>
      <c r="M257" s="22"/>
      <c r="N257" s="4">
        <f t="shared" si="258"/>
        <v>1016.3623</v>
      </c>
      <c r="O257" s="4">
        <f t="shared" si="259"/>
        <v>0.61597715151515153</v>
      </c>
      <c r="P257" s="4">
        <f t="shared" si="260"/>
        <v>449</v>
      </c>
      <c r="Q257" s="4">
        <f t="shared" si="261"/>
        <v>195.8623</v>
      </c>
      <c r="R257" s="4">
        <f t="shared" si="262"/>
        <v>44.5</v>
      </c>
      <c r="S257" s="4">
        <f t="shared" si="263"/>
        <v>207</v>
      </c>
      <c r="T257" s="34">
        <v>120</v>
      </c>
      <c r="U257" s="23">
        <v>313</v>
      </c>
      <c r="V257" s="23">
        <v>449</v>
      </c>
      <c r="W257" s="23">
        <v>152</v>
      </c>
      <c r="X257" s="24"/>
      <c r="Y257" s="24"/>
      <c r="Z257" s="24"/>
      <c r="AA257" s="26">
        <v>427.79</v>
      </c>
      <c r="AB257" s="26">
        <v>0</v>
      </c>
      <c r="AC257" s="26">
        <v>220.07</v>
      </c>
      <c r="AD257" s="25">
        <v>0</v>
      </c>
      <c r="AE257" s="26">
        <v>65</v>
      </c>
      <c r="AF257" s="26"/>
      <c r="AG257" s="27"/>
      <c r="AH257" s="36">
        <v>207</v>
      </c>
      <c r="AI257" s="36">
        <v>337.66</v>
      </c>
      <c r="AJ257" s="27"/>
      <c r="AK257" s="27">
        <v>65</v>
      </c>
      <c r="AL257" s="27">
        <v>25</v>
      </c>
      <c r="AM257" s="27">
        <v>0</v>
      </c>
      <c r="AN257" s="28"/>
      <c r="AO257" s="28">
        <v>0.89</v>
      </c>
      <c r="AQ257" s="34">
        <v>0</v>
      </c>
      <c r="AR257" s="37">
        <v>50</v>
      </c>
      <c r="AT257" s="32">
        <f t="shared" si="254"/>
        <v>628000</v>
      </c>
    </row>
    <row r="258" spans="1:46">
      <c r="A258" s="15">
        <v>42625</v>
      </c>
      <c r="B258" s="1">
        <f t="shared" si="235"/>
        <v>3022.2905000000001</v>
      </c>
      <c r="D258" s="29">
        <v>2387000</v>
      </c>
      <c r="E258" s="16">
        <f t="shared" si="39"/>
        <v>1.2661459991621282</v>
      </c>
      <c r="F258" s="43">
        <f t="shared" si="181"/>
        <v>1.4226359541147509</v>
      </c>
      <c r="G258" s="20">
        <v>1106.77</v>
      </c>
      <c r="H258" s="1">
        <f t="shared" si="255"/>
        <v>647.43049999999994</v>
      </c>
      <c r="I258" s="1">
        <f t="shared" si="256"/>
        <v>184.23</v>
      </c>
      <c r="J258" s="4">
        <f t="shared" si="257"/>
        <v>399.46</v>
      </c>
      <c r="K258" s="20">
        <v>684.4</v>
      </c>
      <c r="L258" s="21">
        <v>1604000</v>
      </c>
      <c r="M258" s="22"/>
      <c r="N258" s="4">
        <f t="shared" si="258"/>
        <v>1121.1024</v>
      </c>
      <c r="O258" s="4">
        <f t="shared" si="259"/>
        <v>0.69894164588528673</v>
      </c>
      <c r="P258" s="4">
        <f t="shared" si="260"/>
        <v>528</v>
      </c>
      <c r="Q258" s="4">
        <f t="shared" si="261"/>
        <v>188.82239999999999</v>
      </c>
      <c r="R258" s="4">
        <f t="shared" si="262"/>
        <v>46.28</v>
      </c>
      <c r="S258" s="4">
        <f t="shared" si="263"/>
        <v>238</v>
      </c>
      <c r="T258" s="34">
        <v>120</v>
      </c>
      <c r="U258" s="23">
        <v>384</v>
      </c>
      <c r="V258" s="23">
        <v>528</v>
      </c>
      <c r="W258" s="23">
        <v>193</v>
      </c>
      <c r="X258" s="24"/>
      <c r="Y258" s="24"/>
      <c r="Z258" s="24"/>
      <c r="AA258" s="26">
        <v>515.29</v>
      </c>
      <c r="AB258" s="26">
        <v>0</v>
      </c>
      <c r="AC258" s="26">
        <v>212.16</v>
      </c>
      <c r="AD258" s="25">
        <v>0</v>
      </c>
      <c r="AE258" s="26">
        <v>68</v>
      </c>
      <c r="AF258" s="26"/>
      <c r="AG258" s="27"/>
      <c r="AH258" s="36">
        <v>238</v>
      </c>
      <c r="AI258" s="36">
        <v>399.46</v>
      </c>
      <c r="AJ258" s="27"/>
      <c r="AK258" s="27">
        <v>67</v>
      </c>
      <c r="AL258" s="27">
        <v>20</v>
      </c>
      <c r="AM258" s="27">
        <v>0</v>
      </c>
      <c r="AN258" s="28"/>
      <c r="AO258" s="28">
        <v>0.89</v>
      </c>
      <c r="AQ258" s="34">
        <v>0</v>
      </c>
      <c r="AR258" s="37">
        <v>52</v>
      </c>
      <c r="AT258" s="32">
        <f t="shared" si="254"/>
        <v>783000</v>
      </c>
    </row>
    <row r="259" spans="1:46">
      <c r="A259" s="15">
        <v>42626</v>
      </c>
      <c r="B259" s="1">
        <f t="shared" si="235"/>
        <v>3123.8658999999998</v>
      </c>
      <c r="D259" s="29">
        <v>2737000</v>
      </c>
      <c r="E259" s="16">
        <f t="shared" si="39"/>
        <v>1.1413466934599927</v>
      </c>
      <c r="F259" s="43">
        <f t="shared" si="181"/>
        <v>1.2824120151235874</v>
      </c>
      <c r="G259" s="20">
        <v>1113</v>
      </c>
      <c r="H259" s="1">
        <f t="shared" si="255"/>
        <v>673.81009999999992</v>
      </c>
      <c r="I259" s="1">
        <f t="shared" si="256"/>
        <v>195.10579999999999</v>
      </c>
      <c r="J259" s="4">
        <f t="shared" si="257"/>
        <v>411.95</v>
      </c>
      <c r="K259" s="20">
        <v>730</v>
      </c>
      <c r="L259" s="21">
        <v>1735000</v>
      </c>
      <c r="M259" s="22"/>
      <c r="N259" s="4">
        <f t="shared" si="258"/>
        <v>1183.5909000000001</v>
      </c>
      <c r="O259" s="4">
        <f t="shared" si="259"/>
        <v>0.68218495677233437</v>
      </c>
      <c r="P259" s="4">
        <f t="shared" si="260"/>
        <v>525</v>
      </c>
      <c r="Q259" s="4">
        <f t="shared" si="261"/>
        <v>203.64090000000002</v>
      </c>
      <c r="R259" s="4">
        <f t="shared" si="262"/>
        <v>48.95</v>
      </c>
      <c r="S259" s="4">
        <f t="shared" si="263"/>
        <v>286</v>
      </c>
      <c r="T259" s="34">
        <v>120</v>
      </c>
      <c r="U259" s="23">
        <v>370</v>
      </c>
      <c r="V259" s="23">
        <v>525</v>
      </c>
      <c r="W259" s="23">
        <v>212</v>
      </c>
      <c r="X259" s="24"/>
      <c r="Y259" s="24"/>
      <c r="Z259" s="24"/>
      <c r="AA259" s="26">
        <v>528.28</v>
      </c>
      <c r="AB259" s="26">
        <v>0</v>
      </c>
      <c r="AC259" s="26">
        <v>228.81</v>
      </c>
      <c r="AD259" s="25">
        <v>0</v>
      </c>
      <c r="AE259" s="26">
        <v>60.15</v>
      </c>
      <c r="AF259" s="26"/>
      <c r="AG259" s="27"/>
      <c r="AH259" s="36">
        <v>286</v>
      </c>
      <c r="AI259" s="36">
        <v>411.95</v>
      </c>
      <c r="AJ259" s="27"/>
      <c r="AK259" s="27">
        <v>85.71</v>
      </c>
      <c r="AL259" s="27">
        <v>18.36</v>
      </c>
      <c r="AM259" s="27">
        <v>0</v>
      </c>
      <c r="AN259" s="28"/>
      <c r="AO259" s="28">
        <v>0.89</v>
      </c>
      <c r="AQ259" s="34">
        <v>0</v>
      </c>
      <c r="AR259" s="37">
        <v>55</v>
      </c>
      <c r="AT259" s="32">
        <f t="shared" si="254"/>
        <v>1002000</v>
      </c>
    </row>
    <row r="260" spans="1:46">
      <c r="A260" s="15">
        <v>42627</v>
      </c>
      <c r="B260" s="1">
        <f t="shared" si="235"/>
        <v>3232.0654</v>
      </c>
      <c r="D260" s="29">
        <v>2713000</v>
      </c>
      <c r="E260" s="16">
        <f t="shared" si="39"/>
        <v>1.191325248802064</v>
      </c>
      <c r="F260" s="43">
        <f t="shared" si="181"/>
        <v>1.338567695283218</v>
      </c>
      <c r="G260" s="20">
        <v>1117.99</v>
      </c>
      <c r="H260" s="1">
        <f t="shared" si="255"/>
        <v>742.73169999999993</v>
      </c>
      <c r="I260" s="1">
        <f t="shared" si="256"/>
        <v>218.34369999999998</v>
      </c>
      <c r="J260" s="4">
        <f t="shared" si="257"/>
        <v>476</v>
      </c>
      <c r="K260" s="20">
        <v>677</v>
      </c>
      <c r="L260" s="21">
        <v>1725000</v>
      </c>
      <c r="M260" s="22"/>
      <c r="N260" s="4">
        <f t="shared" si="258"/>
        <v>1219.0142999999998</v>
      </c>
      <c r="O260" s="4">
        <f t="shared" si="259"/>
        <v>0.70667495652173895</v>
      </c>
      <c r="P260" s="4">
        <f t="shared" si="260"/>
        <v>547</v>
      </c>
      <c r="Q260" s="4">
        <f t="shared" si="261"/>
        <v>228.61430000000001</v>
      </c>
      <c r="R260" s="4">
        <f t="shared" si="262"/>
        <v>53.4</v>
      </c>
      <c r="S260" s="4">
        <f t="shared" si="263"/>
        <v>270</v>
      </c>
      <c r="T260" s="34">
        <v>120</v>
      </c>
      <c r="U260" s="23">
        <v>380</v>
      </c>
      <c r="V260" s="23">
        <v>547</v>
      </c>
      <c r="W260" s="23">
        <v>185</v>
      </c>
      <c r="X260" s="24"/>
      <c r="Y260" s="24"/>
      <c r="Z260" s="24"/>
      <c r="AA260" s="26">
        <v>577.66</v>
      </c>
      <c r="AB260" s="26">
        <v>0</v>
      </c>
      <c r="AC260" s="26">
        <v>256.87</v>
      </c>
      <c r="AD260" s="25">
        <v>0</v>
      </c>
      <c r="AE260" s="26">
        <v>66.33</v>
      </c>
      <c r="AF260" s="26"/>
      <c r="AG260" s="27"/>
      <c r="AH260" s="36">
        <v>270</v>
      </c>
      <c r="AI260" s="36">
        <v>476</v>
      </c>
      <c r="AJ260" s="27"/>
      <c r="AK260" s="27">
        <v>101</v>
      </c>
      <c r="AL260" s="27">
        <v>18</v>
      </c>
      <c r="AM260" s="27">
        <v>0</v>
      </c>
      <c r="AN260" s="28"/>
      <c r="AO260" s="28">
        <v>0.89</v>
      </c>
      <c r="AQ260" s="34">
        <v>0</v>
      </c>
      <c r="AR260" s="37">
        <v>60</v>
      </c>
      <c r="AT260" s="32">
        <f t="shared" si="254"/>
        <v>988000</v>
      </c>
    </row>
    <row r="261" spans="1:46">
      <c r="A261" s="15">
        <v>42628</v>
      </c>
      <c r="B261" s="1">
        <f t="shared" si="235"/>
        <v>3275.7109</v>
      </c>
      <c r="D261" s="29">
        <v>2824000</v>
      </c>
      <c r="E261" s="16">
        <f t="shared" si="39"/>
        <v>1.1599542847025497</v>
      </c>
      <c r="F261" s="43">
        <f t="shared" si="181"/>
        <v>1.3033194210141008</v>
      </c>
      <c r="G261" s="20">
        <v>1127.8699999999999</v>
      </c>
      <c r="H261" s="1">
        <f t="shared" si="255"/>
        <v>743.87090000000012</v>
      </c>
      <c r="I261" s="1">
        <f t="shared" si="256"/>
        <v>221.61</v>
      </c>
      <c r="J261" s="4">
        <f t="shared" si="257"/>
        <v>476.36</v>
      </c>
      <c r="K261" s="20">
        <v>706</v>
      </c>
      <c r="L261" s="21">
        <v>1748000</v>
      </c>
      <c r="M261" s="22"/>
      <c r="N261" s="4">
        <f t="shared" si="258"/>
        <v>1197.1043</v>
      </c>
      <c r="O261" s="4">
        <f t="shared" si="259"/>
        <v>0.6848422768878718</v>
      </c>
      <c r="P261" s="4">
        <f t="shared" si="260"/>
        <v>543</v>
      </c>
      <c r="Q261" s="4">
        <f t="shared" si="261"/>
        <v>218.82429999999999</v>
      </c>
      <c r="R261" s="4">
        <f t="shared" si="262"/>
        <v>46.28</v>
      </c>
      <c r="S261" s="4">
        <f t="shared" si="263"/>
        <v>269</v>
      </c>
      <c r="T261" s="34">
        <v>120</v>
      </c>
      <c r="U261" s="23">
        <v>374</v>
      </c>
      <c r="V261" s="23">
        <v>543</v>
      </c>
      <c r="W261" s="23">
        <v>206</v>
      </c>
      <c r="X261" s="24"/>
      <c r="Y261" s="24"/>
      <c r="Z261" s="24"/>
      <c r="AA261" s="26">
        <v>589.94000000000005</v>
      </c>
      <c r="AB261" s="26">
        <v>0</v>
      </c>
      <c r="AC261" s="26">
        <v>245.87</v>
      </c>
      <c r="AD261" s="25">
        <v>0</v>
      </c>
      <c r="AE261" s="26">
        <v>65</v>
      </c>
      <c r="AF261" s="26"/>
      <c r="AG261" s="27"/>
      <c r="AH261" s="36">
        <v>269</v>
      </c>
      <c r="AI261" s="36">
        <v>476.36</v>
      </c>
      <c r="AJ261" s="27"/>
      <c r="AK261" s="27">
        <v>112</v>
      </c>
      <c r="AL261" s="27">
        <v>20</v>
      </c>
      <c r="AM261" s="27">
        <v>0</v>
      </c>
      <c r="AN261" s="28"/>
      <c r="AO261" s="28">
        <v>0.89</v>
      </c>
      <c r="AQ261" s="34">
        <v>0</v>
      </c>
      <c r="AR261" s="37">
        <v>52</v>
      </c>
      <c r="AT261" s="32">
        <f t="shared" si="254"/>
        <v>1076000</v>
      </c>
    </row>
    <row r="262" spans="1:46">
      <c r="A262" s="15">
        <v>42629</v>
      </c>
      <c r="B262" s="1">
        <f t="shared" si="235"/>
        <v>2975.0135999999998</v>
      </c>
      <c r="D262" s="29">
        <v>2570000</v>
      </c>
      <c r="E262" s="16">
        <f t="shared" si="39"/>
        <v>1.157592840466926</v>
      </c>
      <c r="F262" s="43">
        <f t="shared" si="181"/>
        <v>1.3006661128841865</v>
      </c>
      <c r="G262" s="20">
        <v>1025</v>
      </c>
      <c r="H262" s="1">
        <f t="shared" si="255"/>
        <v>722.27059999999994</v>
      </c>
      <c r="I262" s="1">
        <f t="shared" si="256"/>
        <v>185.74299999999999</v>
      </c>
      <c r="J262" s="4">
        <f t="shared" si="257"/>
        <v>423</v>
      </c>
      <c r="K262" s="20">
        <v>619</v>
      </c>
      <c r="L262" s="21">
        <v>1612000</v>
      </c>
      <c r="M262" s="22"/>
      <c r="N262" s="4">
        <f t="shared" si="258"/>
        <v>1165.8904</v>
      </c>
      <c r="O262" s="4">
        <f t="shared" si="259"/>
        <v>0.72325707196029776</v>
      </c>
      <c r="P262" s="4">
        <f t="shared" si="260"/>
        <v>507</v>
      </c>
      <c r="Q262" s="4">
        <f t="shared" si="261"/>
        <v>229.94040000000001</v>
      </c>
      <c r="R262" s="4">
        <f t="shared" si="262"/>
        <v>48.95</v>
      </c>
      <c r="S262" s="4">
        <f t="shared" si="263"/>
        <v>260</v>
      </c>
      <c r="T262" s="34">
        <v>120</v>
      </c>
      <c r="U262" s="23">
        <v>343</v>
      </c>
      <c r="V262" s="23">
        <v>507</v>
      </c>
      <c r="W262" s="23">
        <v>165</v>
      </c>
      <c r="X262" s="24"/>
      <c r="Y262" s="24"/>
      <c r="Z262" s="24"/>
      <c r="AA262" s="26">
        <v>553.17999999999995</v>
      </c>
      <c r="AB262" s="26">
        <v>0</v>
      </c>
      <c r="AC262" s="26">
        <v>258.36</v>
      </c>
      <c r="AD262" s="25">
        <v>0</v>
      </c>
      <c r="AE262" s="26">
        <v>47.7</v>
      </c>
      <c r="AF262" s="26"/>
      <c r="AG262" s="27"/>
      <c r="AH262" s="36">
        <v>260</v>
      </c>
      <c r="AI262" s="36">
        <v>423</v>
      </c>
      <c r="AJ262" s="27"/>
      <c r="AK262" s="27">
        <v>88</v>
      </c>
      <c r="AL262" s="27">
        <v>18</v>
      </c>
      <c r="AM262" s="27">
        <v>0</v>
      </c>
      <c r="AN262" s="28"/>
      <c r="AO262" s="28">
        <v>0.89</v>
      </c>
      <c r="AQ262" s="34">
        <v>0</v>
      </c>
      <c r="AR262" s="37">
        <v>55</v>
      </c>
      <c r="AT262" s="32">
        <f t="shared" si="254"/>
        <v>958000</v>
      </c>
    </row>
    <row r="263" spans="1:46">
      <c r="A263" s="15">
        <v>42630</v>
      </c>
      <c r="B263" s="1">
        <f t="shared" si="235"/>
        <v>2671.8159999999998</v>
      </c>
      <c r="D263" s="29">
        <v>2135000</v>
      </c>
      <c r="E263" s="16">
        <f t="shared" si="39"/>
        <v>1.2514360655737704</v>
      </c>
      <c r="F263" s="43">
        <f t="shared" si="181"/>
        <v>1.3904845173041893</v>
      </c>
      <c r="G263" s="20">
        <v>939.06</v>
      </c>
      <c r="H263" s="1">
        <f t="shared" si="255"/>
        <v>659.34900000000005</v>
      </c>
      <c r="I263" s="1">
        <f t="shared" si="256"/>
        <v>178.40699999999998</v>
      </c>
      <c r="J263" s="4">
        <f t="shared" si="257"/>
        <v>370</v>
      </c>
      <c r="K263" s="20">
        <v>525</v>
      </c>
      <c r="L263" s="21">
        <v>1485000</v>
      </c>
      <c r="M263" s="22"/>
      <c r="N263" s="4">
        <f t="shared" si="258"/>
        <v>1086.6890000000001</v>
      </c>
      <c r="O263" s="4">
        <f t="shared" si="259"/>
        <v>0.73177710437710453</v>
      </c>
      <c r="P263" s="4">
        <f t="shared" si="260"/>
        <v>467</v>
      </c>
      <c r="Q263" s="4">
        <f t="shared" si="261"/>
        <v>229.68900000000002</v>
      </c>
      <c r="R263" s="4">
        <f t="shared" si="262"/>
        <v>45</v>
      </c>
      <c r="S263" s="4">
        <f t="shared" si="263"/>
        <v>225</v>
      </c>
      <c r="T263" s="34">
        <v>120</v>
      </c>
      <c r="U263" s="23">
        <v>285</v>
      </c>
      <c r="V263" s="23">
        <v>467</v>
      </c>
      <c r="W263" s="23">
        <v>188</v>
      </c>
      <c r="X263" s="24"/>
      <c r="Y263" s="24"/>
      <c r="Z263" s="24"/>
      <c r="AA263" s="26">
        <v>477.4</v>
      </c>
      <c r="AB263" s="26">
        <v>0</v>
      </c>
      <c r="AC263" s="26">
        <v>255.21</v>
      </c>
      <c r="AD263" s="25">
        <v>0</v>
      </c>
      <c r="AE263" s="26">
        <v>49.23</v>
      </c>
      <c r="AF263" s="26"/>
      <c r="AG263" s="27"/>
      <c r="AH263" s="36">
        <v>225</v>
      </c>
      <c r="AI263" s="36">
        <v>370</v>
      </c>
      <c r="AJ263" s="27"/>
      <c r="AK263" s="27">
        <v>81</v>
      </c>
      <c r="AL263" s="27">
        <v>18</v>
      </c>
      <c r="AM263" s="27">
        <v>0</v>
      </c>
      <c r="AN263" s="28"/>
      <c r="AO263" s="28">
        <v>0.9</v>
      </c>
      <c r="AQ263" s="34">
        <v>0</v>
      </c>
      <c r="AR263" s="37">
        <v>50</v>
      </c>
      <c r="AT263" s="32">
        <f t="shared" si="254"/>
        <v>650000</v>
      </c>
    </row>
    <row r="264" spans="1:46">
      <c r="A264" s="15">
        <v>42631</v>
      </c>
      <c r="B264" s="1">
        <f t="shared" si="235"/>
        <v>2369.069</v>
      </c>
      <c r="D264" s="29">
        <v>1885000</v>
      </c>
      <c r="E264" s="16">
        <f t="shared" si="39"/>
        <v>1.2568005305039789</v>
      </c>
      <c r="F264" s="43">
        <f t="shared" si="181"/>
        <v>1.3964450338933099</v>
      </c>
      <c r="G264" s="20">
        <v>845</v>
      </c>
      <c r="H264" s="1">
        <f t="shared" si="255"/>
        <v>524.16899999999998</v>
      </c>
      <c r="I264" s="1">
        <f t="shared" si="256"/>
        <v>171.9</v>
      </c>
      <c r="J264" s="4">
        <f t="shared" si="257"/>
        <v>368</v>
      </c>
      <c r="K264" s="20">
        <v>460</v>
      </c>
      <c r="L264" s="21">
        <v>1368000</v>
      </c>
      <c r="M264" s="22"/>
      <c r="N264" s="4">
        <f t="shared" si="258"/>
        <v>1012.165</v>
      </c>
      <c r="O264" s="4">
        <f t="shared" si="259"/>
        <v>0.73988669590643263</v>
      </c>
      <c r="P264" s="4">
        <f t="shared" si="260"/>
        <v>427</v>
      </c>
      <c r="Q264" s="4">
        <f t="shared" si="261"/>
        <v>189.76499999999999</v>
      </c>
      <c r="R264" s="4">
        <f t="shared" si="262"/>
        <v>41.4</v>
      </c>
      <c r="S264" s="4">
        <f t="shared" si="263"/>
        <v>234</v>
      </c>
      <c r="T264" s="34">
        <v>120</v>
      </c>
      <c r="U264" s="23">
        <v>254</v>
      </c>
      <c r="V264" s="23">
        <v>427</v>
      </c>
      <c r="W264" s="23">
        <v>156</v>
      </c>
      <c r="X264" s="24"/>
      <c r="Y264" s="24"/>
      <c r="Z264" s="24"/>
      <c r="AA264" s="26">
        <v>371.56</v>
      </c>
      <c r="AB264" s="26">
        <v>0</v>
      </c>
      <c r="AC264" s="26">
        <v>210.85</v>
      </c>
      <c r="AD264" s="25">
        <v>0</v>
      </c>
      <c r="AE264" s="26">
        <v>35</v>
      </c>
      <c r="AF264" s="26"/>
      <c r="AG264" s="27"/>
      <c r="AH264" s="36">
        <v>234</v>
      </c>
      <c r="AI264" s="36">
        <v>368</v>
      </c>
      <c r="AJ264" s="27"/>
      <c r="AK264" s="27">
        <v>92</v>
      </c>
      <c r="AL264" s="27">
        <v>18</v>
      </c>
      <c r="AM264" s="27">
        <v>0</v>
      </c>
      <c r="AN264" s="28"/>
      <c r="AO264" s="28">
        <v>0.9</v>
      </c>
      <c r="AQ264" s="34">
        <v>0</v>
      </c>
      <c r="AR264" s="37">
        <v>46</v>
      </c>
      <c r="AT264" s="32">
        <f t="shared" si="254"/>
        <v>517000</v>
      </c>
    </row>
    <row r="265" spans="1:46">
      <c r="A265" s="15">
        <v>42632</v>
      </c>
      <c r="B265" s="1">
        <f t="shared" si="235"/>
        <v>3124.6705000000002</v>
      </c>
      <c r="D265" s="29">
        <v>2551000</v>
      </c>
      <c r="E265" s="16">
        <f t="shared" si="39"/>
        <v>1.2248806350450803</v>
      </c>
      <c r="F265" s="43">
        <f t="shared" si="181"/>
        <v>1.3762703764551463</v>
      </c>
      <c r="G265" s="20">
        <v>1112</v>
      </c>
      <c r="H265" s="1">
        <f t="shared" si="255"/>
        <v>682.14050000000009</v>
      </c>
      <c r="I265" s="1">
        <f t="shared" ref="I265:I271" si="264">AO265*(AL265+AE265+AK265+AM265+AR265)+(AQ265)</f>
        <v>224.28</v>
      </c>
      <c r="J265" s="4">
        <f t="shared" si="257"/>
        <v>436.25</v>
      </c>
      <c r="K265" s="20">
        <v>670</v>
      </c>
      <c r="L265" s="21">
        <v>1537000</v>
      </c>
      <c r="M265" s="22"/>
      <c r="N265" s="4">
        <f t="shared" si="258"/>
        <v>1167.2451000000001</v>
      </c>
      <c r="O265" s="4">
        <f t="shared" si="259"/>
        <v>0.75943077423552385</v>
      </c>
      <c r="P265" s="4">
        <f t="shared" si="260"/>
        <v>497</v>
      </c>
      <c r="Q265" s="4">
        <f t="shared" si="261"/>
        <v>215.01510000000002</v>
      </c>
      <c r="R265" s="4">
        <f t="shared" si="262"/>
        <v>95.23</v>
      </c>
      <c r="S265" s="4">
        <f t="shared" si="263"/>
        <v>240</v>
      </c>
      <c r="T265" s="34">
        <v>120</v>
      </c>
      <c r="U265" s="23">
        <v>383</v>
      </c>
      <c r="V265" s="23">
        <v>497</v>
      </c>
      <c r="W265" s="23">
        <v>224</v>
      </c>
      <c r="X265" s="24"/>
      <c r="Y265" s="24"/>
      <c r="Z265" s="24"/>
      <c r="AA265" s="26">
        <v>524.86</v>
      </c>
      <c r="AB265" s="26">
        <v>0</v>
      </c>
      <c r="AC265" s="26">
        <v>241.59</v>
      </c>
      <c r="AD265" s="25">
        <v>57</v>
      </c>
      <c r="AE265" s="26">
        <v>86</v>
      </c>
      <c r="AF265" s="26"/>
      <c r="AG265" s="27"/>
      <c r="AH265" s="36">
        <v>240</v>
      </c>
      <c r="AI265" s="36">
        <v>436.25</v>
      </c>
      <c r="AJ265" s="27"/>
      <c r="AK265" s="27">
        <v>102</v>
      </c>
      <c r="AL265" s="27">
        <v>14</v>
      </c>
      <c r="AM265" s="27">
        <v>0</v>
      </c>
      <c r="AN265" s="28"/>
      <c r="AO265" s="28">
        <v>0.89</v>
      </c>
      <c r="AQ265" s="34">
        <v>0</v>
      </c>
      <c r="AR265" s="37">
        <v>50</v>
      </c>
      <c r="AT265" s="32">
        <f t="shared" si="254"/>
        <v>1014000</v>
      </c>
    </row>
    <row r="266" spans="1:46">
      <c r="A266" s="15">
        <v>42633</v>
      </c>
      <c r="B266" s="1">
        <f t="shared" si="235"/>
        <v>3062.3723</v>
      </c>
      <c r="D266" s="29">
        <v>2543000</v>
      </c>
      <c r="E266" s="16">
        <f t="shared" si="39"/>
        <v>1.2042360597719228</v>
      </c>
      <c r="F266" s="43">
        <f t="shared" si="181"/>
        <v>1.3530742244628347</v>
      </c>
      <c r="G266" s="20">
        <v>994</v>
      </c>
      <c r="H266" s="1">
        <f t="shared" si="255"/>
        <v>717.5625</v>
      </c>
      <c r="I266" s="1">
        <f t="shared" si="264"/>
        <v>194.74979999999999</v>
      </c>
      <c r="J266" s="4">
        <f t="shared" si="257"/>
        <v>476.06</v>
      </c>
      <c r="K266" s="20">
        <v>680</v>
      </c>
      <c r="L266" s="21">
        <v>1470000</v>
      </c>
      <c r="M266" s="22"/>
      <c r="N266" s="4">
        <f t="shared" si="258"/>
        <v>1177.3014000000001</v>
      </c>
      <c r="O266" s="4">
        <f t="shared" si="259"/>
        <v>0.80088530612244901</v>
      </c>
      <c r="P266" s="4">
        <f t="shared" si="260"/>
        <v>484</v>
      </c>
      <c r="Q266" s="4">
        <f t="shared" si="261"/>
        <v>266.34140000000002</v>
      </c>
      <c r="R266" s="4">
        <f t="shared" si="262"/>
        <v>56.96</v>
      </c>
      <c r="S266" s="4">
        <f t="shared" si="263"/>
        <v>250</v>
      </c>
      <c r="T266" s="34">
        <v>120</v>
      </c>
      <c r="U266" s="23">
        <v>325</v>
      </c>
      <c r="V266" s="23">
        <v>484</v>
      </c>
      <c r="W266" s="23">
        <v>173</v>
      </c>
      <c r="X266" s="24"/>
      <c r="Y266" s="24"/>
      <c r="Z266" s="24"/>
      <c r="AA266" s="26">
        <v>506.99</v>
      </c>
      <c r="AB266" s="26">
        <v>0</v>
      </c>
      <c r="AC266" s="26">
        <v>299.26</v>
      </c>
      <c r="AD266" s="25">
        <v>5</v>
      </c>
      <c r="AE266" s="26">
        <v>29</v>
      </c>
      <c r="AF266" s="26"/>
      <c r="AG266" s="27"/>
      <c r="AH266" s="36">
        <v>250</v>
      </c>
      <c r="AI266" s="36">
        <v>476.06</v>
      </c>
      <c r="AJ266" s="27"/>
      <c r="AK266" s="27">
        <v>112.82</v>
      </c>
      <c r="AL266" s="27">
        <v>18</v>
      </c>
      <c r="AM266" s="27">
        <v>0</v>
      </c>
      <c r="AN266" s="28"/>
      <c r="AO266" s="28">
        <v>0.89</v>
      </c>
      <c r="AQ266" s="34">
        <v>0</v>
      </c>
      <c r="AR266" s="37">
        <v>59</v>
      </c>
      <c r="AT266" s="32">
        <f t="shared" si="254"/>
        <v>1073000</v>
      </c>
    </row>
    <row r="267" spans="1:46">
      <c r="A267" s="15">
        <v>42634</v>
      </c>
      <c r="B267" s="1">
        <f t="shared" si="235"/>
        <v>2894.8119999999999</v>
      </c>
      <c r="D267" s="29">
        <v>2445000</v>
      </c>
      <c r="E267" s="16">
        <f t="shared" si="39"/>
        <v>1.1839721881390592</v>
      </c>
      <c r="F267" s="43">
        <f t="shared" si="181"/>
        <v>1.3155246534878435</v>
      </c>
      <c r="G267" s="20">
        <v>957</v>
      </c>
      <c r="H267" s="1">
        <f t="shared" si="255"/>
        <v>681.75900000000001</v>
      </c>
      <c r="I267" s="1">
        <f t="shared" si="264"/>
        <v>208.05300000000003</v>
      </c>
      <c r="J267" s="4">
        <f t="shared" si="257"/>
        <v>443</v>
      </c>
      <c r="K267" s="20">
        <v>605</v>
      </c>
      <c r="L267" s="21">
        <v>1612000</v>
      </c>
      <c r="M267" s="22"/>
      <c r="N267" s="4">
        <f t="shared" si="258"/>
        <v>1144.0149999999999</v>
      </c>
      <c r="O267" s="4">
        <f t="shared" si="259"/>
        <v>0.70968672456575677</v>
      </c>
      <c r="P267" s="4">
        <f t="shared" si="260"/>
        <v>473</v>
      </c>
      <c r="Q267" s="4">
        <f t="shared" si="261"/>
        <v>195.61500000000001</v>
      </c>
      <c r="R267" s="4">
        <f t="shared" si="262"/>
        <v>59.4</v>
      </c>
      <c r="S267" s="4">
        <f t="shared" si="263"/>
        <v>276</v>
      </c>
      <c r="T267" s="34">
        <v>140</v>
      </c>
      <c r="U267" s="23">
        <v>280</v>
      </c>
      <c r="V267" s="23">
        <v>473</v>
      </c>
      <c r="W267" s="23">
        <v>197</v>
      </c>
      <c r="X267" s="24"/>
      <c r="Y267" s="24"/>
      <c r="Z267" s="24"/>
      <c r="AA267" s="26">
        <v>540.16</v>
      </c>
      <c r="AB267" s="26">
        <v>0</v>
      </c>
      <c r="AC267" s="26">
        <v>217.35</v>
      </c>
      <c r="AD267" s="25">
        <v>0</v>
      </c>
      <c r="AE267" s="26">
        <v>27.17</v>
      </c>
      <c r="AF267" s="26"/>
      <c r="AG267" s="27"/>
      <c r="AH267" s="36">
        <v>276</v>
      </c>
      <c r="AI267" s="36">
        <v>443</v>
      </c>
      <c r="AJ267" s="27"/>
      <c r="AK267" s="27">
        <v>118</v>
      </c>
      <c r="AL267" s="27">
        <v>20</v>
      </c>
      <c r="AM267" s="27">
        <v>0</v>
      </c>
      <c r="AN267" s="28"/>
      <c r="AO267" s="28">
        <v>0.9</v>
      </c>
      <c r="AQ267" s="34">
        <v>0</v>
      </c>
      <c r="AR267" s="37">
        <v>66</v>
      </c>
      <c r="AT267" s="32">
        <f t="shared" si="254"/>
        <v>833000</v>
      </c>
    </row>
    <row r="268" spans="1:46">
      <c r="A268" s="15">
        <v>42635</v>
      </c>
      <c r="B268" s="1">
        <f t="shared" si="235"/>
        <v>3353.3548000000001</v>
      </c>
      <c r="D268" s="29">
        <v>2662000</v>
      </c>
      <c r="E268" s="16">
        <f t="shared" si="39"/>
        <v>1.2597125469571751</v>
      </c>
      <c r="F268" s="43">
        <f t="shared" si="181"/>
        <v>1.4154073561316574</v>
      </c>
      <c r="G268" s="20">
        <v>1203</v>
      </c>
      <c r="H268" s="1">
        <f t="shared" si="255"/>
        <v>671.34479999999996</v>
      </c>
      <c r="I268" s="1">
        <f t="shared" si="264"/>
        <v>186.01</v>
      </c>
      <c r="J268" s="4">
        <f t="shared" si="257"/>
        <v>443</v>
      </c>
      <c r="K268" s="20">
        <v>850</v>
      </c>
      <c r="L268" s="21">
        <v>1534000</v>
      </c>
      <c r="M268" s="22"/>
      <c r="N268" s="4">
        <f t="shared" si="258"/>
        <v>1218.3078</v>
      </c>
      <c r="O268" s="4">
        <f t="shared" si="259"/>
        <v>0.79420325945241199</v>
      </c>
      <c r="P268" s="4">
        <f t="shared" si="260"/>
        <v>539</v>
      </c>
      <c r="Q268" s="4">
        <f t="shared" si="261"/>
        <v>179.79780000000002</v>
      </c>
      <c r="R268" s="4">
        <f t="shared" si="262"/>
        <v>52.51</v>
      </c>
      <c r="S268" s="4">
        <f t="shared" si="263"/>
        <v>267</v>
      </c>
      <c r="T268" s="34">
        <v>180</v>
      </c>
      <c r="U268" s="23">
        <v>437</v>
      </c>
      <c r="V268" s="23">
        <v>539</v>
      </c>
      <c r="W268" s="23">
        <v>212</v>
      </c>
      <c r="X268" s="24"/>
      <c r="Y268" s="24"/>
      <c r="Z268" s="24"/>
      <c r="AA268" s="26">
        <v>552.29999999999995</v>
      </c>
      <c r="AB268" s="26">
        <v>0</v>
      </c>
      <c r="AC268" s="26">
        <v>202.02</v>
      </c>
      <c r="AD268" s="25">
        <v>0</v>
      </c>
      <c r="AE268" s="26">
        <v>18</v>
      </c>
      <c r="AF268" s="26"/>
      <c r="AG268" s="27"/>
      <c r="AH268" s="36">
        <v>267</v>
      </c>
      <c r="AI268" s="36">
        <v>443</v>
      </c>
      <c r="AJ268" s="27"/>
      <c r="AK268" s="27">
        <v>100</v>
      </c>
      <c r="AL268" s="27">
        <v>32</v>
      </c>
      <c r="AM268" s="27">
        <v>0</v>
      </c>
      <c r="AN268" s="28"/>
      <c r="AO268" s="28">
        <v>0.89</v>
      </c>
      <c r="AQ268" s="34">
        <v>0</v>
      </c>
      <c r="AR268" s="37">
        <v>59</v>
      </c>
      <c r="AT268" s="32">
        <f t="shared" si="254"/>
        <v>1128000</v>
      </c>
    </row>
    <row r="269" spans="1:46">
      <c r="A269" s="15">
        <v>42636</v>
      </c>
      <c r="B269" s="1">
        <f t="shared" si="235"/>
        <v>3017.9474000000005</v>
      </c>
      <c r="D269" s="29">
        <v>2480000</v>
      </c>
      <c r="E269" s="16">
        <f t="shared" si="39"/>
        <v>1.2169142741935486</v>
      </c>
      <c r="F269" s="43">
        <f t="shared" si="181"/>
        <v>1.3673194092062344</v>
      </c>
      <c r="G269" s="20">
        <v>1022.1</v>
      </c>
      <c r="H269" s="1">
        <f t="shared" si="255"/>
        <v>716.14740000000006</v>
      </c>
      <c r="I269" s="1">
        <f t="shared" si="264"/>
        <v>195.8</v>
      </c>
      <c r="J269" s="4">
        <f t="shared" si="257"/>
        <v>418</v>
      </c>
      <c r="K269" s="20">
        <v>665.9</v>
      </c>
      <c r="L269" s="21">
        <v>1369000</v>
      </c>
      <c r="M269" s="22"/>
      <c r="N269" s="4">
        <f t="shared" si="258"/>
        <v>1137.1858</v>
      </c>
      <c r="O269" s="4">
        <f t="shared" si="259"/>
        <v>0.83066895544192842</v>
      </c>
      <c r="P269" s="4">
        <f t="shared" si="260"/>
        <v>471</v>
      </c>
      <c r="Q269" s="4">
        <f t="shared" si="261"/>
        <v>197.7758</v>
      </c>
      <c r="R269" s="4">
        <f t="shared" si="262"/>
        <v>61.410000000000004</v>
      </c>
      <c r="S269" s="4">
        <f t="shared" si="263"/>
        <v>257</v>
      </c>
      <c r="T269" s="34">
        <v>150</v>
      </c>
      <c r="U269" s="23">
        <v>336</v>
      </c>
      <c r="V269" s="23">
        <v>471</v>
      </c>
      <c r="W269" s="23">
        <v>203</v>
      </c>
      <c r="X269" s="24"/>
      <c r="Y269" s="24"/>
      <c r="Z269" s="24"/>
      <c r="AA269" s="26">
        <v>582.44000000000005</v>
      </c>
      <c r="AB269" s="26">
        <v>0</v>
      </c>
      <c r="AC269" s="26">
        <v>222.22</v>
      </c>
      <c r="AD269" s="25">
        <v>0</v>
      </c>
      <c r="AE269" s="26">
        <v>16</v>
      </c>
      <c r="AF269" s="26"/>
      <c r="AG269" s="27"/>
      <c r="AH269" s="36">
        <v>257</v>
      </c>
      <c r="AI269" s="36">
        <v>418</v>
      </c>
      <c r="AJ269" s="27"/>
      <c r="AK269" s="27">
        <v>90</v>
      </c>
      <c r="AL269" s="27">
        <v>45</v>
      </c>
      <c r="AM269" s="27">
        <v>0</v>
      </c>
      <c r="AN269" s="28"/>
      <c r="AO269" s="28">
        <v>0.89</v>
      </c>
      <c r="AQ269" s="34">
        <v>0</v>
      </c>
      <c r="AR269" s="37">
        <v>69</v>
      </c>
      <c r="AT269" s="32">
        <f t="shared" si="254"/>
        <v>1111000</v>
      </c>
    </row>
    <row r="270" spans="1:46">
      <c r="A270" s="15">
        <v>42637</v>
      </c>
      <c r="B270" s="1">
        <f t="shared" si="235"/>
        <v>2490.221</v>
      </c>
      <c r="D270" s="29">
        <v>2002000</v>
      </c>
      <c r="E270" s="16">
        <f t="shared" si="39"/>
        <v>1.2438666333666333</v>
      </c>
      <c r="F270" s="43">
        <f t="shared" si="181"/>
        <v>1.3976029588389138</v>
      </c>
      <c r="G270" s="20">
        <v>849</v>
      </c>
      <c r="H270" s="1">
        <f t="shared" si="255"/>
        <v>667.41099999999994</v>
      </c>
      <c r="I270" s="1">
        <f t="shared" si="264"/>
        <v>160.19999999999999</v>
      </c>
      <c r="J270" s="4">
        <f t="shared" si="257"/>
        <v>318.61</v>
      </c>
      <c r="K270" s="20">
        <v>495</v>
      </c>
      <c r="L270" s="21">
        <v>1315000</v>
      </c>
      <c r="M270" s="22"/>
      <c r="N270" s="4">
        <f t="shared" si="258"/>
        <v>1026.6547</v>
      </c>
      <c r="O270" s="4">
        <f t="shared" si="259"/>
        <v>0.78072600760456279</v>
      </c>
      <c r="P270" s="4">
        <f t="shared" si="260"/>
        <v>435</v>
      </c>
      <c r="Q270" s="4">
        <f t="shared" si="261"/>
        <v>204.90469999999999</v>
      </c>
      <c r="R270" s="4">
        <f t="shared" si="262"/>
        <v>66.75</v>
      </c>
      <c r="S270" s="4">
        <f t="shared" si="263"/>
        <v>200</v>
      </c>
      <c r="T270" s="34">
        <v>120</v>
      </c>
      <c r="U270" s="23">
        <v>225</v>
      </c>
      <c r="V270" s="23">
        <v>435</v>
      </c>
      <c r="W270" s="23">
        <v>183</v>
      </c>
      <c r="X270" s="24"/>
      <c r="Y270" s="24"/>
      <c r="Z270" s="24"/>
      <c r="AA270" s="26">
        <v>519.66999999999996</v>
      </c>
      <c r="AB270" s="26">
        <v>0</v>
      </c>
      <c r="AC270" s="26">
        <v>230.23</v>
      </c>
      <c r="AD270" s="25">
        <v>0</v>
      </c>
      <c r="AE270" s="26">
        <v>15</v>
      </c>
      <c r="AF270" s="26"/>
      <c r="AG270" s="27"/>
      <c r="AH270" s="36">
        <v>200</v>
      </c>
      <c r="AI270" s="36">
        <v>318.61</v>
      </c>
      <c r="AJ270" s="27"/>
      <c r="AK270" s="27">
        <v>65</v>
      </c>
      <c r="AL270" s="27">
        <v>25</v>
      </c>
      <c r="AM270" s="27">
        <v>0</v>
      </c>
      <c r="AN270" s="28"/>
      <c r="AO270" s="28">
        <v>0.89</v>
      </c>
      <c r="AQ270" s="34">
        <v>0</v>
      </c>
      <c r="AR270" s="37">
        <v>75</v>
      </c>
      <c r="AT270" s="32">
        <f t="shared" si="254"/>
        <v>687000</v>
      </c>
    </row>
    <row r="271" spans="1:46">
      <c r="A271" s="15">
        <v>42638</v>
      </c>
      <c r="B271" s="1">
        <f t="shared" si="235"/>
        <v>2534.3946000000001</v>
      </c>
      <c r="D271" s="29">
        <v>1986000</v>
      </c>
      <c r="E271" s="16">
        <f t="shared" si="39"/>
        <v>1.2761302114803625</v>
      </c>
      <c r="F271" s="43">
        <f t="shared" si="181"/>
        <v>1.4338541702026546</v>
      </c>
      <c r="G271" s="20">
        <v>818</v>
      </c>
      <c r="H271" s="1">
        <f t="shared" si="255"/>
        <v>614.22460000000001</v>
      </c>
      <c r="I271" s="1">
        <f t="shared" si="264"/>
        <v>136.17000000000002</v>
      </c>
      <c r="J271" s="4">
        <f t="shared" si="257"/>
        <v>371</v>
      </c>
      <c r="K271" s="20">
        <v>595</v>
      </c>
      <c r="L271" s="21">
        <v>1434000</v>
      </c>
      <c r="M271" s="22"/>
      <c r="N271" s="4">
        <f t="shared" si="258"/>
        <v>1062.0326</v>
      </c>
      <c r="O271" s="4">
        <f t="shared" si="259"/>
        <v>0.74060850767085085</v>
      </c>
      <c r="P271" s="4">
        <f t="shared" si="260"/>
        <v>443</v>
      </c>
      <c r="Q271" s="4">
        <f t="shared" si="261"/>
        <v>184.5326</v>
      </c>
      <c r="R271" s="4">
        <f t="shared" si="262"/>
        <v>44.5</v>
      </c>
      <c r="S271" s="4">
        <f t="shared" si="263"/>
        <v>250</v>
      </c>
      <c r="T271" s="34">
        <v>140</v>
      </c>
      <c r="U271" s="23">
        <v>228</v>
      </c>
      <c r="V271" s="23">
        <v>443</v>
      </c>
      <c r="W271" s="23">
        <v>139</v>
      </c>
      <c r="X271" s="24"/>
      <c r="Y271" s="24"/>
      <c r="Z271" s="24"/>
      <c r="AA271" s="26">
        <v>482.8</v>
      </c>
      <c r="AB271" s="26">
        <v>0</v>
      </c>
      <c r="AC271" s="26">
        <v>207.34</v>
      </c>
      <c r="AD271" s="25">
        <v>0</v>
      </c>
      <c r="AE271" s="26">
        <v>10</v>
      </c>
      <c r="AF271" s="26"/>
      <c r="AG271" s="27"/>
      <c r="AH271" s="36">
        <v>250</v>
      </c>
      <c r="AI271" s="36">
        <v>371</v>
      </c>
      <c r="AJ271" s="27"/>
      <c r="AK271" s="27">
        <v>78</v>
      </c>
      <c r="AL271" s="27">
        <v>15</v>
      </c>
      <c r="AM271" s="27">
        <v>0</v>
      </c>
      <c r="AN271" s="28"/>
      <c r="AO271" s="28">
        <v>0.89</v>
      </c>
      <c r="AQ271" s="34">
        <v>0</v>
      </c>
      <c r="AR271" s="37">
        <v>50</v>
      </c>
      <c r="AT271" s="32">
        <f t="shared" si="254"/>
        <v>552000</v>
      </c>
    </row>
    <row r="272" spans="1:46">
      <c r="A272" s="15">
        <v>42639</v>
      </c>
      <c r="B272" s="1">
        <f t="shared" si="235"/>
        <v>0</v>
      </c>
      <c r="D272" s="29"/>
      <c r="E272" s="16"/>
      <c r="G272" s="20"/>
      <c r="H272" s="1"/>
      <c r="I272" s="1"/>
      <c r="J272" s="4"/>
      <c r="K272" s="20"/>
      <c r="L272" s="21"/>
      <c r="M272" s="22"/>
      <c r="N272" s="4"/>
      <c r="O272" s="4"/>
      <c r="P272" s="4"/>
      <c r="Q272" s="4"/>
      <c r="R272" s="4"/>
      <c r="S272" s="4"/>
      <c r="T272" s="34"/>
      <c r="U272" s="23"/>
      <c r="V272" s="23"/>
      <c r="W272" s="23"/>
      <c r="X272" s="24"/>
      <c r="Y272" s="24"/>
      <c r="Z272" s="24"/>
      <c r="AA272" s="26"/>
      <c r="AB272" s="26"/>
      <c r="AC272" s="26"/>
      <c r="AD272" s="25"/>
      <c r="AE272" s="26"/>
      <c r="AF272" s="26"/>
      <c r="AG272" s="27"/>
      <c r="AH272" s="36"/>
      <c r="AI272" s="36"/>
      <c r="AJ272" s="27"/>
      <c r="AK272" s="27"/>
      <c r="AL272" s="27"/>
      <c r="AM272" s="27"/>
      <c r="AN272" s="28"/>
      <c r="AO272" s="28"/>
      <c r="AQ272" s="34"/>
      <c r="AR272" s="37"/>
    </row>
    <row r="273" spans="1:44">
      <c r="A273" s="15">
        <v>42640</v>
      </c>
      <c r="B273" s="1">
        <f t="shared" si="235"/>
        <v>0</v>
      </c>
      <c r="D273" s="29"/>
      <c r="E273" s="16"/>
      <c r="G273" s="20"/>
      <c r="H273" s="1"/>
      <c r="I273" s="1"/>
      <c r="J273" s="4"/>
      <c r="K273" s="20"/>
      <c r="L273" s="21"/>
      <c r="M273" s="22"/>
      <c r="N273" s="4"/>
      <c r="O273" s="4"/>
      <c r="P273" s="4"/>
      <c r="Q273" s="4"/>
      <c r="R273" s="4"/>
      <c r="S273" s="4"/>
      <c r="T273" s="34"/>
      <c r="U273" s="23"/>
      <c r="V273" s="23"/>
      <c r="W273" s="23"/>
      <c r="X273" s="24"/>
      <c r="Y273" s="24"/>
      <c r="Z273" s="24"/>
      <c r="AA273" s="26"/>
      <c r="AB273" s="26"/>
      <c r="AC273" s="26"/>
      <c r="AD273" s="25"/>
      <c r="AE273" s="26"/>
      <c r="AF273" s="26"/>
      <c r="AG273" s="27"/>
      <c r="AH273" s="36"/>
      <c r="AI273" s="36"/>
      <c r="AJ273" s="27"/>
      <c r="AK273" s="27"/>
      <c r="AL273" s="27"/>
      <c r="AM273" s="27"/>
      <c r="AN273" s="28"/>
      <c r="AO273" s="28"/>
      <c r="AQ273" s="34"/>
      <c r="AR273" s="37"/>
    </row>
    <row r="274" spans="1:44">
      <c r="A274" s="15">
        <v>42641</v>
      </c>
      <c r="B274" s="1">
        <f t="shared" ref="B274:B279" si="265">SUM(G274:K274)</f>
        <v>0</v>
      </c>
      <c r="D274" s="29"/>
      <c r="E274" s="16"/>
      <c r="G274" s="20"/>
      <c r="H274" s="1"/>
      <c r="I274" s="1"/>
      <c r="J274" s="4"/>
      <c r="K274" s="20"/>
      <c r="L274" s="21"/>
      <c r="M274" s="22"/>
      <c r="N274" s="4"/>
      <c r="O274" s="4"/>
      <c r="P274" s="4"/>
      <c r="Q274" s="4"/>
      <c r="R274" s="4"/>
      <c r="S274" s="4"/>
      <c r="T274" s="34"/>
      <c r="U274" s="23"/>
      <c r="V274" s="23"/>
      <c r="W274" s="23"/>
      <c r="X274" s="24"/>
      <c r="Y274" s="24"/>
      <c r="Z274" s="24"/>
      <c r="AA274" s="26"/>
      <c r="AB274" s="26"/>
      <c r="AC274" s="26"/>
      <c r="AD274" s="25"/>
      <c r="AE274" s="26"/>
      <c r="AF274" s="26"/>
      <c r="AG274" s="27"/>
      <c r="AH274" s="36"/>
      <c r="AI274" s="36"/>
      <c r="AJ274" s="27"/>
      <c r="AK274" s="27"/>
      <c r="AL274" s="27"/>
      <c r="AM274" s="27"/>
      <c r="AN274" s="28"/>
      <c r="AO274" s="28"/>
      <c r="AQ274" s="34"/>
      <c r="AR274" s="37"/>
    </row>
    <row r="275" spans="1:44">
      <c r="A275" s="15">
        <v>42642</v>
      </c>
      <c r="B275" s="1">
        <f t="shared" si="265"/>
        <v>0</v>
      </c>
      <c r="D275" s="29"/>
      <c r="E275" s="16"/>
      <c r="G275" s="20"/>
      <c r="H275" s="1"/>
      <c r="I275" s="1"/>
      <c r="J275" s="4"/>
      <c r="K275" s="20"/>
      <c r="L275" s="21"/>
      <c r="M275" s="22"/>
      <c r="N275" s="4"/>
      <c r="O275" s="4"/>
      <c r="P275" s="4"/>
      <c r="Q275" s="4"/>
      <c r="R275" s="4"/>
      <c r="S275" s="4"/>
      <c r="T275" s="34"/>
      <c r="U275" s="23"/>
      <c r="V275" s="23"/>
      <c r="W275" s="23"/>
      <c r="X275" s="24"/>
      <c r="Y275" s="24"/>
      <c r="Z275" s="24"/>
      <c r="AA275" s="26"/>
      <c r="AB275" s="26"/>
      <c r="AC275" s="26"/>
      <c r="AD275" s="25"/>
      <c r="AE275" s="26"/>
      <c r="AF275" s="26"/>
      <c r="AG275" s="27"/>
      <c r="AH275" s="36"/>
      <c r="AI275" s="36"/>
      <c r="AJ275" s="27"/>
      <c r="AK275" s="27"/>
      <c r="AL275" s="27"/>
      <c r="AM275" s="27"/>
      <c r="AN275" s="28"/>
      <c r="AO275" s="28"/>
      <c r="AQ275" s="34"/>
      <c r="AR275" s="37"/>
    </row>
    <row r="276" spans="1:44">
      <c r="A276" s="15">
        <v>42643</v>
      </c>
      <c r="B276" s="1">
        <f t="shared" si="265"/>
        <v>0</v>
      </c>
      <c r="D276" s="29"/>
      <c r="E276" s="16"/>
      <c r="G276" s="20"/>
      <c r="H276" s="1"/>
      <c r="I276" s="1"/>
      <c r="J276" s="4"/>
      <c r="K276" s="20"/>
      <c r="L276" s="21"/>
      <c r="M276" s="22"/>
      <c r="N276" s="4"/>
      <c r="O276" s="4"/>
      <c r="P276" s="4"/>
      <c r="Q276" s="4"/>
      <c r="R276" s="4"/>
      <c r="S276" s="4"/>
      <c r="T276" s="34"/>
      <c r="U276" s="23"/>
      <c r="V276" s="23"/>
      <c r="W276" s="23"/>
      <c r="X276" s="24"/>
      <c r="Y276" s="24"/>
      <c r="Z276" s="24"/>
      <c r="AA276" s="26"/>
      <c r="AB276" s="26"/>
      <c r="AC276" s="26"/>
      <c r="AD276" s="25"/>
      <c r="AE276" s="26"/>
      <c r="AF276" s="26"/>
      <c r="AG276" s="27"/>
      <c r="AH276" s="36"/>
      <c r="AI276" s="36"/>
      <c r="AJ276" s="27"/>
      <c r="AK276" s="27"/>
      <c r="AL276" s="27"/>
      <c r="AM276" s="27"/>
      <c r="AN276" s="28"/>
      <c r="AO276" s="28"/>
      <c r="AQ276" s="34"/>
      <c r="AR276" s="37"/>
    </row>
    <row r="277" spans="1:44">
      <c r="A277" s="15">
        <v>42644</v>
      </c>
      <c r="B277" s="1">
        <f t="shared" si="265"/>
        <v>0</v>
      </c>
      <c r="D277" s="29"/>
      <c r="E277" s="16"/>
      <c r="G277" s="20"/>
      <c r="H277" s="1"/>
      <c r="I277" s="1"/>
      <c r="J277" s="4"/>
      <c r="K277" s="20"/>
      <c r="L277" s="21"/>
      <c r="M277" s="22"/>
      <c r="N277" s="4"/>
      <c r="O277" s="4"/>
      <c r="P277" s="4"/>
      <c r="Q277" s="4"/>
      <c r="R277" s="4"/>
      <c r="S277" s="4"/>
      <c r="T277" s="34"/>
      <c r="U277" s="23"/>
      <c r="V277" s="23"/>
      <c r="W277" s="23"/>
      <c r="X277" s="24"/>
      <c r="Y277" s="24"/>
      <c r="Z277" s="24"/>
      <c r="AA277" s="26"/>
      <c r="AB277" s="26"/>
      <c r="AC277" s="26"/>
      <c r="AD277" s="25"/>
      <c r="AE277" s="26"/>
      <c r="AF277" s="26"/>
      <c r="AG277" s="27"/>
      <c r="AH277" s="36"/>
      <c r="AI277" s="36"/>
      <c r="AJ277" s="27"/>
      <c r="AK277" s="27"/>
      <c r="AL277" s="27"/>
      <c r="AM277" s="27"/>
      <c r="AN277" s="28"/>
      <c r="AO277" s="28"/>
      <c r="AQ277" s="34"/>
      <c r="AR277" s="37"/>
    </row>
    <row r="278" spans="1:44">
      <c r="A278" s="15">
        <v>42645</v>
      </c>
      <c r="B278" s="1">
        <f t="shared" si="265"/>
        <v>0</v>
      </c>
      <c r="D278" s="29"/>
      <c r="E278" s="16"/>
      <c r="G278" s="20"/>
      <c r="H278" s="1"/>
      <c r="I278" s="1"/>
      <c r="J278" s="4"/>
      <c r="K278" s="20"/>
      <c r="L278" s="21"/>
      <c r="M278" s="22"/>
      <c r="N278" s="4"/>
      <c r="O278" s="4"/>
      <c r="P278" s="4"/>
      <c r="Q278" s="4"/>
      <c r="R278" s="4"/>
      <c r="S278" s="4"/>
      <c r="T278" s="34"/>
      <c r="U278" s="23"/>
      <c r="V278" s="23"/>
      <c r="W278" s="23"/>
      <c r="X278" s="24"/>
      <c r="Y278" s="24"/>
      <c r="Z278" s="24"/>
      <c r="AA278" s="26"/>
      <c r="AB278" s="26"/>
      <c r="AC278" s="26"/>
      <c r="AD278" s="25"/>
      <c r="AE278" s="26"/>
      <c r="AF278" s="26"/>
      <c r="AG278" s="27"/>
      <c r="AH278" s="36"/>
      <c r="AI278" s="36"/>
      <c r="AJ278" s="27"/>
      <c r="AK278" s="27"/>
      <c r="AL278" s="27"/>
      <c r="AM278" s="27"/>
      <c r="AN278" s="28"/>
      <c r="AO278" s="28"/>
      <c r="AQ278" s="34"/>
      <c r="AR278" s="37"/>
    </row>
    <row r="279" spans="1:44">
      <c r="A279" s="15">
        <v>42646</v>
      </c>
      <c r="B279" s="1">
        <f t="shared" si="265"/>
        <v>0</v>
      </c>
      <c r="D279" s="29"/>
      <c r="E279" s="16"/>
      <c r="G279" s="20"/>
      <c r="H279" s="1"/>
      <c r="I279" s="1"/>
      <c r="J279" s="4"/>
      <c r="K279" s="20"/>
      <c r="L279" s="21"/>
      <c r="M279" s="22"/>
      <c r="N279" s="4"/>
      <c r="O279" s="4"/>
      <c r="P279" s="4"/>
      <c r="Q279" s="4"/>
      <c r="R279" s="4"/>
      <c r="S279" s="4"/>
      <c r="T279" s="34"/>
      <c r="U279" s="23"/>
      <c r="V279" s="23"/>
      <c r="W279" s="23"/>
      <c r="X279" s="24"/>
      <c r="Y279" s="24"/>
      <c r="Z279" s="24"/>
      <c r="AA279" s="26"/>
      <c r="AB279" s="26"/>
      <c r="AC279" s="26"/>
      <c r="AD279" s="25"/>
      <c r="AE279" s="26"/>
      <c r="AF279" s="26"/>
      <c r="AG279" s="27"/>
      <c r="AH279" s="36"/>
      <c r="AI279" s="36"/>
      <c r="AJ279" s="27"/>
      <c r="AK279" s="27"/>
      <c r="AL279" s="27"/>
      <c r="AM279" s="27"/>
      <c r="AN279" s="28"/>
      <c r="AO279" s="28"/>
      <c r="AQ279" s="34"/>
      <c r="AR279" s="37"/>
    </row>
    <row r="280" spans="1:44">
      <c r="A280" s="15">
        <v>42647</v>
      </c>
      <c r="B280" s="1">
        <f t="shared" ref="B280:B330" si="266">SUM(G280:K280)</f>
        <v>0</v>
      </c>
      <c r="D280" s="29"/>
      <c r="E280" s="16"/>
      <c r="G280" s="20"/>
      <c r="H280" s="1"/>
      <c r="I280" s="1"/>
      <c r="J280" s="4"/>
      <c r="K280" s="20"/>
      <c r="L280" s="21"/>
      <c r="M280" s="22"/>
      <c r="N280" s="4"/>
      <c r="O280" s="4"/>
      <c r="P280" s="4"/>
      <c r="Q280" s="4"/>
      <c r="R280" s="4"/>
      <c r="S280" s="4"/>
      <c r="T280" s="34"/>
      <c r="U280" s="23"/>
      <c r="V280" s="23"/>
      <c r="W280" s="23"/>
      <c r="X280" s="24"/>
      <c r="Y280" s="24"/>
      <c r="Z280" s="24"/>
      <c r="AA280" s="26"/>
      <c r="AB280" s="26"/>
      <c r="AC280" s="26"/>
      <c r="AD280" s="25"/>
      <c r="AE280" s="26"/>
      <c r="AF280" s="26"/>
      <c r="AG280" s="27"/>
      <c r="AH280" s="36"/>
      <c r="AI280" s="36"/>
      <c r="AJ280" s="27"/>
      <c r="AK280" s="27"/>
      <c r="AL280" s="27"/>
      <c r="AM280" s="27"/>
      <c r="AN280" s="28"/>
      <c r="AO280" s="28"/>
      <c r="AQ280" s="34"/>
      <c r="AR280" s="37"/>
    </row>
    <row r="281" spans="1:44">
      <c r="A281" s="15">
        <v>42648</v>
      </c>
      <c r="B281" s="1">
        <f t="shared" si="266"/>
        <v>0</v>
      </c>
      <c r="D281" s="29"/>
      <c r="E281" s="16"/>
      <c r="G281" s="20"/>
      <c r="H281" s="1"/>
      <c r="I281" s="1"/>
      <c r="J281" s="4"/>
      <c r="K281" s="20"/>
      <c r="L281" s="21"/>
      <c r="M281" s="22"/>
      <c r="N281" s="4"/>
      <c r="O281" s="4"/>
      <c r="P281" s="4"/>
      <c r="Q281" s="4"/>
      <c r="R281" s="4"/>
      <c r="S281" s="4"/>
      <c r="T281" s="34"/>
      <c r="U281" s="23"/>
      <c r="V281" s="23"/>
      <c r="W281" s="23"/>
      <c r="X281" s="24"/>
      <c r="Y281" s="24"/>
      <c r="Z281" s="24"/>
      <c r="AA281" s="26"/>
      <c r="AB281" s="26"/>
      <c r="AC281" s="26"/>
      <c r="AD281" s="25"/>
      <c r="AE281" s="26"/>
      <c r="AF281" s="26"/>
      <c r="AG281" s="27"/>
      <c r="AH281" s="36"/>
      <c r="AI281" s="36"/>
      <c r="AJ281" s="27"/>
      <c r="AK281" s="27"/>
      <c r="AL281" s="27"/>
      <c r="AM281" s="27"/>
      <c r="AN281" s="28"/>
      <c r="AO281" s="28"/>
      <c r="AQ281" s="34"/>
      <c r="AR281" s="37"/>
    </row>
    <row r="282" spans="1:44">
      <c r="A282" s="15">
        <v>42649</v>
      </c>
      <c r="B282" s="1">
        <f t="shared" si="266"/>
        <v>0</v>
      </c>
      <c r="D282" s="29"/>
      <c r="E282" s="16"/>
      <c r="G282" s="20"/>
      <c r="H282" s="1"/>
      <c r="I282" s="1"/>
      <c r="J282" s="4"/>
      <c r="K282" s="20"/>
      <c r="L282" s="21"/>
      <c r="M282" s="22"/>
      <c r="N282" s="4"/>
      <c r="O282" s="4"/>
      <c r="P282" s="4"/>
      <c r="Q282" s="4"/>
      <c r="R282" s="4"/>
      <c r="S282" s="4"/>
      <c r="T282" s="34"/>
      <c r="U282" s="23"/>
      <c r="V282" s="23"/>
      <c r="W282" s="23"/>
      <c r="X282" s="24"/>
      <c r="Y282" s="24"/>
      <c r="Z282" s="24"/>
      <c r="AA282" s="26"/>
      <c r="AB282" s="26"/>
      <c r="AC282" s="26"/>
      <c r="AD282" s="25"/>
      <c r="AE282" s="26"/>
      <c r="AF282" s="26"/>
      <c r="AG282" s="27"/>
      <c r="AH282" s="36"/>
      <c r="AI282" s="36"/>
      <c r="AJ282" s="27"/>
      <c r="AK282" s="27"/>
      <c r="AL282" s="27"/>
      <c r="AM282" s="27"/>
      <c r="AN282" s="28"/>
      <c r="AO282" s="28"/>
      <c r="AQ282" s="34"/>
      <c r="AR282" s="37"/>
    </row>
    <row r="283" spans="1:44">
      <c r="A283" s="15">
        <v>42650</v>
      </c>
      <c r="B283" s="1">
        <f t="shared" si="266"/>
        <v>0</v>
      </c>
      <c r="D283" s="29"/>
      <c r="E283" s="16"/>
      <c r="G283" s="20"/>
      <c r="H283" s="1"/>
      <c r="I283" s="1"/>
      <c r="J283" s="4"/>
      <c r="K283" s="20"/>
      <c r="L283" s="21"/>
      <c r="M283" s="22"/>
      <c r="N283" s="4"/>
      <c r="O283" s="4"/>
      <c r="P283" s="4"/>
      <c r="Q283" s="4"/>
      <c r="R283" s="4"/>
      <c r="S283" s="4"/>
      <c r="T283" s="34"/>
      <c r="U283" s="23"/>
      <c r="V283" s="23"/>
      <c r="W283" s="23"/>
      <c r="X283" s="24"/>
      <c r="Y283" s="24"/>
      <c r="Z283" s="24"/>
      <c r="AA283" s="26"/>
      <c r="AB283" s="26"/>
      <c r="AC283" s="26"/>
      <c r="AD283" s="25"/>
      <c r="AE283" s="26"/>
      <c r="AF283" s="26"/>
      <c r="AG283" s="27"/>
      <c r="AH283" s="36"/>
      <c r="AI283" s="36"/>
      <c r="AJ283" s="27"/>
      <c r="AK283" s="27"/>
      <c r="AL283" s="27"/>
      <c r="AM283" s="27"/>
      <c r="AN283" s="28"/>
      <c r="AO283" s="28"/>
      <c r="AQ283" s="34"/>
      <c r="AR283" s="37"/>
    </row>
    <row r="284" spans="1:44">
      <c r="A284" s="15">
        <v>42651</v>
      </c>
      <c r="B284" s="1">
        <f t="shared" si="266"/>
        <v>0</v>
      </c>
      <c r="D284" s="29"/>
      <c r="E284" s="16"/>
      <c r="G284" s="20"/>
      <c r="H284" s="1"/>
      <c r="I284" s="1"/>
      <c r="J284" s="4"/>
      <c r="K284" s="20"/>
      <c r="L284" s="21"/>
      <c r="M284" s="22"/>
      <c r="N284" s="4"/>
      <c r="O284" s="4"/>
      <c r="P284" s="4"/>
      <c r="Q284" s="4"/>
      <c r="R284" s="4"/>
      <c r="S284" s="4"/>
      <c r="T284" s="34"/>
      <c r="U284" s="23"/>
      <c r="V284" s="23"/>
      <c r="W284" s="23"/>
      <c r="X284" s="24"/>
      <c r="Y284" s="24"/>
      <c r="Z284" s="24"/>
      <c r="AA284" s="26"/>
      <c r="AB284" s="26"/>
      <c r="AC284" s="26"/>
      <c r="AD284" s="25"/>
      <c r="AE284" s="26"/>
      <c r="AF284" s="26"/>
      <c r="AG284" s="27"/>
      <c r="AH284" s="36"/>
      <c r="AI284" s="36"/>
      <c r="AJ284" s="27"/>
      <c r="AK284" s="27"/>
      <c r="AL284" s="27"/>
      <c r="AM284" s="27"/>
      <c r="AN284" s="28"/>
      <c r="AO284" s="28"/>
      <c r="AQ284" s="34"/>
      <c r="AR284" s="37"/>
    </row>
    <row r="285" spans="1:44">
      <c r="A285" s="15">
        <v>42652</v>
      </c>
      <c r="B285" s="1">
        <f t="shared" si="266"/>
        <v>0</v>
      </c>
      <c r="D285" s="29"/>
      <c r="E285" s="16"/>
      <c r="G285" s="20"/>
      <c r="H285" s="1"/>
      <c r="I285" s="1"/>
      <c r="J285" s="4"/>
      <c r="K285" s="20"/>
      <c r="L285" s="21"/>
      <c r="M285" s="22"/>
      <c r="N285" s="4"/>
      <c r="O285" s="4"/>
      <c r="P285" s="4"/>
      <c r="Q285" s="4"/>
      <c r="R285" s="4"/>
      <c r="S285" s="4"/>
      <c r="T285" s="34"/>
      <c r="U285" s="23"/>
      <c r="V285" s="23"/>
      <c r="W285" s="23"/>
      <c r="X285" s="24"/>
      <c r="Y285" s="24"/>
      <c r="Z285" s="24"/>
      <c r="AA285" s="26"/>
      <c r="AB285" s="26"/>
      <c r="AC285" s="26"/>
      <c r="AD285" s="25"/>
      <c r="AE285" s="26"/>
      <c r="AF285" s="26"/>
      <c r="AG285" s="27"/>
      <c r="AH285" s="36"/>
      <c r="AI285" s="36"/>
      <c r="AJ285" s="27"/>
      <c r="AK285" s="27"/>
      <c r="AL285" s="27"/>
      <c r="AM285" s="27"/>
      <c r="AN285" s="28"/>
      <c r="AO285" s="28"/>
      <c r="AQ285" s="34"/>
      <c r="AR285" s="37"/>
    </row>
    <row r="286" spans="1:44">
      <c r="A286" s="15">
        <v>42653</v>
      </c>
      <c r="B286" s="1">
        <f t="shared" si="266"/>
        <v>0</v>
      </c>
      <c r="D286" s="29"/>
      <c r="E286" s="16"/>
      <c r="G286" s="20"/>
      <c r="H286" s="1"/>
      <c r="I286" s="1"/>
      <c r="J286" s="4"/>
      <c r="K286" s="20"/>
      <c r="L286" s="21"/>
      <c r="M286" s="22"/>
      <c r="N286" s="4"/>
      <c r="O286" s="4"/>
      <c r="P286" s="4"/>
      <c r="Q286" s="4"/>
      <c r="R286" s="4"/>
      <c r="S286" s="4"/>
      <c r="T286" s="34"/>
      <c r="U286" s="23"/>
      <c r="V286" s="23"/>
      <c r="W286" s="23"/>
      <c r="X286" s="24"/>
      <c r="Y286" s="24"/>
      <c r="Z286" s="24"/>
      <c r="AA286" s="26"/>
      <c r="AB286" s="26"/>
      <c r="AC286" s="26"/>
      <c r="AD286" s="25"/>
      <c r="AE286" s="26"/>
      <c r="AF286" s="26"/>
      <c r="AG286" s="27"/>
      <c r="AH286" s="36"/>
      <c r="AI286" s="36"/>
      <c r="AJ286" s="27"/>
      <c r="AK286" s="27"/>
      <c r="AL286" s="27"/>
      <c r="AM286" s="27"/>
      <c r="AN286" s="28"/>
      <c r="AO286" s="28"/>
      <c r="AQ286" s="34"/>
      <c r="AR286" s="37"/>
    </row>
    <row r="287" spans="1:44">
      <c r="A287" s="15">
        <v>42654</v>
      </c>
      <c r="B287" s="1">
        <f t="shared" si="266"/>
        <v>0</v>
      </c>
      <c r="D287" s="29"/>
      <c r="E287" s="16"/>
      <c r="G287" s="20"/>
      <c r="H287" s="1"/>
      <c r="I287" s="1"/>
      <c r="J287" s="4"/>
      <c r="K287" s="20"/>
      <c r="L287" s="21"/>
      <c r="M287" s="22"/>
      <c r="N287" s="4"/>
      <c r="O287" s="4"/>
      <c r="P287" s="4"/>
      <c r="Q287" s="4"/>
      <c r="R287" s="4"/>
      <c r="S287" s="4"/>
      <c r="T287" s="34"/>
      <c r="U287" s="23"/>
      <c r="V287" s="23"/>
      <c r="W287" s="23"/>
      <c r="X287" s="24"/>
      <c r="Y287" s="24"/>
      <c r="Z287" s="24"/>
      <c r="AA287" s="26"/>
      <c r="AB287" s="26"/>
      <c r="AC287" s="26"/>
      <c r="AD287" s="25"/>
      <c r="AE287" s="26"/>
      <c r="AF287" s="26"/>
      <c r="AG287" s="27"/>
      <c r="AH287" s="36"/>
      <c r="AI287" s="36"/>
      <c r="AJ287" s="27"/>
      <c r="AK287" s="27"/>
      <c r="AL287" s="27"/>
      <c r="AM287" s="27"/>
      <c r="AN287" s="28"/>
      <c r="AO287" s="28"/>
      <c r="AQ287" s="34"/>
      <c r="AR287" s="37"/>
    </row>
    <row r="288" spans="1:44">
      <c r="A288" s="15">
        <v>42655</v>
      </c>
      <c r="B288" s="1">
        <f t="shared" si="266"/>
        <v>0</v>
      </c>
      <c r="D288" s="29"/>
      <c r="E288" s="16"/>
      <c r="G288" s="20"/>
      <c r="H288" s="1"/>
      <c r="I288" s="1"/>
      <c r="J288" s="4"/>
      <c r="K288" s="20"/>
      <c r="L288" s="21"/>
      <c r="M288" s="22"/>
      <c r="N288" s="4"/>
      <c r="O288" s="4"/>
      <c r="P288" s="4"/>
      <c r="Q288" s="4"/>
      <c r="R288" s="4"/>
      <c r="S288" s="4"/>
      <c r="T288" s="34"/>
      <c r="U288" s="23"/>
      <c r="V288" s="23"/>
      <c r="W288" s="23"/>
      <c r="X288" s="24"/>
      <c r="Y288" s="24"/>
      <c r="Z288" s="24"/>
      <c r="AA288" s="26"/>
      <c r="AB288" s="26"/>
      <c r="AC288" s="26"/>
      <c r="AD288" s="25"/>
      <c r="AE288" s="26"/>
      <c r="AF288" s="26"/>
      <c r="AG288" s="27"/>
      <c r="AH288" s="36"/>
      <c r="AI288" s="36"/>
      <c r="AJ288" s="27"/>
      <c r="AK288" s="27"/>
      <c r="AL288" s="27"/>
      <c r="AM288" s="27"/>
      <c r="AN288" s="28"/>
      <c r="AO288" s="28"/>
      <c r="AQ288" s="34"/>
      <c r="AR288" s="37"/>
    </row>
    <row r="289" spans="1:44">
      <c r="A289" s="15">
        <v>42656</v>
      </c>
      <c r="B289" s="1">
        <f t="shared" si="266"/>
        <v>0</v>
      </c>
      <c r="D289" s="29"/>
      <c r="E289" s="16"/>
      <c r="G289" s="20"/>
      <c r="H289" s="1"/>
      <c r="I289" s="1"/>
      <c r="J289" s="4"/>
      <c r="K289" s="20"/>
      <c r="L289" s="21"/>
      <c r="M289" s="22"/>
      <c r="N289" s="4"/>
      <c r="O289" s="4"/>
      <c r="P289" s="4"/>
      <c r="Q289" s="4"/>
      <c r="R289" s="4"/>
      <c r="S289" s="4"/>
      <c r="T289" s="34"/>
      <c r="U289" s="23"/>
      <c r="V289" s="23"/>
      <c r="W289" s="23"/>
      <c r="X289" s="24"/>
      <c r="Y289" s="24"/>
      <c r="Z289" s="24"/>
      <c r="AA289" s="26"/>
      <c r="AB289" s="26"/>
      <c r="AC289" s="26"/>
      <c r="AD289" s="25"/>
      <c r="AE289" s="26"/>
      <c r="AF289" s="26"/>
      <c r="AG289" s="27"/>
      <c r="AH289" s="36"/>
      <c r="AI289" s="36"/>
      <c r="AJ289" s="27"/>
      <c r="AK289" s="27"/>
      <c r="AL289" s="27"/>
      <c r="AM289" s="27"/>
      <c r="AN289" s="28"/>
      <c r="AO289" s="28"/>
      <c r="AQ289" s="34"/>
      <c r="AR289" s="37"/>
    </row>
    <row r="290" spans="1:44">
      <c r="A290" s="15">
        <v>42657</v>
      </c>
      <c r="B290" s="1">
        <f t="shared" si="266"/>
        <v>0</v>
      </c>
      <c r="D290" s="29"/>
      <c r="E290" s="16"/>
      <c r="G290" s="20"/>
      <c r="H290" s="1"/>
      <c r="I290" s="1"/>
      <c r="J290" s="4"/>
      <c r="K290" s="20"/>
      <c r="L290" s="21"/>
      <c r="M290" s="22"/>
      <c r="N290" s="4"/>
      <c r="O290" s="4"/>
      <c r="P290" s="4"/>
      <c r="Q290" s="4"/>
      <c r="R290" s="4"/>
      <c r="S290" s="4"/>
      <c r="T290" s="34"/>
      <c r="U290" s="23"/>
      <c r="V290" s="23"/>
      <c r="W290" s="23"/>
      <c r="X290" s="24"/>
      <c r="Y290" s="24"/>
      <c r="Z290" s="24"/>
      <c r="AA290" s="26"/>
      <c r="AB290" s="26"/>
      <c r="AC290" s="26"/>
      <c r="AD290" s="25"/>
      <c r="AE290" s="26"/>
      <c r="AF290" s="26"/>
      <c r="AG290" s="27"/>
      <c r="AH290" s="36"/>
      <c r="AI290" s="36"/>
      <c r="AJ290" s="27"/>
      <c r="AK290" s="27"/>
      <c r="AL290" s="27"/>
      <c r="AM290" s="27"/>
      <c r="AN290" s="28"/>
      <c r="AO290" s="28"/>
      <c r="AQ290" s="34"/>
      <c r="AR290" s="37"/>
    </row>
    <row r="291" spans="1:44">
      <c r="A291" s="15">
        <v>42658</v>
      </c>
      <c r="B291" s="1">
        <f t="shared" si="266"/>
        <v>0</v>
      </c>
      <c r="D291" s="29"/>
      <c r="E291" s="16"/>
      <c r="G291" s="20"/>
      <c r="H291" s="1"/>
      <c r="I291" s="1"/>
      <c r="J291" s="4"/>
      <c r="K291" s="20"/>
      <c r="L291" s="21"/>
      <c r="M291" s="22"/>
      <c r="N291" s="4"/>
      <c r="O291" s="4"/>
      <c r="P291" s="4"/>
      <c r="Q291" s="4"/>
      <c r="R291" s="4"/>
      <c r="S291" s="4"/>
      <c r="T291" s="34"/>
      <c r="U291" s="23"/>
      <c r="V291" s="23"/>
      <c r="W291" s="23"/>
      <c r="X291" s="24"/>
      <c r="Y291" s="24"/>
      <c r="Z291" s="24"/>
      <c r="AA291" s="26"/>
      <c r="AB291" s="26"/>
      <c r="AC291" s="26"/>
      <c r="AD291" s="25"/>
      <c r="AE291" s="26"/>
      <c r="AF291" s="26"/>
      <c r="AG291" s="27"/>
      <c r="AH291" s="36"/>
      <c r="AI291" s="36"/>
      <c r="AJ291" s="27"/>
      <c r="AK291" s="27"/>
      <c r="AL291" s="27"/>
      <c r="AM291" s="27"/>
      <c r="AN291" s="28"/>
      <c r="AO291" s="28"/>
      <c r="AQ291" s="34"/>
      <c r="AR291" s="37"/>
    </row>
    <row r="292" spans="1:44">
      <c r="A292" s="15">
        <v>42659</v>
      </c>
      <c r="B292" s="1">
        <f t="shared" si="266"/>
        <v>0</v>
      </c>
      <c r="D292" s="29"/>
      <c r="E292" s="16"/>
      <c r="G292" s="20"/>
      <c r="H292" s="1"/>
      <c r="I292" s="1"/>
      <c r="J292" s="4"/>
      <c r="K292" s="20"/>
      <c r="L292" s="21"/>
      <c r="M292" s="22"/>
      <c r="N292" s="4"/>
      <c r="O292" s="4"/>
      <c r="P292" s="4"/>
      <c r="Q292" s="4"/>
      <c r="R292" s="4"/>
      <c r="S292" s="4"/>
      <c r="T292" s="34"/>
      <c r="U292" s="23"/>
      <c r="V292" s="23"/>
      <c r="W292" s="23"/>
      <c r="X292" s="24"/>
      <c r="Y292" s="24"/>
      <c r="Z292" s="24"/>
      <c r="AA292" s="26"/>
      <c r="AB292" s="26"/>
      <c r="AC292" s="26"/>
      <c r="AD292" s="25"/>
      <c r="AE292" s="26"/>
      <c r="AF292" s="26"/>
      <c r="AG292" s="27"/>
      <c r="AH292" s="36"/>
      <c r="AI292" s="36"/>
      <c r="AJ292" s="27"/>
      <c r="AK292" s="27"/>
      <c r="AL292" s="27"/>
      <c r="AM292" s="27"/>
      <c r="AN292" s="28"/>
      <c r="AO292" s="28"/>
      <c r="AQ292" s="34"/>
      <c r="AR292" s="37"/>
    </row>
    <row r="293" spans="1:44">
      <c r="A293" s="15">
        <v>42660</v>
      </c>
      <c r="B293" s="1">
        <f t="shared" si="266"/>
        <v>0</v>
      </c>
      <c r="D293" s="29"/>
      <c r="E293" s="16"/>
      <c r="G293" s="20"/>
      <c r="H293" s="1"/>
      <c r="I293" s="1"/>
      <c r="J293" s="4"/>
      <c r="K293" s="20"/>
      <c r="L293" s="21"/>
      <c r="M293" s="22"/>
      <c r="N293" s="4"/>
      <c r="O293" s="4"/>
      <c r="P293" s="4"/>
      <c r="Q293" s="4"/>
      <c r="R293" s="4"/>
      <c r="S293" s="4"/>
      <c r="T293" s="34"/>
      <c r="U293" s="23"/>
      <c r="V293" s="23"/>
      <c r="W293" s="23"/>
      <c r="X293" s="24"/>
      <c r="Y293" s="24"/>
      <c r="Z293" s="24"/>
      <c r="AA293" s="26"/>
      <c r="AB293" s="26"/>
      <c r="AC293" s="26"/>
      <c r="AD293" s="25"/>
      <c r="AE293" s="26"/>
      <c r="AF293" s="26"/>
      <c r="AG293" s="27"/>
      <c r="AH293" s="36"/>
      <c r="AI293" s="36"/>
      <c r="AJ293" s="27"/>
      <c r="AK293" s="27"/>
      <c r="AL293" s="27"/>
      <c r="AM293" s="27"/>
      <c r="AN293" s="28"/>
      <c r="AO293" s="28"/>
      <c r="AQ293" s="34"/>
      <c r="AR293" s="37"/>
    </row>
    <row r="294" spans="1:44">
      <c r="A294" s="15">
        <v>42661</v>
      </c>
      <c r="B294" s="1">
        <f t="shared" si="266"/>
        <v>0</v>
      </c>
      <c r="D294" s="29"/>
      <c r="E294" s="16"/>
      <c r="G294" s="20"/>
      <c r="H294" s="1"/>
      <c r="I294" s="1"/>
      <c r="J294" s="4"/>
      <c r="K294" s="20"/>
      <c r="L294" s="21"/>
      <c r="M294" s="22"/>
      <c r="N294" s="4"/>
      <c r="O294" s="4"/>
      <c r="P294" s="4"/>
      <c r="Q294" s="4"/>
      <c r="R294" s="4"/>
      <c r="S294" s="4"/>
      <c r="T294" s="34"/>
      <c r="U294" s="23"/>
      <c r="V294" s="23"/>
      <c r="W294" s="23"/>
      <c r="X294" s="24"/>
      <c r="Y294" s="24"/>
      <c r="Z294" s="24"/>
      <c r="AA294" s="26"/>
      <c r="AB294" s="26"/>
      <c r="AC294" s="26"/>
      <c r="AD294" s="25"/>
      <c r="AE294" s="26"/>
      <c r="AF294" s="26"/>
      <c r="AG294" s="27"/>
      <c r="AH294" s="36"/>
      <c r="AI294" s="36"/>
      <c r="AJ294" s="27"/>
      <c r="AK294" s="27"/>
      <c r="AL294" s="27"/>
      <c r="AM294" s="27"/>
      <c r="AN294" s="28"/>
      <c r="AO294" s="28"/>
      <c r="AQ294" s="34"/>
      <c r="AR294" s="37"/>
    </row>
    <row r="295" spans="1:44">
      <c r="A295" s="15">
        <v>42662</v>
      </c>
      <c r="B295" s="1">
        <f t="shared" si="266"/>
        <v>0</v>
      </c>
      <c r="D295" s="29"/>
      <c r="E295" s="16"/>
      <c r="G295" s="20"/>
      <c r="H295" s="1"/>
      <c r="I295" s="1"/>
      <c r="J295" s="4"/>
      <c r="K295" s="20"/>
      <c r="L295" s="21"/>
      <c r="M295" s="22"/>
      <c r="N295" s="4"/>
      <c r="O295" s="4"/>
      <c r="P295" s="4"/>
      <c r="Q295" s="4"/>
      <c r="R295" s="4"/>
      <c r="S295" s="4"/>
      <c r="T295" s="34"/>
      <c r="U295" s="23"/>
      <c r="V295" s="23"/>
      <c r="W295" s="23"/>
      <c r="X295" s="24"/>
      <c r="Y295" s="24"/>
      <c r="Z295" s="24"/>
      <c r="AA295" s="26"/>
      <c r="AB295" s="26"/>
      <c r="AC295" s="26"/>
      <c r="AD295" s="25"/>
      <c r="AE295" s="26"/>
      <c r="AF295" s="26"/>
      <c r="AG295" s="27"/>
      <c r="AH295" s="36"/>
      <c r="AI295" s="36"/>
      <c r="AJ295" s="27"/>
      <c r="AK295" s="27"/>
      <c r="AL295" s="27"/>
      <c r="AM295" s="27"/>
      <c r="AN295" s="28"/>
      <c r="AO295" s="28"/>
      <c r="AQ295" s="34"/>
      <c r="AR295" s="37"/>
    </row>
    <row r="296" spans="1:44">
      <c r="A296" s="15">
        <v>42663</v>
      </c>
      <c r="B296" s="1">
        <f t="shared" si="266"/>
        <v>0</v>
      </c>
      <c r="D296" s="29"/>
      <c r="E296" s="16"/>
      <c r="G296" s="20"/>
      <c r="H296" s="1"/>
      <c r="I296" s="1"/>
      <c r="J296" s="4"/>
      <c r="K296" s="20"/>
      <c r="L296" s="21"/>
      <c r="M296" s="22"/>
      <c r="N296" s="4"/>
      <c r="O296" s="4"/>
      <c r="P296" s="4"/>
      <c r="Q296" s="4"/>
      <c r="R296" s="4"/>
      <c r="S296" s="4"/>
      <c r="T296" s="34"/>
      <c r="U296" s="23"/>
      <c r="V296" s="23"/>
      <c r="W296" s="23"/>
      <c r="X296" s="24"/>
      <c r="Y296" s="24"/>
      <c r="Z296" s="24"/>
      <c r="AA296" s="26"/>
      <c r="AB296" s="26"/>
      <c r="AC296" s="26"/>
      <c r="AD296" s="25"/>
      <c r="AE296" s="26"/>
      <c r="AF296" s="26"/>
      <c r="AG296" s="27"/>
      <c r="AH296" s="36"/>
      <c r="AI296" s="36"/>
      <c r="AJ296" s="27"/>
      <c r="AK296" s="27"/>
      <c r="AL296" s="27"/>
      <c r="AM296" s="27"/>
      <c r="AN296" s="28"/>
      <c r="AO296" s="28"/>
      <c r="AQ296" s="34"/>
      <c r="AR296" s="37"/>
    </row>
    <row r="297" spans="1:44">
      <c r="A297" s="15">
        <v>42664</v>
      </c>
      <c r="B297" s="1">
        <f t="shared" si="266"/>
        <v>0</v>
      </c>
      <c r="D297" s="29"/>
      <c r="E297" s="16"/>
      <c r="G297" s="20"/>
      <c r="H297" s="1"/>
      <c r="I297" s="1"/>
      <c r="J297" s="4"/>
      <c r="K297" s="20"/>
      <c r="L297" s="21"/>
      <c r="M297" s="22"/>
      <c r="N297" s="4"/>
      <c r="O297" s="4"/>
      <c r="P297" s="4"/>
      <c r="Q297" s="4"/>
      <c r="R297" s="4"/>
      <c r="S297" s="4"/>
      <c r="T297" s="34"/>
      <c r="U297" s="23"/>
      <c r="V297" s="23"/>
      <c r="W297" s="23"/>
      <c r="X297" s="24"/>
      <c r="Y297" s="24"/>
      <c r="Z297" s="24"/>
      <c r="AA297" s="26"/>
      <c r="AB297" s="26"/>
      <c r="AC297" s="26"/>
      <c r="AD297" s="25"/>
      <c r="AE297" s="26"/>
      <c r="AF297" s="26"/>
      <c r="AG297" s="27"/>
      <c r="AH297" s="36"/>
      <c r="AI297" s="36"/>
      <c r="AJ297" s="27"/>
      <c r="AK297" s="27"/>
      <c r="AL297" s="27"/>
      <c r="AM297" s="27"/>
      <c r="AN297" s="28"/>
      <c r="AO297" s="28"/>
      <c r="AQ297" s="34"/>
      <c r="AR297" s="37"/>
    </row>
    <row r="298" spans="1:44">
      <c r="A298" s="15">
        <v>42665</v>
      </c>
      <c r="B298" s="1">
        <f t="shared" si="266"/>
        <v>0</v>
      </c>
      <c r="D298" s="29"/>
      <c r="E298" s="16"/>
      <c r="G298" s="20"/>
      <c r="H298" s="1"/>
      <c r="I298" s="1"/>
      <c r="J298" s="4"/>
      <c r="K298" s="20"/>
      <c r="L298" s="21"/>
      <c r="M298" s="22"/>
      <c r="N298" s="4"/>
      <c r="O298" s="4"/>
      <c r="P298" s="4"/>
      <c r="Q298" s="4"/>
      <c r="R298" s="4"/>
      <c r="S298" s="4"/>
      <c r="T298" s="34"/>
      <c r="U298" s="23"/>
      <c r="V298" s="23"/>
      <c r="W298" s="23"/>
      <c r="X298" s="24"/>
      <c r="Y298" s="24"/>
      <c r="Z298" s="24"/>
      <c r="AA298" s="26"/>
      <c r="AB298" s="26"/>
      <c r="AC298" s="26"/>
      <c r="AD298" s="25"/>
      <c r="AE298" s="26"/>
      <c r="AF298" s="26"/>
      <c r="AG298" s="27"/>
      <c r="AH298" s="36"/>
      <c r="AI298" s="36"/>
      <c r="AJ298" s="27"/>
      <c r="AK298" s="27"/>
      <c r="AL298" s="27"/>
      <c r="AM298" s="27"/>
      <c r="AN298" s="28"/>
      <c r="AO298" s="28"/>
      <c r="AQ298" s="34"/>
      <c r="AR298" s="37"/>
    </row>
    <row r="299" spans="1:44">
      <c r="A299" s="15">
        <v>42666</v>
      </c>
      <c r="B299" s="1">
        <f t="shared" si="266"/>
        <v>0</v>
      </c>
      <c r="D299" s="29"/>
      <c r="E299" s="16"/>
      <c r="G299" s="20"/>
      <c r="H299" s="1"/>
      <c r="I299" s="1"/>
      <c r="J299" s="4"/>
      <c r="K299" s="20"/>
      <c r="L299" s="21"/>
      <c r="M299" s="22"/>
      <c r="N299" s="4"/>
      <c r="O299" s="4"/>
      <c r="P299" s="4"/>
      <c r="Q299" s="4"/>
      <c r="R299" s="4"/>
      <c r="S299" s="4"/>
      <c r="T299" s="34"/>
      <c r="U299" s="23"/>
      <c r="V299" s="23"/>
      <c r="W299" s="23"/>
      <c r="X299" s="24"/>
      <c r="Y299" s="24"/>
      <c r="Z299" s="24"/>
      <c r="AA299" s="26"/>
      <c r="AB299" s="26"/>
      <c r="AC299" s="26"/>
      <c r="AD299" s="25"/>
      <c r="AE299" s="26"/>
      <c r="AF299" s="26"/>
      <c r="AG299" s="27"/>
      <c r="AH299" s="36"/>
      <c r="AI299" s="36"/>
      <c r="AJ299" s="27"/>
      <c r="AK299" s="27"/>
      <c r="AL299" s="27"/>
      <c r="AM299" s="27"/>
      <c r="AN299" s="28"/>
      <c r="AO299" s="28"/>
      <c r="AQ299" s="34"/>
      <c r="AR299" s="37"/>
    </row>
    <row r="300" spans="1:44">
      <c r="A300" s="15">
        <v>42667</v>
      </c>
      <c r="B300" s="1">
        <f t="shared" si="266"/>
        <v>0</v>
      </c>
      <c r="D300" s="29"/>
      <c r="E300" s="16"/>
      <c r="G300" s="20"/>
      <c r="H300" s="1"/>
      <c r="I300" s="1"/>
      <c r="J300" s="4"/>
      <c r="K300" s="20"/>
      <c r="L300" s="21"/>
      <c r="M300" s="22"/>
      <c r="N300" s="4"/>
      <c r="O300" s="4"/>
      <c r="P300" s="4"/>
      <c r="Q300" s="4"/>
      <c r="R300" s="4"/>
      <c r="S300" s="4"/>
      <c r="T300" s="34"/>
      <c r="U300" s="23"/>
      <c r="V300" s="23"/>
      <c r="W300" s="23"/>
      <c r="X300" s="24"/>
      <c r="Y300" s="24"/>
      <c r="Z300" s="24"/>
      <c r="AA300" s="26"/>
      <c r="AB300" s="26"/>
      <c r="AC300" s="26"/>
      <c r="AD300" s="25"/>
      <c r="AE300" s="26"/>
      <c r="AF300" s="26"/>
      <c r="AG300" s="27"/>
      <c r="AH300" s="36"/>
      <c r="AI300" s="36"/>
      <c r="AJ300" s="27"/>
      <c r="AK300" s="27"/>
      <c r="AL300" s="27"/>
      <c r="AM300" s="27"/>
      <c r="AN300" s="28"/>
      <c r="AO300" s="28"/>
      <c r="AQ300" s="34"/>
      <c r="AR300" s="37"/>
    </row>
    <row r="301" spans="1:44">
      <c r="A301" s="15">
        <v>42668</v>
      </c>
      <c r="B301" s="1">
        <f t="shared" si="266"/>
        <v>0</v>
      </c>
      <c r="D301" s="29"/>
      <c r="E301" s="16"/>
      <c r="G301" s="20"/>
      <c r="H301" s="1"/>
      <c r="I301" s="1"/>
      <c r="J301" s="4"/>
      <c r="K301" s="20"/>
      <c r="L301" s="21"/>
      <c r="M301" s="22"/>
      <c r="N301" s="4"/>
      <c r="O301" s="4"/>
      <c r="P301" s="4"/>
      <c r="Q301" s="4"/>
      <c r="R301" s="4"/>
      <c r="S301" s="4"/>
      <c r="T301" s="34"/>
      <c r="U301" s="23"/>
      <c r="V301" s="23"/>
      <c r="W301" s="23"/>
      <c r="X301" s="24"/>
      <c r="Y301" s="24"/>
      <c r="Z301" s="24"/>
      <c r="AA301" s="26"/>
      <c r="AB301" s="26"/>
      <c r="AC301" s="26"/>
      <c r="AD301" s="25"/>
      <c r="AE301" s="26"/>
      <c r="AF301" s="26"/>
      <c r="AG301" s="27"/>
      <c r="AH301" s="36"/>
      <c r="AI301" s="36"/>
      <c r="AJ301" s="27"/>
      <c r="AK301" s="27"/>
      <c r="AL301" s="27"/>
      <c r="AM301" s="27"/>
      <c r="AN301" s="28"/>
      <c r="AO301" s="28"/>
      <c r="AQ301" s="34"/>
      <c r="AR301" s="37"/>
    </row>
    <row r="302" spans="1:44">
      <c r="A302" s="15">
        <v>42669</v>
      </c>
      <c r="B302" s="1">
        <f t="shared" si="266"/>
        <v>0</v>
      </c>
      <c r="D302" s="29"/>
      <c r="E302" s="16"/>
      <c r="G302" s="20"/>
      <c r="H302" s="1"/>
      <c r="I302" s="1"/>
      <c r="J302" s="4"/>
      <c r="K302" s="20"/>
      <c r="L302" s="21"/>
      <c r="M302" s="22"/>
      <c r="N302" s="4"/>
      <c r="O302" s="4"/>
      <c r="P302" s="4"/>
      <c r="Q302" s="4"/>
      <c r="R302" s="4"/>
      <c r="S302" s="4"/>
      <c r="T302" s="34"/>
      <c r="U302" s="23"/>
      <c r="V302" s="23"/>
      <c r="W302" s="23"/>
      <c r="X302" s="24"/>
      <c r="Y302" s="24"/>
      <c r="Z302" s="24"/>
      <c r="AA302" s="26"/>
      <c r="AB302" s="26"/>
      <c r="AC302" s="26"/>
      <c r="AD302" s="25"/>
      <c r="AE302" s="26"/>
      <c r="AF302" s="26"/>
      <c r="AG302" s="27"/>
      <c r="AH302" s="36"/>
      <c r="AI302" s="36"/>
      <c r="AJ302" s="27"/>
      <c r="AK302" s="27"/>
      <c r="AL302" s="27"/>
      <c r="AM302" s="27"/>
      <c r="AN302" s="28"/>
      <c r="AO302" s="28"/>
      <c r="AQ302" s="34"/>
      <c r="AR302" s="37"/>
    </row>
    <row r="303" spans="1:44">
      <c r="A303" s="15">
        <v>42670</v>
      </c>
      <c r="B303" s="1">
        <f t="shared" si="266"/>
        <v>0</v>
      </c>
      <c r="D303" s="29"/>
      <c r="E303" s="16"/>
      <c r="G303" s="20"/>
      <c r="H303" s="1"/>
      <c r="I303" s="1"/>
      <c r="J303" s="4"/>
      <c r="K303" s="20"/>
      <c r="L303" s="21"/>
      <c r="M303" s="22"/>
      <c r="N303" s="4"/>
      <c r="O303" s="4"/>
      <c r="P303" s="4"/>
      <c r="Q303" s="4"/>
      <c r="R303" s="4"/>
      <c r="S303" s="4"/>
      <c r="T303" s="34"/>
      <c r="U303" s="23"/>
      <c r="V303" s="23"/>
      <c r="W303" s="23"/>
      <c r="X303" s="24"/>
      <c r="Y303" s="24"/>
      <c r="Z303" s="24"/>
      <c r="AA303" s="26"/>
      <c r="AB303" s="26"/>
      <c r="AC303" s="26"/>
      <c r="AD303" s="25"/>
      <c r="AE303" s="26"/>
      <c r="AF303" s="26"/>
      <c r="AG303" s="27"/>
      <c r="AH303" s="36"/>
      <c r="AI303" s="36"/>
      <c r="AJ303" s="27"/>
      <c r="AK303" s="27"/>
      <c r="AL303" s="27"/>
      <c r="AM303" s="27"/>
      <c r="AN303" s="28"/>
      <c r="AO303" s="28"/>
      <c r="AQ303" s="34"/>
      <c r="AR303" s="37"/>
    </row>
    <row r="304" spans="1:44">
      <c r="A304" s="15">
        <v>42671</v>
      </c>
      <c r="B304" s="1">
        <f t="shared" si="266"/>
        <v>0</v>
      </c>
      <c r="D304" s="29"/>
      <c r="E304" s="16"/>
      <c r="G304" s="20"/>
      <c r="H304" s="1"/>
      <c r="I304" s="1"/>
      <c r="J304" s="4"/>
      <c r="K304" s="20"/>
      <c r="L304" s="21"/>
      <c r="M304" s="22"/>
      <c r="N304" s="4"/>
      <c r="O304" s="4"/>
      <c r="P304" s="4"/>
      <c r="Q304" s="4"/>
      <c r="R304" s="4"/>
      <c r="S304" s="4"/>
      <c r="T304" s="34"/>
      <c r="U304" s="23"/>
      <c r="V304" s="23"/>
      <c r="W304" s="23"/>
      <c r="X304" s="24"/>
      <c r="Y304" s="24"/>
      <c r="Z304" s="24"/>
      <c r="AA304" s="26"/>
      <c r="AB304" s="26"/>
      <c r="AC304" s="26"/>
      <c r="AD304" s="25"/>
      <c r="AE304" s="26"/>
      <c r="AF304" s="26"/>
      <c r="AG304" s="27"/>
      <c r="AH304" s="36"/>
      <c r="AI304" s="36"/>
      <c r="AJ304" s="27"/>
      <c r="AK304" s="27"/>
      <c r="AL304" s="27"/>
      <c r="AM304" s="27"/>
      <c r="AN304" s="28"/>
      <c r="AO304" s="28"/>
      <c r="AQ304" s="34"/>
      <c r="AR304" s="37"/>
    </row>
    <row r="305" spans="1:44">
      <c r="A305" s="15">
        <v>42672</v>
      </c>
      <c r="B305" s="1">
        <f t="shared" si="266"/>
        <v>0</v>
      </c>
      <c r="D305" s="29"/>
      <c r="E305" s="16"/>
      <c r="G305" s="20"/>
      <c r="H305" s="1"/>
      <c r="I305" s="1"/>
      <c r="J305" s="4"/>
      <c r="K305" s="20"/>
      <c r="L305" s="21"/>
      <c r="M305" s="22"/>
      <c r="N305" s="4"/>
      <c r="O305" s="4"/>
      <c r="P305" s="4"/>
      <c r="Q305" s="4"/>
      <c r="R305" s="4"/>
      <c r="S305" s="4"/>
      <c r="T305" s="34"/>
      <c r="U305" s="23"/>
      <c r="V305" s="23"/>
      <c r="W305" s="23"/>
      <c r="X305" s="24"/>
      <c r="Y305" s="24"/>
      <c r="Z305" s="24"/>
      <c r="AA305" s="26"/>
      <c r="AB305" s="26"/>
      <c r="AC305" s="26"/>
      <c r="AD305" s="25"/>
      <c r="AE305" s="26"/>
      <c r="AF305" s="26"/>
      <c r="AG305" s="27"/>
      <c r="AH305" s="36"/>
      <c r="AI305" s="36"/>
      <c r="AJ305" s="27"/>
      <c r="AK305" s="27"/>
      <c r="AL305" s="27"/>
      <c r="AM305" s="27"/>
      <c r="AN305" s="28"/>
      <c r="AO305" s="28"/>
      <c r="AQ305" s="34"/>
      <c r="AR305" s="37"/>
    </row>
    <row r="306" spans="1:44">
      <c r="A306" s="15">
        <v>42673</v>
      </c>
      <c r="B306" s="1">
        <f t="shared" si="266"/>
        <v>0</v>
      </c>
      <c r="D306" s="29"/>
      <c r="E306" s="16"/>
      <c r="G306" s="20"/>
      <c r="H306" s="1"/>
      <c r="I306" s="1"/>
      <c r="J306" s="4"/>
      <c r="K306" s="20"/>
      <c r="L306" s="21"/>
      <c r="M306" s="22"/>
      <c r="N306" s="4"/>
      <c r="O306" s="4"/>
      <c r="P306" s="4"/>
      <c r="Q306" s="4"/>
      <c r="R306" s="4"/>
      <c r="S306" s="4"/>
      <c r="T306" s="34"/>
      <c r="U306" s="23"/>
      <c r="V306" s="23"/>
      <c r="W306" s="23"/>
      <c r="X306" s="24"/>
      <c r="Y306" s="24"/>
      <c r="Z306" s="24"/>
      <c r="AA306" s="26"/>
      <c r="AB306" s="26"/>
      <c r="AC306" s="26"/>
      <c r="AD306" s="25"/>
      <c r="AE306" s="26"/>
      <c r="AF306" s="26"/>
      <c r="AG306" s="27"/>
      <c r="AH306" s="36"/>
      <c r="AI306" s="36"/>
      <c r="AJ306" s="27"/>
      <c r="AK306" s="27"/>
      <c r="AL306" s="27"/>
      <c r="AM306" s="27"/>
      <c r="AN306" s="28"/>
      <c r="AO306" s="28"/>
      <c r="AQ306" s="34"/>
      <c r="AR306" s="37"/>
    </row>
    <row r="307" spans="1:44">
      <c r="A307" s="15">
        <v>42674</v>
      </c>
      <c r="B307" s="1">
        <f t="shared" si="266"/>
        <v>0</v>
      </c>
      <c r="D307" s="29"/>
      <c r="E307" s="16"/>
      <c r="G307" s="20"/>
      <c r="H307" s="1"/>
      <c r="I307" s="1"/>
      <c r="J307" s="4"/>
      <c r="K307" s="20"/>
      <c r="L307" s="21"/>
      <c r="M307" s="22"/>
      <c r="N307" s="4"/>
      <c r="O307" s="4"/>
      <c r="P307" s="4"/>
      <c r="Q307" s="4"/>
      <c r="R307" s="4"/>
      <c r="S307" s="4"/>
      <c r="T307" s="34"/>
      <c r="U307" s="23"/>
      <c r="V307" s="23"/>
      <c r="W307" s="23"/>
      <c r="X307" s="24"/>
      <c r="Y307" s="24"/>
      <c r="Z307" s="24"/>
      <c r="AA307" s="26"/>
      <c r="AB307" s="26"/>
      <c r="AC307" s="26"/>
      <c r="AD307" s="25"/>
      <c r="AE307" s="26"/>
      <c r="AF307" s="26"/>
      <c r="AG307" s="27"/>
      <c r="AH307" s="36"/>
      <c r="AI307" s="36"/>
      <c r="AJ307" s="27"/>
      <c r="AK307" s="27"/>
      <c r="AL307" s="27"/>
      <c r="AM307" s="27"/>
      <c r="AN307" s="28"/>
      <c r="AO307" s="28"/>
      <c r="AQ307" s="34"/>
      <c r="AR307" s="37"/>
    </row>
    <row r="308" spans="1:44">
      <c r="A308" s="15">
        <v>42675</v>
      </c>
      <c r="B308" s="1">
        <f t="shared" si="266"/>
        <v>0</v>
      </c>
      <c r="D308" s="29"/>
      <c r="E308" s="16"/>
      <c r="G308" s="20"/>
      <c r="H308" s="1"/>
      <c r="I308" s="1"/>
      <c r="J308" s="4"/>
      <c r="K308" s="20"/>
      <c r="L308" s="21"/>
      <c r="M308" s="22"/>
      <c r="N308" s="4"/>
      <c r="O308" s="4"/>
      <c r="P308" s="4"/>
      <c r="Q308" s="4"/>
      <c r="R308" s="4"/>
      <c r="S308" s="4"/>
      <c r="T308" s="34"/>
      <c r="U308" s="23"/>
      <c r="V308" s="23"/>
      <c r="W308" s="23"/>
      <c r="X308" s="24"/>
      <c r="Y308" s="24"/>
      <c r="Z308" s="24"/>
      <c r="AA308" s="26"/>
      <c r="AB308" s="26"/>
      <c r="AC308" s="26"/>
      <c r="AD308" s="25"/>
      <c r="AE308" s="26"/>
      <c r="AF308" s="26"/>
      <c r="AG308" s="27"/>
      <c r="AH308" s="36"/>
      <c r="AI308" s="36"/>
      <c r="AJ308" s="27"/>
      <c r="AK308" s="27"/>
      <c r="AL308" s="27"/>
      <c r="AM308" s="27"/>
      <c r="AN308" s="28"/>
      <c r="AO308" s="28"/>
      <c r="AQ308" s="34"/>
      <c r="AR308" s="37"/>
    </row>
    <row r="309" spans="1:44">
      <c r="A309" s="15">
        <v>42676</v>
      </c>
      <c r="B309" s="1">
        <f t="shared" si="266"/>
        <v>0</v>
      </c>
      <c r="D309" s="29"/>
      <c r="E309" s="16"/>
      <c r="G309" s="20"/>
      <c r="H309" s="1"/>
      <c r="I309" s="1"/>
      <c r="J309" s="4"/>
      <c r="K309" s="20"/>
      <c r="L309" s="21"/>
      <c r="M309" s="22"/>
      <c r="N309" s="4"/>
      <c r="O309" s="4"/>
      <c r="P309" s="4"/>
      <c r="Q309" s="4"/>
      <c r="R309" s="4"/>
      <c r="S309" s="4"/>
      <c r="T309" s="34"/>
      <c r="U309" s="23"/>
      <c r="V309" s="23"/>
      <c r="W309" s="23"/>
      <c r="X309" s="24"/>
      <c r="Y309" s="24"/>
      <c r="Z309" s="24"/>
      <c r="AA309" s="26"/>
      <c r="AB309" s="26"/>
      <c r="AC309" s="26"/>
      <c r="AD309" s="25"/>
      <c r="AE309" s="26"/>
      <c r="AF309" s="26"/>
      <c r="AG309" s="27"/>
      <c r="AH309" s="36"/>
      <c r="AI309" s="36"/>
      <c r="AJ309" s="27"/>
      <c r="AK309" s="27"/>
      <c r="AL309" s="27"/>
      <c r="AM309" s="27"/>
      <c r="AN309" s="28"/>
      <c r="AO309" s="28"/>
      <c r="AQ309" s="34"/>
      <c r="AR309" s="37"/>
    </row>
    <row r="310" spans="1:44">
      <c r="A310" s="15">
        <v>42677</v>
      </c>
      <c r="B310" s="1">
        <f t="shared" si="266"/>
        <v>0</v>
      </c>
      <c r="D310" s="29"/>
      <c r="E310" s="16"/>
      <c r="G310" s="20"/>
      <c r="H310" s="1"/>
      <c r="I310" s="1"/>
      <c r="J310" s="4"/>
      <c r="K310" s="20"/>
      <c r="L310" s="21"/>
      <c r="M310" s="22"/>
      <c r="N310" s="4"/>
      <c r="O310" s="4"/>
      <c r="P310" s="4"/>
      <c r="Q310" s="4"/>
      <c r="R310" s="4"/>
      <c r="S310" s="4"/>
      <c r="T310" s="34"/>
      <c r="U310" s="23"/>
      <c r="V310" s="23"/>
      <c r="W310" s="23"/>
      <c r="X310" s="24"/>
      <c r="Y310" s="24"/>
      <c r="Z310" s="24"/>
      <c r="AA310" s="26"/>
      <c r="AB310" s="26"/>
      <c r="AC310" s="26"/>
      <c r="AD310" s="25"/>
      <c r="AE310" s="26"/>
      <c r="AF310" s="26"/>
      <c r="AG310" s="27"/>
      <c r="AH310" s="36"/>
      <c r="AI310" s="36"/>
      <c r="AJ310" s="27"/>
      <c r="AK310" s="27"/>
      <c r="AL310" s="27"/>
      <c r="AM310" s="27"/>
      <c r="AN310" s="28"/>
      <c r="AO310" s="28"/>
      <c r="AQ310" s="34"/>
      <c r="AR310" s="37"/>
    </row>
    <row r="311" spans="1:44">
      <c r="A311" s="15">
        <v>42678</v>
      </c>
      <c r="B311" s="1">
        <f t="shared" si="266"/>
        <v>0</v>
      </c>
      <c r="D311" s="29"/>
      <c r="E311" s="16"/>
      <c r="G311" s="20"/>
      <c r="H311" s="1"/>
      <c r="I311" s="1"/>
      <c r="J311" s="4"/>
      <c r="K311" s="20"/>
      <c r="L311" s="21"/>
      <c r="M311" s="22"/>
      <c r="N311" s="4"/>
      <c r="O311" s="4"/>
      <c r="P311" s="4"/>
      <c r="Q311" s="4"/>
      <c r="R311" s="4"/>
      <c r="S311" s="4"/>
      <c r="T311" s="34"/>
      <c r="U311" s="23"/>
      <c r="V311" s="23"/>
      <c r="W311" s="23"/>
      <c r="X311" s="24"/>
      <c r="Y311" s="24"/>
      <c r="Z311" s="24"/>
      <c r="AA311" s="26"/>
      <c r="AB311" s="26"/>
      <c r="AC311" s="26"/>
      <c r="AD311" s="25"/>
      <c r="AE311" s="26"/>
      <c r="AF311" s="26"/>
      <c r="AG311" s="27"/>
      <c r="AH311" s="36"/>
      <c r="AI311" s="36"/>
      <c r="AJ311" s="27"/>
      <c r="AK311" s="27"/>
      <c r="AL311" s="27"/>
      <c r="AM311" s="27"/>
      <c r="AN311" s="28"/>
      <c r="AO311" s="28"/>
      <c r="AQ311" s="34"/>
      <c r="AR311" s="37"/>
    </row>
    <row r="312" spans="1:44">
      <c r="A312" s="15">
        <v>42679</v>
      </c>
      <c r="B312" s="1">
        <f t="shared" si="266"/>
        <v>0</v>
      </c>
      <c r="D312" s="29"/>
      <c r="E312" s="16"/>
      <c r="G312" s="20"/>
      <c r="H312" s="1"/>
      <c r="I312" s="1"/>
      <c r="J312" s="4"/>
      <c r="K312" s="20"/>
      <c r="L312" s="21"/>
      <c r="M312" s="22"/>
      <c r="N312" s="4"/>
      <c r="O312" s="4"/>
      <c r="P312" s="4"/>
      <c r="Q312" s="4"/>
      <c r="R312" s="4"/>
      <c r="S312" s="4"/>
      <c r="T312" s="34"/>
      <c r="U312" s="23"/>
      <c r="V312" s="23"/>
      <c r="W312" s="23"/>
      <c r="X312" s="24"/>
      <c r="Y312" s="24"/>
      <c r="Z312" s="24"/>
      <c r="AA312" s="26"/>
      <c r="AB312" s="26"/>
      <c r="AC312" s="26"/>
      <c r="AD312" s="25"/>
      <c r="AE312" s="26"/>
      <c r="AF312" s="26"/>
      <c r="AG312" s="27"/>
      <c r="AH312" s="36"/>
      <c r="AI312" s="36"/>
      <c r="AJ312" s="27"/>
      <c r="AK312" s="27"/>
      <c r="AL312" s="27"/>
      <c r="AM312" s="27"/>
      <c r="AN312" s="28"/>
      <c r="AO312" s="28"/>
      <c r="AQ312" s="34"/>
      <c r="AR312" s="37"/>
    </row>
    <row r="313" spans="1:44">
      <c r="A313" s="15">
        <v>42680</v>
      </c>
      <c r="B313" s="1">
        <f t="shared" si="266"/>
        <v>0</v>
      </c>
      <c r="D313" s="29"/>
      <c r="E313" s="16"/>
      <c r="G313" s="20"/>
      <c r="H313" s="1"/>
      <c r="I313" s="1"/>
      <c r="J313" s="4"/>
      <c r="K313" s="20"/>
      <c r="L313" s="21"/>
      <c r="M313" s="22"/>
      <c r="N313" s="4"/>
      <c r="O313" s="4"/>
      <c r="P313" s="4"/>
      <c r="Q313" s="4"/>
      <c r="R313" s="4"/>
      <c r="S313" s="4"/>
      <c r="T313" s="34"/>
      <c r="U313" s="23"/>
      <c r="V313" s="23"/>
      <c r="W313" s="23"/>
      <c r="X313" s="24"/>
      <c r="Y313" s="24"/>
      <c r="Z313" s="24"/>
      <c r="AA313" s="26"/>
      <c r="AB313" s="26"/>
      <c r="AC313" s="26"/>
      <c r="AD313" s="25"/>
      <c r="AE313" s="26"/>
      <c r="AF313" s="26"/>
      <c r="AG313" s="27"/>
      <c r="AH313" s="36"/>
      <c r="AI313" s="36"/>
      <c r="AJ313" s="27"/>
      <c r="AK313" s="27"/>
      <c r="AL313" s="27"/>
      <c r="AM313" s="27"/>
      <c r="AN313" s="28"/>
      <c r="AO313" s="28"/>
      <c r="AQ313" s="34"/>
      <c r="AR313" s="37"/>
    </row>
    <row r="314" spans="1:44">
      <c r="A314" s="15">
        <v>42681</v>
      </c>
      <c r="B314" s="1">
        <f t="shared" si="266"/>
        <v>0</v>
      </c>
      <c r="D314" s="29"/>
      <c r="E314" s="16"/>
      <c r="G314" s="20"/>
      <c r="H314" s="1"/>
      <c r="I314" s="1"/>
      <c r="J314" s="4"/>
      <c r="K314" s="20"/>
      <c r="L314" s="21"/>
      <c r="M314" s="22"/>
      <c r="N314" s="4"/>
      <c r="O314" s="4"/>
      <c r="P314" s="4"/>
      <c r="Q314" s="4"/>
      <c r="R314" s="4"/>
      <c r="S314" s="4"/>
      <c r="T314" s="34"/>
      <c r="U314" s="23"/>
      <c r="V314" s="23"/>
      <c r="W314" s="23"/>
      <c r="X314" s="24"/>
      <c r="Y314" s="24"/>
      <c r="Z314" s="24"/>
      <c r="AA314" s="26"/>
      <c r="AB314" s="26"/>
      <c r="AC314" s="26"/>
      <c r="AD314" s="25"/>
      <c r="AE314" s="26"/>
      <c r="AF314" s="26"/>
      <c r="AG314" s="27"/>
      <c r="AH314" s="36"/>
      <c r="AI314" s="36"/>
      <c r="AJ314" s="27"/>
      <c r="AK314" s="27"/>
      <c r="AL314" s="27"/>
      <c r="AM314" s="27"/>
      <c r="AN314" s="28"/>
      <c r="AO314" s="28"/>
      <c r="AQ314" s="34"/>
      <c r="AR314" s="37"/>
    </row>
    <row r="315" spans="1:44">
      <c r="A315" s="15">
        <v>42682</v>
      </c>
      <c r="B315" s="1">
        <f t="shared" si="266"/>
        <v>0</v>
      </c>
      <c r="D315" s="29"/>
      <c r="E315" s="16"/>
      <c r="G315" s="20"/>
      <c r="H315" s="1"/>
      <c r="I315" s="1"/>
      <c r="J315" s="4"/>
      <c r="K315" s="20"/>
      <c r="L315" s="21"/>
      <c r="M315" s="22"/>
      <c r="N315" s="4"/>
      <c r="O315" s="4"/>
      <c r="P315" s="4"/>
      <c r="Q315" s="4"/>
      <c r="R315" s="4"/>
      <c r="S315" s="4"/>
      <c r="T315" s="34"/>
      <c r="U315" s="23"/>
      <c r="V315" s="23"/>
      <c r="W315" s="23"/>
      <c r="X315" s="24"/>
      <c r="Y315" s="24"/>
      <c r="Z315" s="24"/>
      <c r="AA315" s="26"/>
      <c r="AB315" s="26"/>
      <c r="AC315" s="26"/>
      <c r="AD315" s="25"/>
      <c r="AE315" s="26"/>
      <c r="AF315" s="26"/>
      <c r="AG315" s="27"/>
      <c r="AH315" s="36"/>
      <c r="AI315" s="36"/>
      <c r="AJ315" s="27"/>
      <c r="AK315" s="27"/>
      <c r="AL315" s="27"/>
      <c r="AM315" s="27"/>
      <c r="AN315" s="28"/>
      <c r="AO315" s="28"/>
      <c r="AQ315" s="34"/>
      <c r="AR315" s="37"/>
    </row>
    <row r="316" spans="1:44">
      <c r="A316" s="15">
        <v>42683</v>
      </c>
      <c r="B316" s="1">
        <f t="shared" si="266"/>
        <v>0</v>
      </c>
      <c r="D316" s="29"/>
      <c r="E316" s="16"/>
      <c r="G316" s="20"/>
      <c r="H316" s="1"/>
      <c r="I316" s="1"/>
      <c r="J316" s="4"/>
      <c r="K316" s="20"/>
      <c r="L316" s="21"/>
      <c r="M316" s="22"/>
      <c r="N316" s="4"/>
      <c r="O316" s="4"/>
      <c r="P316" s="4"/>
      <c r="Q316" s="4"/>
      <c r="R316" s="4"/>
      <c r="S316" s="4"/>
      <c r="T316" s="34"/>
      <c r="U316" s="23"/>
      <c r="V316" s="23"/>
      <c r="W316" s="23"/>
      <c r="X316" s="24"/>
      <c r="Y316" s="24"/>
      <c r="Z316" s="24"/>
      <c r="AA316" s="26"/>
      <c r="AB316" s="26"/>
      <c r="AC316" s="26"/>
      <c r="AD316" s="25"/>
      <c r="AE316" s="26"/>
      <c r="AF316" s="26"/>
      <c r="AG316" s="27"/>
      <c r="AH316" s="36"/>
      <c r="AI316" s="36"/>
      <c r="AJ316" s="27"/>
      <c r="AK316" s="27"/>
      <c r="AL316" s="27"/>
      <c r="AM316" s="27"/>
      <c r="AN316" s="28"/>
      <c r="AO316" s="28"/>
      <c r="AQ316" s="34"/>
      <c r="AR316" s="37"/>
    </row>
    <row r="317" spans="1:44">
      <c r="A317" s="15">
        <v>42684</v>
      </c>
      <c r="B317" s="1">
        <f t="shared" si="266"/>
        <v>0</v>
      </c>
      <c r="D317" s="29"/>
      <c r="E317" s="16"/>
      <c r="G317" s="20"/>
      <c r="H317" s="1"/>
      <c r="I317" s="1"/>
      <c r="J317" s="4"/>
      <c r="K317" s="20"/>
      <c r="L317" s="21"/>
      <c r="M317" s="22"/>
      <c r="N317" s="4"/>
      <c r="O317" s="4"/>
      <c r="P317" s="4"/>
      <c r="Q317" s="4"/>
      <c r="R317" s="4"/>
      <c r="S317" s="4"/>
      <c r="T317" s="34"/>
      <c r="U317" s="23"/>
      <c r="V317" s="23"/>
      <c r="W317" s="23"/>
      <c r="X317" s="24"/>
      <c r="Y317" s="24"/>
      <c r="Z317" s="24"/>
      <c r="AA317" s="26"/>
      <c r="AB317" s="26"/>
      <c r="AC317" s="26"/>
      <c r="AD317" s="25"/>
      <c r="AE317" s="26"/>
      <c r="AF317" s="26"/>
      <c r="AG317" s="27"/>
      <c r="AH317" s="36"/>
      <c r="AI317" s="36"/>
      <c r="AJ317" s="27"/>
      <c r="AK317" s="27"/>
      <c r="AL317" s="27"/>
      <c r="AM317" s="27"/>
      <c r="AN317" s="28"/>
      <c r="AO317" s="28"/>
      <c r="AQ317" s="34"/>
      <c r="AR317" s="37"/>
    </row>
    <row r="318" spans="1:44">
      <c r="A318" s="15">
        <v>42685</v>
      </c>
      <c r="B318" s="1">
        <f t="shared" si="266"/>
        <v>0</v>
      </c>
      <c r="D318" s="29"/>
      <c r="E318" s="16"/>
      <c r="G318" s="20"/>
      <c r="H318" s="1"/>
      <c r="I318" s="1"/>
      <c r="J318" s="4"/>
      <c r="K318" s="20"/>
      <c r="L318" s="21"/>
      <c r="M318" s="22"/>
      <c r="N318" s="4"/>
      <c r="O318" s="4"/>
      <c r="P318" s="4"/>
      <c r="Q318" s="4"/>
      <c r="R318" s="4"/>
      <c r="S318" s="4"/>
      <c r="T318" s="34"/>
      <c r="U318" s="23"/>
      <c r="V318" s="23"/>
      <c r="W318" s="23"/>
      <c r="X318" s="24"/>
      <c r="Y318" s="24"/>
      <c r="Z318" s="24"/>
      <c r="AA318" s="26"/>
      <c r="AB318" s="26"/>
      <c r="AC318" s="26"/>
      <c r="AD318" s="25"/>
      <c r="AE318" s="26"/>
      <c r="AF318" s="26"/>
      <c r="AG318" s="27"/>
      <c r="AH318" s="36"/>
      <c r="AI318" s="36"/>
      <c r="AJ318" s="27"/>
      <c r="AK318" s="27"/>
      <c r="AL318" s="27"/>
      <c r="AM318" s="27"/>
      <c r="AN318" s="28"/>
      <c r="AO318" s="28"/>
      <c r="AQ318" s="34"/>
      <c r="AR318" s="37"/>
    </row>
    <row r="319" spans="1:44">
      <c r="A319" s="15">
        <v>42686</v>
      </c>
      <c r="B319" s="1">
        <f t="shared" si="266"/>
        <v>0</v>
      </c>
      <c r="D319" s="29"/>
      <c r="E319" s="16"/>
      <c r="G319" s="20"/>
      <c r="H319" s="1"/>
      <c r="I319" s="1"/>
      <c r="J319" s="4"/>
      <c r="K319" s="20"/>
      <c r="L319" s="21"/>
      <c r="M319" s="22"/>
      <c r="N319" s="4"/>
      <c r="O319" s="4"/>
      <c r="P319" s="4"/>
      <c r="Q319" s="4"/>
      <c r="R319" s="4"/>
      <c r="S319" s="4"/>
      <c r="T319" s="34"/>
      <c r="U319" s="23"/>
      <c r="V319" s="23"/>
      <c r="W319" s="23"/>
      <c r="X319" s="24"/>
      <c r="Y319" s="24"/>
      <c r="Z319" s="24"/>
      <c r="AA319" s="26"/>
      <c r="AB319" s="26"/>
      <c r="AC319" s="26"/>
      <c r="AD319" s="25"/>
      <c r="AE319" s="26"/>
      <c r="AF319" s="26"/>
      <c r="AG319" s="27"/>
      <c r="AH319" s="36"/>
      <c r="AI319" s="36"/>
      <c r="AJ319" s="27"/>
      <c r="AK319" s="27"/>
      <c r="AL319" s="27"/>
      <c r="AM319" s="27"/>
      <c r="AN319" s="28"/>
      <c r="AO319" s="28"/>
      <c r="AQ319" s="34"/>
      <c r="AR319" s="37"/>
    </row>
    <row r="320" spans="1:44">
      <c r="A320" s="15">
        <v>42687</v>
      </c>
      <c r="B320" s="1">
        <f t="shared" si="266"/>
        <v>0</v>
      </c>
      <c r="D320" s="29"/>
      <c r="E320" s="16"/>
      <c r="G320" s="20"/>
      <c r="H320" s="1"/>
      <c r="I320" s="1"/>
      <c r="J320" s="4"/>
      <c r="K320" s="20"/>
      <c r="L320" s="21"/>
      <c r="M320" s="22"/>
      <c r="N320" s="4"/>
      <c r="O320" s="4"/>
      <c r="P320" s="4"/>
      <c r="Q320" s="4"/>
      <c r="R320" s="4"/>
      <c r="S320" s="4"/>
      <c r="T320" s="34"/>
      <c r="U320" s="23"/>
      <c r="V320" s="23"/>
      <c r="W320" s="23"/>
      <c r="X320" s="24"/>
      <c r="Y320" s="24"/>
      <c r="Z320" s="24"/>
      <c r="AA320" s="26"/>
      <c r="AB320" s="26"/>
      <c r="AC320" s="26"/>
      <c r="AD320" s="25"/>
      <c r="AE320" s="26"/>
      <c r="AF320" s="26"/>
      <c r="AG320" s="27"/>
      <c r="AH320" s="36"/>
      <c r="AI320" s="36"/>
      <c r="AJ320" s="27"/>
      <c r="AK320" s="27"/>
      <c r="AL320" s="27"/>
      <c r="AM320" s="27"/>
      <c r="AN320" s="28"/>
      <c r="AO320" s="28"/>
      <c r="AQ320" s="34"/>
      <c r="AR320" s="37"/>
    </row>
    <row r="321" spans="1:44">
      <c r="A321" s="15">
        <v>42688</v>
      </c>
      <c r="B321" s="1">
        <f t="shared" si="266"/>
        <v>0</v>
      </c>
      <c r="D321" s="29"/>
      <c r="E321" s="16"/>
      <c r="G321" s="20"/>
      <c r="H321" s="1"/>
      <c r="I321" s="1"/>
      <c r="J321" s="4"/>
      <c r="K321" s="20"/>
      <c r="L321" s="21"/>
      <c r="M321" s="22"/>
      <c r="N321" s="4"/>
      <c r="O321" s="4"/>
      <c r="P321" s="4"/>
      <c r="Q321" s="4"/>
      <c r="R321" s="4"/>
      <c r="S321" s="4"/>
      <c r="T321" s="34"/>
      <c r="U321" s="23"/>
      <c r="V321" s="23"/>
      <c r="W321" s="23"/>
      <c r="X321" s="24"/>
      <c r="Y321" s="24"/>
      <c r="Z321" s="24"/>
      <c r="AA321" s="26"/>
      <c r="AB321" s="26"/>
      <c r="AC321" s="26"/>
      <c r="AD321" s="25"/>
      <c r="AE321" s="26"/>
      <c r="AF321" s="26"/>
      <c r="AG321" s="27"/>
      <c r="AH321" s="36"/>
      <c r="AI321" s="36"/>
      <c r="AJ321" s="27"/>
      <c r="AK321" s="27"/>
      <c r="AL321" s="27"/>
      <c r="AM321" s="27"/>
      <c r="AN321" s="28"/>
      <c r="AO321" s="28"/>
      <c r="AQ321" s="34"/>
      <c r="AR321" s="37"/>
    </row>
    <row r="322" spans="1:44">
      <c r="A322" s="15">
        <v>42689</v>
      </c>
      <c r="B322" s="1">
        <f t="shared" si="266"/>
        <v>0</v>
      </c>
      <c r="D322" s="29"/>
      <c r="E322" s="16"/>
      <c r="G322" s="20"/>
      <c r="H322" s="1"/>
      <c r="I322" s="1"/>
      <c r="J322" s="4"/>
      <c r="K322" s="20"/>
      <c r="L322" s="21"/>
      <c r="M322" s="22"/>
      <c r="N322" s="4"/>
      <c r="O322" s="4"/>
      <c r="P322" s="4"/>
      <c r="Q322" s="4"/>
      <c r="R322" s="4"/>
      <c r="S322" s="4"/>
      <c r="T322" s="34"/>
      <c r="U322" s="23"/>
      <c r="V322" s="23"/>
      <c r="W322" s="23"/>
      <c r="X322" s="24"/>
      <c r="Y322" s="24"/>
      <c r="Z322" s="24"/>
      <c r="AA322" s="26"/>
      <c r="AB322" s="26"/>
      <c r="AC322" s="26"/>
      <c r="AD322" s="25"/>
      <c r="AE322" s="26"/>
      <c r="AF322" s="26"/>
      <c r="AG322" s="27"/>
      <c r="AH322" s="36"/>
      <c r="AI322" s="36"/>
      <c r="AJ322" s="27"/>
      <c r="AK322" s="27"/>
      <c r="AL322" s="27"/>
      <c r="AM322" s="27"/>
      <c r="AN322" s="28"/>
      <c r="AO322" s="28"/>
      <c r="AQ322" s="34"/>
      <c r="AR322" s="37"/>
    </row>
    <row r="323" spans="1:44">
      <c r="A323" s="15">
        <v>42690</v>
      </c>
      <c r="B323" s="1">
        <f t="shared" si="266"/>
        <v>0</v>
      </c>
      <c r="D323" s="29"/>
      <c r="E323" s="16"/>
      <c r="G323" s="20"/>
      <c r="H323" s="1"/>
      <c r="I323" s="1"/>
      <c r="J323" s="4"/>
      <c r="K323" s="20"/>
      <c r="L323" s="21"/>
      <c r="M323" s="22"/>
      <c r="N323" s="4"/>
      <c r="O323" s="4"/>
      <c r="P323" s="4"/>
      <c r="Q323" s="4"/>
      <c r="R323" s="4"/>
      <c r="S323" s="4"/>
      <c r="T323" s="34"/>
      <c r="U323" s="23"/>
      <c r="V323" s="23"/>
      <c r="W323" s="23"/>
      <c r="X323" s="24"/>
      <c r="Y323" s="24"/>
      <c r="Z323" s="24"/>
      <c r="AA323" s="26"/>
      <c r="AB323" s="26"/>
      <c r="AC323" s="26"/>
      <c r="AD323" s="25"/>
      <c r="AE323" s="26"/>
      <c r="AF323" s="26"/>
      <c r="AG323" s="27"/>
      <c r="AH323" s="36"/>
      <c r="AI323" s="36"/>
      <c r="AJ323" s="27"/>
      <c r="AK323" s="27"/>
      <c r="AL323" s="27"/>
      <c r="AM323" s="27"/>
      <c r="AN323" s="28"/>
      <c r="AO323" s="28"/>
      <c r="AQ323" s="34"/>
      <c r="AR323" s="37"/>
    </row>
    <row r="324" spans="1:44">
      <c r="A324" s="15">
        <v>42691</v>
      </c>
      <c r="B324" s="1">
        <f t="shared" si="266"/>
        <v>0</v>
      </c>
      <c r="D324" s="29"/>
      <c r="E324" s="16"/>
      <c r="G324" s="20"/>
      <c r="H324" s="1"/>
      <c r="I324" s="1"/>
      <c r="J324" s="4"/>
      <c r="K324" s="20"/>
      <c r="L324" s="21"/>
      <c r="M324" s="22"/>
      <c r="N324" s="4"/>
      <c r="O324" s="4"/>
      <c r="P324" s="4"/>
      <c r="Q324" s="4"/>
      <c r="R324" s="4"/>
      <c r="S324" s="4"/>
      <c r="T324" s="34"/>
      <c r="U324" s="23"/>
      <c r="V324" s="23"/>
      <c r="W324" s="23"/>
      <c r="X324" s="24"/>
      <c r="Y324" s="24"/>
      <c r="Z324" s="24"/>
      <c r="AA324" s="26"/>
      <c r="AB324" s="26"/>
      <c r="AC324" s="26"/>
      <c r="AD324" s="25"/>
      <c r="AE324" s="26"/>
      <c r="AF324" s="26"/>
      <c r="AG324" s="27"/>
      <c r="AH324" s="36"/>
      <c r="AI324" s="36"/>
      <c r="AJ324" s="27"/>
      <c r="AK324" s="27"/>
      <c r="AL324" s="27"/>
      <c r="AM324" s="27"/>
      <c r="AN324" s="28"/>
      <c r="AO324" s="28"/>
      <c r="AQ324" s="34"/>
      <c r="AR324" s="37"/>
    </row>
    <row r="325" spans="1:44">
      <c r="A325" s="15">
        <v>42692</v>
      </c>
      <c r="B325" s="1">
        <f t="shared" si="266"/>
        <v>0</v>
      </c>
      <c r="D325" s="29"/>
      <c r="E325" s="16"/>
      <c r="G325" s="20"/>
      <c r="H325" s="1"/>
      <c r="I325" s="1"/>
      <c r="J325" s="4"/>
      <c r="K325" s="20"/>
      <c r="L325" s="21"/>
      <c r="M325" s="22"/>
      <c r="N325" s="4"/>
      <c r="O325" s="4"/>
      <c r="P325" s="4"/>
      <c r="Q325" s="4"/>
      <c r="R325" s="4"/>
      <c r="S325" s="4"/>
      <c r="T325" s="34"/>
      <c r="U325" s="23"/>
      <c r="V325" s="23"/>
      <c r="W325" s="23"/>
      <c r="X325" s="24"/>
      <c r="Y325" s="24"/>
      <c r="Z325" s="24"/>
      <c r="AA325" s="26"/>
      <c r="AB325" s="26"/>
      <c r="AC325" s="26"/>
      <c r="AD325" s="25"/>
      <c r="AE325" s="26"/>
      <c r="AF325" s="26"/>
      <c r="AG325" s="27"/>
      <c r="AH325" s="36"/>
      <c r="AI325" s="36"/>
      <c r="AJ325" s="27"/>
      <c r="AK325" s="27"/>
      <c r="AL325" s="27"/>
      <c r="AM325" s="27"/>
      <c r="AN325" s="28"/>
      <c r="AO325" s="28"/>
      <c r="AQ325" s="34"/>
      <c r="AR325" s="37"/>
    </row>
    <row r="326" spans="1:44">
      <c r="A326" s="15">
        <v>42693</v>
      </c>
      <c r="B326" s="1">
        <f t="shared" si="266"/>
        <v>0</v>
      </c>
      <c r="D326" s="29"/>
      <c r="E326" s="16"/>
      <c r="G326" s="20"/>
      <c r="H326" s="1"/>
      <c r="I326" s="1"/>
      <c r="J326" s="4"/>
      <c r="K326" s="20"/>
      <c r="L326" s="21"/>
      <c r="M326" s="22"/>
      <c r="N326" s="4"/>
      <c r="O326" s="4"/>
      <c r="P326" s="4"/>
      <c r="Q326" s="4"/>
      <c r="R326" s="4"/>
      <c r="S326" s="4"/>
      <c r="T326" s="34"/>
      <c r="U326" s="23"/>
      <c r="V326" s="23"/>
      <c r="W326" s="23"/>
      <c r="X326" s="24"/>
      <c r="Y326" s="24"/>
      <c r="Z326" s="24"/>
      <c r="AA326" s="26"/>
      <c r="AB326" s="26"/>
      <c r="AC326" s="26"/>
      <c r="AD326" s="25"/>
      <c r="AE326" s="26"/>
      <c r="AF326" s="26"/>
      <c r="AG326" s="27"/>
      <c r="AH326" s="36"/>
      <c r="AI326" s="36"/>
      <c r="AJ326" s="27"/>
      <c r="AK326" s="27"/>
      <c r="AL326" s="27"/>
      <c r="AM326" s="27"/>
      <c r="AN326" s="28"/>
      <c r="AO326" s="28"/>
      <c r="AQ326" s="34"/>
      <c r="AR326" s="37"/>
    </row>
    <row r="327" spans="1:44">
      <c r="A327" s="15">
        <v>42694</v>
      </c>
      <c r="B327" s="1">
        <f t="shared" si="266"/>
        <v>0</v>
      </c>
      <c r="D327" s="29"/>
      <c r="E327" s="16"/>
      <c r="G327" s="20"/>
      <c r="H327" s="1"/>
      <c r="I327" s="1"/>
      <c r="J327" s="4"/>
      <c r="K327" s="20"/>
      <c r="L327" s="21"/>
      <c r="M327" s="22"/>
      <c r="N327" s="4"/>
      <c r="O327" s="4"/>
      <c r="P327" s="4"/>
      <c r="Q327" s="4"/>
      <c r="R327" s="4"/>
      <c r="S327" s="4"/>
      <c r="T327" s="34"/>
      <c r="U327" s="23"/>
      <c r="V327" s="23"/>
      <c r="W327" s="23"/>
      <c r="X327" s="24"/>
      <c r="Y327" s="24"/>
      <c r="Z327" s="24"/>
      <c r="AA327" s="26"/>
      <c r="AB327" s="26"/>
      <c r="AC327" s="26"/>
      <c r="AD327" s="25"/>
      <c r="AE327" s="26"/>
      <c r="AF327" s="26"/>
      <c r="AG327" s="27"/>
      <c r="AH327" s="36"/>
      <c r="AI327" s="36"/>
      <c r="AJ327" s="27"/>
      <c r="AK327" s="27"/>
      <c r="AL327" s="27"/>
      <c r="AM327" s="27"/>
      <c r="AN327" s="28"/>
      <c r="AO327" s="28"/>
      <c r="AQ327" s="34"/>
      <c r="AR327" s="37"/>
    </row>
    <row r="328" spans="1:44">
      <c r="A328" s="15">
        <v>42695</v>
      </c>
      <c r="B328" s="1">
        <f t="shared" si="266"/>
        <v>0</v>
      </c>
      <c r="D328" s="29"/>
      <c r="E328" s="16"/>
      <c r="G328" s="20"/>
      <c r="H328" s="1"/>
      <c r="I328" s="1"/>
      <c r="J328" s="4"/>
      <c r="K328" s="20"/>
      <c r="L328" s="21"/>
      <c r="M328" s="22"/>
      <c r="N328" s="4"/>
      <c r="O328" s="4"/>
      <c r="P328" s="4"/>
      <c r="Q328" s="4"/>
      <c r="R328" s="4"/>
      <c r="S328" s="4"/>
      <c r="T328" s="34"/>
      <c r="U328" s="23"/>
      <c r="V328" s="23"/>
      <c r="W328" s="23"/>
      <c r="X328" s="24"/>
      <c r="Y328" s="24"/>
      <c r="Z328" s="24"/>
      <c r="AA328" s="26"/>
      <c r="AB328" s="26"/>
      <c r="AC328" s="26"/>
      <c r="AD328" s="25"/>
      <c r="AE328" s="26"/>
      <c r="AF328" s="26"/>
      <c r="AG328" s="27"/>
      <c r="AH328" s="36"/>
      <c r="AI328" s="36"/>
      <c r="AJ328" s="27"/>
      <c r="AK328" s="27"/>
      <c r="AL328" s="27"/>
      <c r="AM328" s="27"/>
      <c r="AN328" s="28"/>
      <c r="AO328" s="28"/>
      <c r="AQ328" s="34"/>
      <c r="AR328" s="37"/>
    </row>
    <row r="329" spans="1:44">
      <c r="A329" s="15">
        <v>42696</v>
      </c>
      <c r="B329" s="1">
        <f t="shared" si="266"/>
        <v>0</v>
      </c>
      <c r="D329" s="29"/>
      <c r="E329" s="16"/>
      <c r="G329" s="20"/>
      <c r="H329" s="1"/>
      <c r="I329" s="1"/>
      <c r="J329" s="4"/>
      <c r="K329" s="20"/>
      <c r="L329" s="21"/>
      <c r="M329" s="22"/>
      <c r="N329" s="4"/>
      <c r="O329" s="4"/>
      <c r="P329" s="4"/>
      <c r="Q329" s="4"/>
      <c r="R329" s="4"/>
      <c r="S329" s="4"/>
      <c r="T329" s="34"/>
      <c r="U329" s="23"/>
      <c r="V329" s="23"/>
      <c r="W329" s="23"/>
      <c r="X329" s="24"/>
      <c r="Y329" s="24"/>
      <c r="Z329" s="24"/>
      <c r="AA329" s="26"/>
      <c r="AB329" s="26"/>
      <c r="AC329" s="26"/>
      <c r="AD329" s="25"/>
      <c r="AE329" s="26"/>
      <c r="AF329" s="26"/>
      <c r="AG329" s="27"/>
      <c r="AH329" s="36"/>
      <c r="AI329" s="36"/>
      <c r="AJ329" s="27"/>
      <c r="AK329" s="27"/>
      <c r="AL329" s="27"/>
      <c r="AM329" s="27"/>
      <c r="AN329" s="28"/>
      <c r="AO329" s="28"/>
      <c r="AQ329" s="34"/>
      <c r="AR329" s="37"/>
    </row>
    <row r="330" spans="1:44">
      <c r="A330" s="15">
        <v>42697</v>
      </c>
      <c r="B330" s="1">
        <f t="shared" si="266"/>
        <v>0</v>
      </c>
      <c r="D330" s="29"/>
      <c r="E330" s="16"/>
      <c r="G330" s="20"/>
      <c r="H330" s="1"/>
      <c r="I330" s="1"/>
      <c r="J330" s="4"/>
      <c r="K330" s="20"/>
      <c r="L330" s="21"/>
      <c r="M330" s="22"/>
      <c r="N330" s="4"/>
      <c r="O330" s="4"/>
      <c r="P330" s="4"/>
      <c r="Q330" s="4"/>
      <c r="R330" s="4"/>
      <c r="S330" s="4"/>
      <c r="T330" s="34"/>
      <c r="U330" s="23"/>
      <c r="V330" s="23"/>
      <c r="W330" s="23"/>
      <c r="X330" s="24"/>
      <c r="Y330" s="24"/>
      <c r="Z330" s="24"/>
      <c r="AA330" s="26"/>
      <c r="AB330" s="26"/>
      <c r="AC330" s="26"/>
      <c r="AD330" s="25"/>
      <c r="AE330" s="26"/>
      <c r="AF330" s="26"/>
      <c r="AG330" s="27"/>
      <c r="AH330" s="36"/>
      <c r="AI330" s="36"/>
      <c r="AJ330" s="27"/>
      <c r="AK330" s="27"/>
      <c r="AL330" s="27"/>
      <c r="AM330" s="27"/>
      <c r="AN330" s="28"/>
      <c r="AO330" s="28"/>
      <c r="AQ330" s="34"/>
      <c r="AR330" s="37"/>
    </row>
  </sheetData>
  <mergeCells count="9">
    <mergeCell ref="AH1:AI1"/>
    <mergeCell ref="AA1:AC1"/>
    <mergeCell ref="A1:A2"/>
    <mergeCell ref="U1:W1"/>
    <mergeCell ref="L1:M1"/>
    <mergeCell ref="G1:K1"/>
    <mergeCell ref="AF1:AG1"/>
    <mergeCell ref="N1:S1"/>
    <mergeCell ref="AD1:AE1"/>
  </mergeCells>
  <phoneticPr fontId="11" type="noConversion"/>
  <printOptions horizontalCentered="1"/>
  <pageMargins left="0.25" right="0.25" top="0.5" bottom="0.5" header="0" footer="0"/>
  <pageSetup paperSize="3" scale="51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D1" workbookViewId="0">
      <selection activeCell="E67" sqref="E67"/>
    </sheetView>
  </sheetViews>
  <sheetFormatPr baseColWidth="10" defaultRowHeight="15" x14ac:dyDescent="0"/>
  <cols>
    <col min="22" max="22" width="10.83203125" customWidth="1"/>
  </cols>
  <sheetData/>
  <phoneticPr fontId="11" type="noConversion"/>
  <printOptions horizontalCentered="1"/>
  <pageMargins left="0.25" right="0.25" top="0.5" bottom="0.25" header="0" footer="0"/>
  <pageSetup paperSize="3" scale="6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"/>
  <sheetViews>
    <sheetView tabSelected="1" topLeftCell="A7" workbookViewId="0">
      <selection activeCell="G7" sqref="G7"/>
    </sheetView>
  </sheetViews>
  <sheetFormatPr baseColWidth="10" defaultRowHeight="15" x14ac:dyDescent="0"/>
  <cols>
    <col min="1" max="1" width="15.6640625" style="3" bestFit="1" customWidth="1"/>
    <col min="2" max="2" width="10.83203125" style="3"/>
    <col min="3" max="3" width="13.33203125" style="57" customWidth="1"/>
    <col min="4" max="4" width="13" style="3" bestFit="1" customWidth="1"/>
    <col min="5" max="10" width="10.83203125" style="3"/>
    <col min="11" max="11" width="14.33203125" style="3" customWidth="1"/>
    <col min="12" max="16384" width="10.83203125" style="3"/>
  </cols>
  <sheetData>
    <row r="1" spans="1:13">
      <c r="A1" s="68" t="s">
        <v>3</v>
      </c>
      <c r="B1" s="57" t="s">
        <v>26</v>
      </c>
      <c r="C1" s="49" t="s">
        <v>58</v>
      </c>
      <c r="D1" s="48" t="s">
        <v>64</v>
      </c>
      <c r="E1" s="5" t="s">
        <v>65</v>
      </c>
      <c r="F1" s="5" t="s">
        <v>29</v>
      </c>
      <c r="G1" s="5" t="s">
        <v>24</v>
      </c>
      <c r="H1" s="6" t="s">
        <v>39</v>
      </c>
      <c r="I1" s="6" t="s">
        <v>36</v>
      </c>
      <c r="J1" s="6" t="s">
        <v>27</v>
      </c>
      <c r="K1" s="5" t="s">
        <v>37</v>
      </c>
      <c r="L1" s="5"/>
      <c r="M1" s="5"/>
    </row>
    <row r="2" spans="1:13">
      <c r="A2" s="50">
        <v>42370</v>
      </c>
      <c r="B2" s="51">
        <f>'Daily income'!D3</f>
        <v>2124000</v>
      </c>
      <c r="C2" s="52">
        <v>231</v>
      </c>
      <c r="D2" s="55">
        <f t="shared" ref="D2:D51" si="0">B2/C2/1000</f>
        <v>9.1948051948051948</v>
      </c>
      <c r="E2" s="3">
        <v>173</v>
      </c>
      <c r="F2" s="3">
        <v>2406</v>
      </c>
      <c r="G2" s="56">
        <v>5.0999999999999996</v>
      </c>
      <c r="H2" s="56">
        <v>8.42</v>
      </c>
      <c r="I2" s="53">
        <f t="shared" ref="I2:I65" si="1">F2/C2</f>
        <v>10.415584415584416</v>
      </c>
      <c r="J2" s="54">
        <f t="shared" ref="J2:J64" si="2">F2/E2</f>
        <v>13.907514450867051</v>
      </c>
      <c r="K2" s="55">
        <f t="shared" ref="K2:K51" si="3">D2/G2</f>
        <v>1.8029029793735678</v>
      </c>
    </row>
    <row r="3" spans="1:13">
      <c r="A3" s="50">
        <v>42371</v>
      </c>
      <c r="B3" s="51">
        <f>'Daily income'!D4</f>
        <v>2265000</v>
      </c>
      <c r="C3" s="52">
        <v>240</v>
      </c>
      <c r="D3" s="55">
        <f t="shared" si="0"/>
        <v>9.4375</v>
      </c>
      <c r="E3" s="3">
        <v>147</v>
      </c>
      <c r="F3" s="3">
        <v>2286</v>
      </c>
      <c r="G3" s="56">
        <v>5.2</v>
      </c>
      <c r="H3" s="56">
        <v>8.2100000000000009</v>
      </c>
      <c r="I3" s="53">
        <f t="shared" si="1"/>
        <v>9.5250000000000004</v>
      </c>
      <c r="J3" s="54">
        <f t="shared" si="2"/>
        <v>15.551020408163266</v>
      </c>
      <c r="K3" s="55">
        <f t="shared" si="3"/>
        <v>1.814903846153846</v>
      </c>
    </row>
    <row r="4" spans="1:13">
      <c r="A4" s="50">
        <v>42372</v>
      </c>
      <c r="B4" s="51">
        <f>'Daily income'!D5</f>
        <v>2037000</v>
      </c>
      <c r="C4" s="52">
        <v>225</v>
      </c>
      <c r="D4" s="55">
        <f t="shared" si="0"/>
        <v>9.0533333333333346</v>
      </c>
      <c r="E4" s="3">
        <v>154</v>
      </c>
      <c r="F4" s="3">
        <v>2037</v>
      </c>
      <c r="G4" s="56">
        <v>5.12</v>
      </c>
      <c r="H4" s="56">
        <v>7.58</v>
      </c>
      <c r="I4" s="53">
        <f t="shared" si="1"/>
        <v>9.0533333333333328</v>
      </c>
      <c r="J4" s="54">
        <f t="shared" si="2"/>
        <v>13.227272727272727</v>
      </c>
      <c r="K4" s="55">
        <f t="shared" si="3"/>
        <v>1.768229166666667</v>
      </c>
    </row>
    <row r="5" spans="1:13">
      <c r="A5" s="50">
        <v>42373</v>
      </c>
      <c r="B5" s="51">
        <f>'Daily income'!D6</f>
        <v>2436000</v>
      </c>
      <c r="C5" s="57">
        <v>258</v>
      </c>
      <c r="D5" s="55">
        <f t="shared" si="0"/>
        <v>9.4418604651162781</v>
      </c>
      <c r="E5" s="3">
        <v>237</v>
      </c>
      <c r="F5" s="3">
        <v>2436</v>
      </c>
      <c r="G5" s="56">
        <v>5.17</v>
      </c>
      <c r="H5" s="56">
        <v>8.56</v>
      </c>
      <c r="I5" s="53">
        <f t="shared" si="1"/>
        <v>9.4418604651162799</v>
      </c>
      <c r="J5" s="54">
        <f t="shared" si="2"/>
        <v>10.278481012658228</v>
      </c>
      <c r="K5" s="55">
        <f t="shared" si="3"/>
        <v>1.8262786199451215</v>
      </c>
    </row>
    <row r="6" spans="1:13">
      <c r="A6" s="50">
        <v>42374</v>
      </c>
      <c r="B6" s="51">
        <f>'Daily income'!D7</f>
        <v>2651000</v>
      </c>
      <c r="C6" s="57">
        <v>261</v>
      </c>
      <c r="D6" s="55">
        <f t="shared" si="0"/>
        <v>10.157088122605364</v>
      </c>
      <c r="E6" s="3">
        <v>265</v>
      </c>
      <c r="F6" s="3">
        <v>3601</v>
      </c>
      <c r="H6" s="56"/>
      <c r="I6" s="53">
        <f t="shared" si="1"/>
        <v>13.796934865900383</v>
      </c>
      <c r="J6" s="54">
        <f t="shared" si="2"/>
        <v>13.58867924528302</v>
      </c>
      <c r="K6" s="55"/>
    </row>
    <row r="7" spans="1:13">
      <c r="A7" s="50">
        <v>42375</v>
      </c>
      <c r="B7" s="51">
        <f>'Daily income'!D8</f>
        <v>2650000</v>
      </c>
      <c r="C7" s="57">
        <v>275</v>
      </c>
      <c r="D7" s="55">
        <f t="shared" si="0"/>
        <v>9.6363636363636367</v>
      </c>
      <c r="E7" s="3">
        <v>251</v>
      </c>
      <c r="F7" s="3">
        <v>3199</v>
      </c>
      <c r="H7" s="56"/>
      <c r="I7" s="53">
        <f t="shared" si="1"/>
        <v>11.632727272727273</v>
      </c>
      <c r="J7" s="54">
        <f t="shared" si="2"/>
        <v>12.745019920318725</v>
      </c>
      <c r="K7" s="55"/>
    </row>
    <row r="8" spans="1:13">
      <c r="A8" s="50">
        <v>42376</v>
      </c>
      <c r="B8" s="51">
        <f>'Daily income'!D9</f>
        <v>2775000</v>
      </c>
      <c r="C8" s="57">
        <v>277</v>
      </c>
      <c r="D8" s="55">
        <f t="shared" si="0"/>
        <v>10.018050541516246</v>
      </c>
      <c r="E8" s="3">
        <v>216</v>
      </c>
      <c r="F8" s="3">
        <v>3452</v>
      </c>
      <c r="G8" s="56">
        <v>5.27</v>
      </c>
      <c r="H8" s="56">
        <v>8.26</v>
      </c>
      <c r="I8" s="53">
        <f t="shared" si="1"/>
        <v>12.462093862815884</v>
      </c>
      <c r="J8" s="54">
        <f t="shared" si="2"/>
        <v>15.981481481481481</v>
      </c>
      <c r="K8" s="55">
        <f t="shared" si="3"/>
        <v>1.9009583570239557</v>
      </c>
    </row>
    <row r="9" spans="1:13">
      <c r="A9" s="50">
        <v>42377</v>
      </c>
      <c r="B9" s="51">
        <f>'Daily income'!D10</f>
        <v>2735000</v>
      </c>
      <c r="C9" s="57">
        <v>273</v>
      </c>
      <c r="D9" s="55">
        <f t="shared" si="0"/>
        <v>10.01831501831502</v>
      </c>
      <c r="E9" s="3">
        <v>272</v>
      </c>
      <c r="F9" s="3">
        <v>4243</v>
      </c>
      <c r="G9" s="56">
        <v>5.43</v>
      </c>
      <c r="H9" s="56">
        <v>9.1</v>
      </c>
      <c r="I9" s="53">
        <f t="shared" si="1"/>
        <v>15.542124542124542</v>
      </c>
      <c r="J9" s="54">
        <f t="shared" si="2"/>
        <v>15.599264705882353</v>
      </c>
      <c r="K9" s="55">
        <f t="shared" si="3"/>
        <v>1.8449935577007404</v>
      </c>
    </row>
    <row r="10" spans="1:13">
      <c r="A10" s="50">
        <v>42378</v>
      </c>
      <c r="B10" s="51">
        <f>'Daily income'!D11</f>
        <v>2300000</v>
      </c>
      <c r="C10" s="57">
        <v>246</v>
      </c>
      <c r="D10" s="55">
        <f t="shared" si="0"/>
        <v>9.3495934959349594</v>
      </c>
      <c r="E10" s="3">
        <v>239</v>
      </c>
      <c r="F10" s="3">
        <v>3249</v>
      </c>
      <c r="G10" s="56">
        <v>5.21</v>
      </c>
      <c r="H10" s="56">
        <v>8.19</v>
      </c>
      <c r="I10" s="53">
        <f t="shared" si="1"/>
        <v>13.207317073170731</v>
      </c>
      <c r="J10" s="54">
        <f t="shared" si="2"/>
        <v>13.594142259414227</v>
      </c>
      <c r="K10" s="55">
        <f t="shared" si="3"/>
        <v>1.7945476959568061</v>
      </c>
    </row>
    <row r="11" spans="1:13">
      <c r="A11" s="50">
        <v>42379</v>
      </c>
      <c r="B11" s="51">
        <f>'Daily income'!D12</f>
        <v>2225000</v>
      </c>
      <c r="C11" s="57">
        <v>234</v>
      </c>
      <c r="D11" s="55">
        <f t="shared" si="0"/>
        <v>9.5085470085470085</v>
      </c>
      <c r="E11" s="3">
        <v>159</v>
      </c>
      <c r="F11" s="3">
        <v>2629</v>
      </c>
      <c r="G11" s="56">
        <v>5.36</v>
      </c>
      <c r="H11" s="56">
        <v>8.3800000000000008</v>
      </c>
      <c r="I11" s="53">
        <f t="shared" si="1"/>
        <v>11.235042735042734</v>
      </c>
      <c r="J11" s="54">
        <f t="shared" si="2"/>
        <v>16.534591194968552</v>
      </c>
      <c r="K11" s="55">
        <f t="shared" si="3"/>
        <v>1.7739826508483223</v>
      </c>
    </row>
    <row r="12" spans="1:13">
      <c r="A12" s="50">
        <v>42380</v>
      </c>
      <c r="B12" s="51">
        <f>'Daily income'!D13</f>
        <v>2987000</v>
      </c>
      <c r="C12" s="57">
        <v>282</v>
      </c>
      <c r="D12" s="55">
        <f t="shared" si="0"/>
        <v>10.592198581560284</v>
      </c>
      <c r="E12" s="3">
        <v>260</v>
      </c>
      <c r="F12" s="3">
        <v>3361</v>
      </c>
      <c r="G12" s="56">
        <v>5.75</v>
      </c>
      <c r="H12" s="56">
        <v>9.27</v>
      </c>
      <c r="I12" s="53">
        <f t="shared" si="1"/>
        <v>11.918439716312056</v>
      </c>
      <c r="J12" s="54">
        <f t="shared" si="2"/>
        <v>12.926923076923076</v>
      </c>
      <c r="K12" s="55">
        <f t="shared" si="3"/>
        <v>1.8421214924452669</v>
      </c>
    </row>
    <row r="13" spans="1:13">
      <c r="A13" s="50">
        <v>42381</v>
      </c>
      <c r="B13" s="51">
        <f>'Daily income'!D14</f>
        <v>2750000</v>
      </c>
      <c r="C13" s="57">
        <v>278</v>
      </c>
      <c r="D13" s="55">
        <f t="shared" si="0"/>
        <v>9.8920863309352516</v>
      </c>
      <c r="E13" s="3">
        <v>291</v>
      </c>
      <c r="F13" s="3">
        <v>3535</v>
      </c>
      <c r="G13" s="56">
        <v>5.27</v>
      </c>
      <c r="H13" s="56">
        <v>8.5500000000000007</v>
      </c>
      <c r="I13" s="53">
        <f t="shared" si="1"/>
        <v>12.715827338129497</v>
      </c>
      <c r="J13" s="54">
        <f t="shared" si="2"/>
        <v>12.147766323024054</v>
      </c>
      <c r="K13" s="55">
        <f t="shared" si="3"/>
        <v>1.8770562297789852</v>
      </c>
    </row>
    <row r="14" spans="1:13">
      <c r="A14" s="62">
        <v>42382</v>
      </c>
      <c r="B14" s="63">
        <f>'Daily income'!D15</f>
        <v>2541000</v>
      </c>
      <c r="C14" s="57">
        <v>270</v>
      </c>
      <c r="D14" s="55">
        <f t="shared" si="0"/>
        <v>9.4111111111111114</v>
      </c>
      <c r="E14" s="3">
        <v>281</v>
      </c>
      <c r="F14" s="3">
        <v>3158</v>
      </c>
      <c r="G14" s="3">
        <v>5.1100000000000003</v>
      </c>
      <c r="H14" s="56">
        <v>8.33</v>
      </c>
      <c r="I14" s="53">
        <f t="shared" si="1"/>
        <v>11.696296296296296</v>
      </c>
      <c r="J14" s="54">
        <f t="shared" si="2"/>
        <v>11.238434163701067</v>
      </c>
      <c r="K14" s="55">
        <f t="shared" si="3"/>
        <v>1.8417047184170472</v>
      </c>
    </row>
    <row r="15" spans="1:13">
      <c r="A15" s="62">
        <v>42383</v>
      </c>
      <c r="B15" s="63">
        <f>'Daily income'!D16</f>
        <v>2525000</v>
      </c>
      <c r="C15" s="57">
        <v>268</v>
      </c>
      <c r="D15" s="55">
        <f t="shared" si="0"/>
        <v>9.4216417910447756</v>
      </c>
      <c r="E15" s="3">
        <v>266</v>
      </c>
      <c r="F15" s="3">
        <v>3418</v>
      </c>
      <c r="G15" s="3">
        <v>5.08</v>
      </c>
      <c r="H15" s="56">
        <v>8.4600000000000009</v>
      </c>
      <c r="I15" s="53">
        <f t="shared" si="1"/>
        <v>12.753731343283581</v>
      </c>
      <c r="J15" s="54">
        <f t="shared" si="2"/>
        <v>12.849624060150376</v>
      </c>
      <c r="K15" s="55">
        <f t="shared" si="3"/>
        <v>1.8546538958749559</v>
      </c>
    </row>
    <row r="16" spans="1:13">
      <c r="A16" s="50">
        <v>42384</v>
      </c>
      <c r="B16" s="51">
        <f>'Daily income'!D17</f>
        <v>2614000</v>
      </c>
      <c r="C16" s="57">
        <v>262</v>
      </c>
      <c r="D16" s="55">
        <f t="shared" si="0"/>
        <v>9.9770992366412212</v>
      </c>
      <c r="E16" s="3">
        <v>287</v>
      </c>
      <c r="F16" s="3">
        <v>3761</v>
      </c>
      <c r="G16" s="3">
        <v>5.08</v>
      </c>
      <c r="H16" s="56">
        <v>9.02</v>
      </c>
      <c r="I16" s="53">
        <f t="shared" si="1"/>
        <v>14.354961832061068</v>
      </c>
      <c r="J16" s="54">
        <f t="shared" si="2"/>
        <v>13.104529616724738</v>
      </c>
      <c r="K16" s="55">
        <f t="shared" si="3"/>
        <v>1.9639959127246498</v>
      </c>
    </row>
    <row r="17" spans="1:11">
      <c r="A17" s="50">
        <v>42385</v>
      </c>
      <c r="B17" s="51">
        <f>'Daily income'!D18</f>
        <v>2204000</v>
      </c>
      <c r="C17" s="57">
        <v>237</v>
      </c>
      <c r="D17" s="55">
        <f t="shared" si="0"/>
        <v>9.2995780590717292</v>
      </c>
      <c r="E17" s="3">
        <v>225</v>
      </c>
      <c r="F17" s="3">
        <v>2434</v>
      </c>
      <c r="G17" s="3">
        <v>5.27</v>
      </c>
      <c r="H17" s="56">
        <v>8.2200000000000006</v>
      </c>
      <c r="I17" s="53">
        <f t="shared" si="1"/>
        <v>10.270042194092827</v>
      </c>
      <c r="J17" s="54">
        <f t="shared" si="2"/>
        <v>10.817777777777778</v>
      </c>
      <c r="K17" s="55">
        <f t="shared" si="3"/>
        <v>1.7646258176606697</v>
      </c>
    </row>
    <row r="18" spans="1:11">
      <c r="A18" s="50">
        <v>42386</v>
      </c>
      <c r="B18" s="51">
        <f>'Daily income'!D19</f>
        <v>2069000</v>
      </c>
      <c r="C18" s="57">
        <v>228</v>
      </c>
      <c r="D18" s="55">
        <f t="shared" si="0"/>
        <v>9.0745614035087705</v>
      </c>
      <c r="E18" s="3">
        <v>205</v>
      </c>
      <c r="F18" s="3">
        <v>2474</v>
      </c>
      <c r="G18" s="3">
        <v>5.14</v>
      </c>
      <c r="H18" s="56">
        <v>8.27</v>
      </c>
      <c r="I18" s="53">
        <f t="shared" si="1"/>
        <v>10.850877192982455</v>
      </c>
      <c r="J18" s="54">
        <f t="shared" si="2"/>
        <v>12.068292682926829</v>
      </c>
      <c r="K18" s="55">
        <f t="shared" si="3"/>
        <v>1.7654788722779711</v>
      </c>
    </row>
    <row r="19" spans="1:11">
      <c r="A19" s="50">
        <v>42387</v>
      </c>
      <c r="B19" s="51">
        <f>'Daily income'!D20</f>
        <v>2742000</v>
      </c>
      <c r="C19" s="57">
        <v>269</v>
      </c>
      <c r="D19" s="55">
        <f t="shared" si="0"/>
        <v>10.193308550185874</v>
      </c>
      <c r="E19" s="3">
        <v>296</v>
      </c>
      <c r="F19" s="3">
        <v>3049</v>
      </c>
      <c r="G19" s="3">
        <v>5.49</v>
      </c>
      <c r="H19" s="56">
        <v>9.15</v>
      </c>
      <c r="I19" s="53">
        <f t="shared" si="1"/>
        <v>11.33457249070632</v>
      </c>
      <c r="J19" s="54">
        <f t="shared" si="2"/>
        <v>10.300675675675675</v>
      </c>
      <c r="K19" s="55">
        <f t="shared" si="3"/>
        <v>1.856704653950068</v>
      </c>
    </row>
    <row r="20" spans="1:11">
      <c r="A20" s="50">
        <v>42388</v>
      </c>
      <c r="B20" s="51">
        <f>'Daily income'!D21</f>
        <v>2633000</v>
      </c>
      <c r="C20" s="57">
        <v>266</v>
      </c>
      <c r="D20" s="55">
        <f t="shared" si="0"/>
        <v>9.8984962406015047</v>
      </c>
      <c r="E20" s="3">
        <v>302</v>
      </c>
      <c r="F20" s="3">
        <v>2691</v>
      </c>
      <c r="G20" s="3">
        <v>5.27</v>
      </c>
      <c r="H20" s="56">
        <v>8.34</v>
      </c>
      <c r="I20" s="53">
        <f t="shared" si="1"/>
        <v>10.116541353383459</v>
      </c>
      <c r="J20" s="54">
        <f t="shared" si="2"/>
        <v>8.910596026490067</v>
      </c>
      <c r="K20" s="55">
        <f t="shared" si="3"/>
        <v>1.8782725314234356</v>
      </c>
    </row>
    <row r="21" spans="1:11">
      <c r="A21" s="50">
        <v>42389</v>
      </c>
      <c r="B21" s="51">
        <f>'Daily income'!D22</f>
        <v>2989000</v>
      </c>
      <c r="C21" s="57">
        <v>267</v>
      </c>
      <c r="D21" s="55">
        <f t="shared" si="0"/>
        <v>11.194756554307116</v>
      </c>
      <c r="E21" s="3">
        <v>307</v>
      </c>
      <c r="F21" s="3">
        <v>2598</v>
      </c>
      <c r="G21" s="3">
        <v>5.98</v>
      </c>
      <c r="H21" s="56">
        <v>8.4700000000000006</v>
      </c>
      <c r="I21" s="53">
        <f t="shared" si="1"/>
        <v>9.7303370786516847</v>
      </c>
      <c r="J21" s="54">
        <f t="shared" si="2"/>
        <v>8.4625407166123772</v>
      </c>
      <c r="K21" s="55">
        <f t="shared" si="3"/>
        <v>1.8720328686132299</v>
      </c>
    </row>
    <row r="22" spans="1:11">
      <c r="A22" s="50">
        <v>42390</v>
      </c>
      <c r="B22" s="51">
        <f>'Daily income'!D23</f>
        <v>2641000</v>
      </c>
      <c r="C22" s="57">
        <v>272</v>
      </c>
      <c r="D22" s="55">
        <f t="shared" si="0"/>
        <v>9.709558823529413</v>
      </c>
      <c r="E22" s="3">
        <v>211</v>
      </c>
      <c r="F22" s="3">
        <v>2271</v>
      </c>
      <c r="G22" s="3">
        <v>5.1100000000000003</v>
      </c>
      <c r="H22" s="56">
        <v>8.1</v>
      </c>
      <c r="I22" s="53">
        <f t="shared" si="1"/>
        <v>8.3492647058823533</v>
      </c>
      <c r="J22" s="54">
        <f t="shared" si="2"/>
        <v>10.763033175355451</v>
      </c>
      <c r="K22" s="55">
        <f t="shared" si="3"/>
        <v>1.9001093588120181</v>
      </c>
    </row>
    <row r="23" spans="1:11">
      <c r="A23" s="50">
        <v>42391</v>
      </c>
      <c r="B23" s="51">
        <f>'Daily income'!D24</f>
        <v>2486000</v>
      </c>
      <c r="C23" s="57">
        <v>259</v>
      </c>
      <c r="D23" s="55">
        <f t="shared" si="0"/>
        <v>9.5984555984555993</v>
      </c>
      <c r="E23" s="3">
        <v>338</v>
      </c>
      <c r="F23" s="3">
        <v>2639</v>
      </c>
      <c r="G23" s="3">
        <v>5.16</v>
      </c>
      <c r="H23" s="56">
        <v>8.15</v>
      </c>
      <c r="I23" s="53">
        <f t="shared" si="1"/>
        <v>10.189189189189189</v>
      </c>
      <c r="J23" s="54">
        <f t="shared" si="2"/>
        <v>7.8076923076923075</v>
      </c>
      <c r="K23" s="55">
        <f t="shared" si="3"/>
        <v>1.8601658136541859</v>
      </c>
    </row>
    <row r="24" spans="1:11">
      <c r="A24" s="50">
        <v>42392</v>
      </c>
      <c r="B24" s="51">
        <f>'Daily income'!D25</f>
        <v>2029000</v>
      </c>
      <c r="C24" s="57">
        <v>229</v>
      </c>
      <c r="D24" s="55">
        <f t="shared" si="0"/>
        <v>8.8602620087336241</v>
      </c>
      <c r="E24" s="3">
        <v>213</v>
      </c>
      <c r="F24" s="3">
        <v>2218</v>
      </c>
      <c r="G24" s="3">
        <v>4.8499999999999996</v>
      </c>
      <c r="H24" s="56">
        <v>7.46</v>
      </c>
      <c r="I24" s="53">
        <f t="shared" si="1"/>
        <v>9.6855895196506552</v>
      </c>
      <c r="J24" s="54">
        <f t="shared" si="2"/>
        <v>10.413145539906104</v>
      </c>
      <c r="K24" s="55">
        <f t="shared" si="3"/>
        <v>1.8268581461306443</v>
      </c>
    </row>
    <row r="25" spans="1:11">
      <c r="A25" s="50">
        <v>42393</v>
      </c>
      <c r="B25" s="51">
        <f>'Daily income'!D26</f>
        <v>1863000</v>
      </c>
      <c r="C25" s="57">
        <v>218</v>
      </c>
      <c r="D25" s="55">
        <f t="shared" si="0"/>
        <v>8.5458715596330279</v>
      </c>
      <c r="E25" s="3">
        <v>183</v>
      </c>
      <c r="F25" s="3">
        <v>1730</v>
      </c>
      <c r="G25" s="3">
        <v>4.82</v>
      </c>
      <c r="H25" s="56">
        <v>7.31</v>
      </c>
      <c r="I25" s="53">
        <f t="shared" si="1"/>
        <v>7.9357798165137616</v>
      </c>
      <c r="J25" s="54">
        <f t="shared" si="2"/>
        <v>9.4535519125683063</v>
      </c>
      <c r="K25" s="55">
        <f t="shared" si="3"/>
        <v>1.7730023982641137</v>
      </c>
    </row>
    <row r="26" spans="1:11">
      <c r="A26" s="50">
        <v>42394</v>
      </c>
      <c r="B26" s="51">
        <f>'Daily income'!D27</f>
        <v>2439000</v>
      </c>
      <c r="C26" s="57">
        <v>261</v>
      </c>
      <c r="D26" s="55">
        <f t="shared" si="0"/>
        <v>9.3448275862068968</v>
      </c>
      <c r="E26" s="3">
        <v>250</v>
      </c>
      <c r="F26" s="3">
        <v>2566</v>
      </c>
      <c r="G26" s="3">
        <v>5.04</v>
      </c>
      <c r="H26" s="56">
        <v>8.2899999999999991</v>
      </c>
      <c r="I26" s="53">
        <f t="shared" si="1"/>
        <v>9.8314176245210732</v>
      </c>
      <c r="J26" s="54">
        <f t="shared" si="2"/>
        <v>10.263999999999999</v>
      </c>
      <c r="K26" s="55">
        <f t="shared" si="3"/>
        <v>1.8541324575807334</v>
      </c>
    </row>
    <row r="27" spans="1:11">
      <c r="A27" s="50">
        <v>42395</v>
      </c>
      <c r="B27" s="51">
        <f>'Daily income'!D28</f>
        <v>2434000</v>
      </c>
      <c r="C27" s="57">
        <v>262</v>
      </c>
      <c r="D27" s="55">
        <f t="shared" si="0"/>
        <v>9.2900763358778615</v>
      </c>
      <c r="E27" s="3">
        <v>251</v>
      </c>
      <c r="F27" s="3">
        <v>2334</v>
      </c>
      <c r="G27" s="3">
        <v>5.0199999999999996</v>
      </c>
      <c r="H27" s="56">
        <v>8.08</v>
      </c>
      <c r="I27" s="53">
        <f t="shared" si="1"/>
        <v>8.9083969465648849</v>
      </c>
      <c r="J27" s="54">
        <f t="shared" si="2"/>
        <v>9.2988047808764946</v>
      </c>
      <c r="K27" s="55">
        <f t="shared" si="3"/>
        <v>1.8506128159119248</v>
      </c>
    </row>
    <row r="28" spans="1:11">
      <c r="A28" s="50">
        <v>42396</v>
      </c>
      <c r="B28" s="51">
        <f>'Daily income'!D29</f>
        <v>2514000</v>
      </c>
      <c r="C28" s="57">
        <v>265</v>
      </c>
      <c r="D28" s="55">
        <f t="shared" si="0"/>
        <v>9.4867924528301888</v>
      </c>
      <c r="E28" s="3">
        <v>266</v>
      </c>
      <c r="F28" s="3">
        <v>2688</v>
      </c>
      <c r="G28" s="3">
        <v>5.13</v>
      </c>
      <c r="H28" s="56">
        <v>8.1999999999999993</v>
      </c>
      <c r="I28" s="53">
        <f t="shared" si="1"/>
        <v>10.143396226415094</v>
      </c>
      <c r="J28" s="54">
        <f t="shared" si="2"/>
        <v>10.105263157894736</v>
      </c>
      <c r="K28" s="55">
        <f t="shared" si="3"/>
        <v>1.8492772812534481</v>
      </c>
    </row>
    <row r="29" spans="1:11">
      <c r="A29" s="50">
        <v>42397</v>
      </c>
      <c r="B29" s="51">
        <f>'Daily income'!D30</f>
        <v>2480000</v>
      </c>
      <c r="C29" s="57">
        <v>260</v>
      </c>
      <c r="D29" s="55">
        <f t="shared" si="0"/>
        <v>9.5384615384615383</v>
      </c>
      <c r="E29" s="3">
        <v>259</v>
      </c>
      <c r="F29" s="3">
        <v>2684</v>
      </c>
      <c r="G29" s="3">
        <v>5.15</v>
      </c>
      <c r="H29" s="56">
        <v>8.16</v>
      </c>
      <c r="I29" s="53">
        <f t="shared" si="1"/>
        <v>10.323076923076924</v>
      </c>
      <c r="J29" s="54">
        <f t="shared" si="2"/>
        <v>10.362934362934363</v>
      </c>
      <c r="K29" s="55">
        <f t="shared" si="3"/>
        <v>1.8521284540702014</v>
      </c>
    </row>
    <row r="30" spans="1:11">
      <c r="A30" s="50">
        <v>42398</v>
      </c>
      <c r="B30" s="51">
        <f>'Daily income'!D31</f>
        <v>2355000</v>
      </c>
      <c r="C30" s="57">
        <v>254</v>
      </c>
      <c r="D30" s="55">
        <f t="shared" si="0"/>
        <v>9.2716535433070852</v>
      </c>
      <c r="E30" s="3">
        <v>236</v>
      </c>
      <c r="F30" s="3">
        <v>2582</v>
      </c>
      <c r="G30" s="3">
        <v>5.0599999999999996</v>
      </c>
      <c r="H30" s="56">
        <v>8.18</v>
      </c>
      <c r="I30" s="53">
        <f t="shared" si="1"/>
        <v>10.165354330708661</v>
      </c>
      <c r="J30" s="54">
        <f t="shared" si="2"/>
        <v>10.940677966101696</v>
      </c>
      <c r="K30" s="55">
        <f t="shared" si="3"/>
        <v>1.8323425974915191</v>
      </c>
    </row>
    <row r="31" spans="1:11">
      <c r="A31" s="50">
        <v>42399</v>
      </c>
      <c r="B31" s="51">
        <f>'Daily income'!D32</f>
        <v>2008000</v>
      </c>
      <c r="C31" s="57">
        <v>226</v>
      </c>
      <c r="D31" s="55">
        <f t="shared" si="0"/>
        <v>8.8849557522123881</v>
      </c>
      <c r="E31" s="3">
        <v>201</v>
      </c>
      <c r="F31" s="3">
        <v>2304</v>
      </c>
      <c r="G31" s="3">
        <v>4.87</v>
      </c>
      <c r="H31" s="56">
        <v>7.37</v>
      </c>
      <c r="I31" s="53">
        <f t="shared" si="1"/>
        <v>10.194690265486726</v>
      </c>
      <c r="J31" s="54">
        <f t="shared" si="2"/>
        <v>11.462686567164178</v>
      </c>
      <c r="K31" s="55">
        <f t="shared" si="3"/>
        <v>1.8244262324871432</v>
      </c>
    </row>
    <row r="32" spans="1:11">
      <c r="A32" s="50">
        <v>42400</v>
      </c>
      <c r="B32" s="51">
        <f>'Daily income'!D33</f>
        <v>2019000</v>
      </c>
      <c r="C32" s="57">
        <v>221</v>
      </c>
      <c r="D32" s="55">
        <f t="shared" si="0"/>
        <v>9.1357466063348411</v>
      </c>
      <c r="E32" s="3">
        <v>188</v>
      </c>
      <c r="F32" s="3">
        <v>1871</v>
      </c>
      <c r="G32" s="3">
        <v>5.13</v>
      </c>
      <c r="H32" s="56">
        <v>7.52</v>
      </c>
      <c r="I32" s="53">
        <f t="shared" si="1"/>
        <v>8.4660633484162897</v>
      </c>
      <c r="J32" s="54">
        <f t="shared" si="2"/>
        <v>9.9521276595744688</v>
      </c>
      <c r="K32" s="55">
        <f t="shared" si="3"/>
        <v>1.780847291683205</v>
      </c>
    </row>
    <row r="33" spans="1:11">
      <c r="A33" s="50">
        <v>42401</v>
      </c>
      <c r="B33" s="51">
        <f>'Daily income'!D34</f>
        <v>2592000</v>
      </c>
      <c r="C33" s="57">
        <v>261</v>
      </c>
      <c r="D33" s="55">
        <f t="shared" si="0"/>
        <v>9.931034482758621</v>
      </c>
      <c r="E33" s="3">
        <v>268</v>
      </c>
      <c r="F33" s="3">
        <v>3082</v>
      </c>
      <c r="G33" s="3">
        <v>5.35</v>
      </c>
      <c r="H33" s="56">
        <v>8.3800000000000008</v>
      </c>
      <c r="I33" s="53">
        <f t="shared" si="1"/>
        <v>11.808429118773946</v>
      </c>
      <c r="J33" s="54">
        <f t="shared" si="2"/>
        <v>11.5</v>
      </c>
      <c r="K33" s="55">
        <f t="shared" si="3"/>
        <v>1.8562681276184338</v>
      </c>
    </row>
    <row r="34" spans="1:11">
      <c r="A34" s="50">
        <v>42402</v>
      </c>
      <c r="B34" s="51">
        <f>'Daily income'!D35</f>
        <v>2523000</v>
      </c>
      <c r="C34" s="57">
        <v>260</v>
      </c>
      <c r="D34" s="55">
        <f t="shared" si="0"/>
        <v>9.703846153846154</v>
      </c>
      <c r="E34" s="3">
        <v>202</v>
      </c>
      <c r="F34" s="3">
        <v>2555</v>
      </c>
      <c r="G34" s="3">
        <v>5.26</v>
      </c>
      <c r="H34" s="56">
        <v>8.2799999999999994</v>
      </c>
      <c r="I34" s="53">
        <f t="shared" si="1"/>
        <v>9.8269230769230766</v>
      </c>
      <c r="J34" s="54">
        <f t="shared" si="2"/>
        <v>12.648514851485148</v>
      </c>
      <c r="K34" s="55">
        <f t="shared" si="3"/>
        <v>1.8448376718338697</v>
      </c>
    </row>
    <row r="35" spans="1:11">
      <c r="A35" s="50">
        <v>42403</v>
      </c>
      <c r="B35" s="51">
        <f>'Daily income'!D36</f>
        <v>2576000</v>
      </c>
      <c r="C35" s="57">
        <v>259</v>
      </c>
      <c r="D35" s="55">
        <f t="shared" si="0"/>
        <v>9.9459459459459474</v>
      </c>
      <c r="E35" s="3">
        <v>269</v>
      </c>
      <c r="F35" s="3">
        <v>2982</v>
      </c>
      <c r="G35" s="3">
        <v>5.33</v>
      </c>
      <c r="H35" s="56">
        <v>8.39</v>
      </c>
      <c r="I35" s="53">
        <f t="shared" si="1"/>
        <v>11.513513513513514</v>
      </c>
      <c r="J35" s="54">
        <f t="shared" si="2"/>
        <v>11.085501858736059</v>
      </c>
      <c r="K35" s="55">
        <f t="shared" si="3"/>
        <v>1.8660311343238174</v>
      </c>
    </row>
    <row r="36" spans="1:11">
      <c r="A36" s="50">
        <v>42404</v>
      </c>
      <c r="B36" s="51">
        <f>'Daily income'!D37</f>
        <v>2820000</v>
      </c>
      <c r="C36" s="57">
        <v>262</v>
      </c>
      <c r="D36" s="55">
        <f t="shared" si="0"/>
        <v>10.763358778625953</v>
      </c>
      <c r="E36" s="3">
        <v>269</v>
      </c>
      <c r="F36" s="3">
        <v>3158</v>
      </c>
      <c r="G36" s="3">
        <v>5.76</v>
      </c>
      <c r="H36" s="56">
        <v>9.16</v>
      </c>
      <c r="I36" s="53">
        <f t="shared" si="1"/>
        <v>12.053435114503817</v>
      </c>
      <c r="J36" s="54">
        <f t="shared" si="2"/>
        <v>11.739776951672862</v>
      </c>
      <c r="K36" s="55">
        <f t="shared" si="3"/>
        <v>1.8686386768447836</v>
      </c>
    </row>
    <row r="37" spans="1:11">
      <c r="A37" s="50">
        <v>42405</v>
      </c>
      <c r="B37" s="51">
        <f>'Daily income'!D38</f>
        <v>2712000</v>
      </c>
      <c r="C37" s="57">
        <v>262</v>
      </c>
      <c r="D37" s="55">
        <f t="shared" si="0"/>
        <v>10.351145038167939</v>
      </c>
      <c r="E37" s="3">
        <v>273</v>
      </c>
      <c r="F37" s="3">
        <v>2878</v>
      </c>
      <c r="G37" s="3">
        <v>5.62</v>
      </c>
      <c r="H37" s="56">
        <v>9.2100000000000009</v>
      </c>
      <c r="I37" s="53">
        <f t="shared" si="1"/>
        <v>10.98473282442748</v>
      </c>
      <c r="J37" s="54">
        <f t="shared" si="2"/>
        <v>10.542124542124542</v>
      </c>
      <c r="K37" s="55">
        <f t="shared" si="3"/>
        <v>1.8418407541224091</v>
      </c>
    </row>
    <row r="38" spans="1:11">
      <c r="A38" s="50">
        <v>42406</v>
      </c>
      <c r="B38" s="51">
        <f>'Daily income'!D39</f>
        <v>2299000</v>
      </c>
      <c r="C38" s="57">
        <v>244</v>
      </c>
      <c r="D38" s="55">
        <f t="shared" si="0"/>
        <v>9.4221311475409841</v>
      </c>
      <c r="E38" s="3">
        <v>221</v>
      </c>
      <c r="F38" s="3">
        <v>2778</v>
      </c>
      <c r="G38" s="3">
        <v>5.5</v>
      </c>
      <c r="H38" s="56">
        <v>8.58</v>
      </c>
      <c r="I38" s="53">
        <f t="shared" si="1"/>
        <v>11.385245901639344</v>
      </c>
      <c r="J38" s="54">
        <f t="shared" si="2"/>
        <v>12.570135746606335</v>
      </c>
      <c r="K38" s="55">
        <f t="shared" si="3"/>
        <v>1.7131147540983607</v>
      </c>
    </row>
    <row r="39" spans="1:11">
      <c r="A39" s="50">
        <v>42407</v>
      </c>
      <c r="B39" s="51">
        <f>'Daily income'!D40</f>
        <v>2174000</v>
      </c>
      <c r="C39" s="57">
        <v>234</v>
      </c>
      <c r="D39" s="55">
        <f t="shared" si="0"/>
        <v>9.2905982905982913</v>
      </c>
      <c r="E39" s="3">
        <v>177</v>
      </c>
      <c r="F39" s="3">
        <v>1664</v>
      </c>
      <c r="G39" s="3">
        <v>5.18</v>
      </c>
      <c r="H39" s="56">
        <v>8.11</v>
      </c>
      <c r="I39" s="53">
        <f t="shared" si="1"/>
        <v>7.1111111111111107</v>
      </c>
      <c r="J39" s="54">
        <f t="shared" si="2"/>
        <v>9.4011299435028253</v>
      </c>
      <c r="K39" s="55">
        <f t="shared" si="3"/>
        <v>1.7935517935517937</v>
      </c>
    </row>
    <row r="40" spans="1:11">
      <c r="A40" s="50">
        <v>42408</v>
      </c>
      <c r="B40" s="51">
        <f>'Daily income'!D41</f>
        <v>2740000</v>
      </c>
      <c r="C40" s="57">
        <v>271</v>
      </c>
      <c r="D40" s="55">
        <f t="shared" si="0"/>
        <v>10.110701107011069</v>
      </c>
      <c r="E40" s="3">
        <v>261</v>
      </c>
      <c r="F40" s="3">
        <v>2774</v>
      </c>
      <c r="G40" s="3">
        <v>4.59</v>
      </c>
      <c r="H40" s="56">
        <v>8.25</v>
      </c>
      <c r="I40" s="53">
        <f t="shared" si="1"/>
        <v>10.236162361623617</v>
      </c>
      <c r="J40" s="54">
        <f t="shared" si="2"/>
        <v>10.628352490421456</v>
      </c>
      <c r="K40" s="55">
        <f t="shared" si="3"/>
        <v>2.2027671257104728</v>
      </c>
    </row>
    <row r="41" spans="1:11">
      <c r="A41" s="50">
        <v>42409</v>
      </c>
      <c r="B41" s="51">
        <f>'Daily income'!D42</f>
        <v>3515000</v>
      </c>
      <c r="C41" s="57">
        <v>301</v>
      </c>
      <c r="D41" s="55">
        <f t="shared" si="0"/>
        <v>11.677740863787376</v>
      </c>
      <c r="E41" s="3">
        <v>273</v>
      </c>
      <c r="F41" s="3">
        <v>3211</v>
      </c>
      <c r="G41" s="3">
        <v>6.2</v>
      </c>
      <c r="H41" s="56">
        <v>10.08</v>
      </c>
      <c r="I41" s="53">
        <f t="shared" si="1"/>
        <v>10.667774086378737</v>
      </c>
      <c r="J41" s="54">
        <f t="shared" si="2"/>
        <v>11.761904761904763</v>
      </c>
      <c r="K41" s="55">
        <f t="shared" si="3"/>
        <v>1.8835065909334476</v>
      </c>
    </row>
    <row r="42" spans="1:11">
      <c r="A42" s="50">
        <v>42410</v>
      </c>
      <c r="B42" s="51">
        <f>'Daily income'!D43</f>
        <v>3266000</v>
      </c>
      <c r="C42" s="57">
        <v>286</v>
      </c>
      <c r="D42" s="55">
        <f t="shared" si="0"/>
        <v>11.41958041958042</v>
      </c>
      <c r="E42" s="3">
        <v>285</v>
      </c>
      <c r="F42" s="3">
        <v>3161</v>
      </c>
      <c r="G42" s="3">
        <v>6.06</v>
      </c>
      <c r="H42" s="56">
        <v>9.42</v>
      </c>
      <c r="I42" s="53">
        <f t="shared" si="1"/>
        <v>11.052447552447552</v>
      </c>
      <c r="J42" s="54">
        <f t="shared" si="2"/>
        <v>11.091228070175438</v>
      </c>
      <c r="K42" s="55">
        <f t="shared" si="3"/>
        <v>1.8844192111518847</v>
      </c>
    </row>
    <row r="43" spans="1:11">
      <c r="A43" s="50">
        <v>42411</v>
      </c>
      <c r="B43" s="51">
        <f>'Daily income'!D44</f>
        <v>3298000</v>
      </c>
      <c r="C43" s="57">
        <v>293</v>
      </c>
      <c r="D43" s="55">
        <f t="shared" si="0"/>
        <v>11.255972696245733</v>
      </c>
      <c r="E43" s="3">
        <v>302</v>
      </c>
      <c r="F43" s="3">
        <v>3298</v>
      </c>
      <c r="G43" s="3">
        <v>5.92</v>
      </c>
      <c r="H43" s="56">
        <v>9.3699999999999992</v>
      </c>
      <c r="I43" s="53">
        <f t="shared" si="1"/>
        <v>11.255972696245733</v>
      </c>
      <c r="J43" s="54">
        <f t="shared" si="2"/>
        <v>10.920529801324504</v>
      </c>
      <c r="K43" s="55">
        <f t="shared" si="3"/>
        <v>1.9013467392306982</v>
      </c>
    </row>
    <row r="44" spans="1:11">
      <c r="A44" s="50">
        <v>42412</v>
      </c>
      <c r="B44" s="51">
        <f>'Daily income'!D45</f>
        <v>3257000</v>
      </c>
      <c r="C44" s="57">
        <v>301</v>
      </c>
      <c r="D44" s="55">
        <f t="shared" si="0"/>
        <v>10.820598006644518</v>
      </c>
      <c r="E44" s="3">
        <v>331</v>
      </c>
      <c r="F44" s="3">
        <v>3257</v>
      </c>
      <c r="G44" s="3">
        <v>5.61</v>
      </c>
      <c r="H44" s="56">
        <v>9.2899999999999991</v>
      </c>
      <c r="I44" s="53">
        <f t="shared" si="1"/>
        <v>10.820598006644518</v>
      </c>
      <c r="J44" s="54">
        <f t="shared" si="2"/>
        <v>9.8398791540785506</v>
      </c>
      <c r="K44" s="55">
        <f t="shared" si="3"/>
        <v>1.9288053487779888</v>
      </c>
    </row>
    <row r="45" spans="1:11">
      <c r="A45" s="50">
        <v>42413</v>
      </c>
      <c r="B45" s="51">
        <f>'Daily income'!D46</f>
        <v>2495000</v>
      </c>
      <c r="C45" s="57">
        <v>256</v>
      </c>
      <c r="D45" s="55">
        <f t="shared" si="0"/>
        <v>9.74609375</v>
      </c>
      <c r="E45" s="3">
        <v>201</v>
      </c>
      <c r="F45" s="3">
        <v>1974</v>
      </c>
      <c r="G45" s="3">
        <v>5.28</v>
      </c>
      <c r="H45" s="56">
        <v>8.1999999999999993</v>
      </c>
      <c r="I45" s="53">
        <f t="shared" si="1"/>
        <v>7.7109375</v>
      </c>
      <c r="J45" s="54">
        <f t="shared" si="2"/>
        <v>9.8208955223880601</v>
      </c>
      <c r="K45" s="55">
        <f t="shared" si="3"/>
        <v>1.8458510890151514</v>
      </c>
    </row>
    <row r="46" spans="1:11">
      <c r="A46" s="50">
        <v>42414</v>
      </c>
      <c r="B46" s="51">
        <f>'Daily income'!D47</f>
        <v>2072000</v>
      </c>
      <c r="C46" s="57">
        <v>231</v>
      </c>
      <c r="D46" s="55">
        <f t="shared" si="0"/>
        <v>8.9696969696969706</v>
      </c>
      <c r="E46" s="3">
        <v>171</v>
      </c>
      <c r="F46" s="3">
        <v>1531</v>
      </c>
      <c r="G46" s="3">
        <v>4.99</v>
      </c>
      <c r="H46" s="56">
        <v>7.34</v>
      </c>
      <c r="I46" s="53">
        <f t="shared" si="1"/>
        <v>6.6277056277056277</v>
      </c>
      <c r="J46" s="54">
        <f t="shared" si="2"/>
        <v>8.9532163742690063</v>
      </c>
      <c r="K46" s="55">
        <f t="shared" si="3"/>
        <v>1.7975344628651242</v>
      </c>
    </row>
    <row r="47" spans="1:11">
      <c r="A47" s="50">
        <v>42415</v>
      </c>
      <c r="B47" s="51">
        <f>'Daily income'!D48</f>
        <v>2805000</v>
      </c>
      <c r="C47" s="57">
        <v>280</v>
      </c>
      <c r="D47" s="55">
        <f t="shared" si="0"/>
        <v>10.017857142857142</v>
      </c>
      <c r="E47" s="3">
        <v>309</v>
      </c>
      <c r="F47" s="3">
        <v>2298</v>
      </c>
      <c r="G47" s="3">
        <v>5.38</v>
      </c>
      <c r="H47" s="56">
        <v>8.4</v>
      </c>
      <c r="I47" s="53">
        <f t="shared" si="1"/>
        <v>8.2071428571428573</v>
      </c>
      <c r="J47" s="54">
        <f t="shared" si="2"/>
        <v>7.4368932038834954</v>
      </c>
      <c r="K47" s="55">
        <f t="shared" si="3"/>
        <v>1.8620552310143388</v>
      </c>
    </row>
    <row r="48" spans="1:11">
      <c r="A48" s="50">
        <v>42416</v>
      </c>
      <c r="B48" s="51">
        <f>'Daily income'!D49</f>
        <v>2959000</v>
      </c>
      <c r="C48" s="57">
        <v>289</v>
      </c>
      <c r="D48" s="55">
        <f t="shared" si="0"/>
        <v>10.238754325259515</v>
      </c>
      <c r="E48" s="3">
        <v>349</v>
      </c>
      <c r="F48" s="3">
        <v>3419</v>
      </c>
      <c r="G48" s="3">
        <v>5.52</v>
      </c>
      <c r="H48" s="56">
        <v>9.3000000000000007</v>
      </c>
      <c r="I48" s="53">
        <f t="shared" si="1"/>
        <v>11.83044982698962</v>
      </c>
      <c r="J48" s="54">
        <f t="shared" si="2"/>
        <v>9.796561604584527</v>
      </c>
      <c r="K48" s="55">
        <f t="shared" si="3"/>
        <v>1.8548467980542602</v>
      </c>
    </row>
    <row r="49" spans="1:11">
      <c r="A49" s="50">
        <v>42417</v>
      </c>
      <c r="B49" s="51">
        <f>'Daily income'!D50</f>
        <v>2832000</v>
      </c>
      <c r="C49" s="57">
        <v>284</v>
      </c>
      <c r="D49" s="55">
        <f t="shared" si="0"/>
        <v>9.9718309859154921</v>
      </c>
      <c r="E49" s="3">
        <v>358</v>
      </c>
      <c r="F49" s="3">
        <v>3522</v>
      </c>
      <c r="G49" s="3">
        <v>5.41</v>
      </c>
      <c r="H49" s="56">
        <v>8.52</v>
      </c>
      <c r="I49" s="53">
        <f t="shared" si="1"/>
        <v>12.401408450704226</v>
      </c>
      <c r="J49" s="54">
        <f t="shared" si="2"/>
        <v>9.8379888268156428</v>
      </c>
      <c r="K49" s="55">
        <f t="shared" si="3"/>
        <v>1.8432219936997212</v>
      </c>
    </row>
    <row r="50" spans="1:11">
      <c r="A50" s="50">
        <v>42418</v>
      </c>
      <c r="B50" s="51">
        <f>'Daily income'!D51</f>
        <v>3325000</v>
      </c>
      <c r="C50" s="57">
        <v>315</v>
      </c>
      <c r="D50" s="55">
        <f t="shared" si="0"/>
        <v>10.555555555555555</v>
      </c>
      <c r="E50" s="3">
        <v>351</v>
      </c>
      <c r="F50" s="3">
        <v>3325</v>
      </c>
      <c r="G50" s="3">
        <v>5.79</v>
      </c>
      <c r="H50" s="56">
        <v>9.26</v>
      </c>
      <c r="I50" s="53">
        <f t="shared" si="1"/>
        <v>10.555555555555555</v>
      </c>
      <c r="J50" s="54">
        <f t="shared" si="2"/>
        <v>9.4729344729344724</v>
      </c>
      <c r="K50" s="55">
        <f t="shared" si="3"/>
        <v>1.8230665899059681</v>
      </c>
    </row>
    <row r="51" spans="1:11">
      <c r="A51" s="50">
        <v>42419</v>
      </c>
      <c r="B51" s="51">
        <f>'Daily income'!D52</f>
        <v>2925000</v>
      </c>
      <c r="C51" s="57">
        <v>284</v>
      </c>
      <c r="D51" s="55">
        <f t="shared" si="0"/>
        <v>10.299295774647888</v>
      </c>
      <c r="E51" s="3">
        <v>331</v>
      </c>
      <c r="F51" s="3">
        <v>3220</v>
      </c>
      <c r="G51" s="3">
        <v>5.6</v>
      </c>
      <c r="H51" s="56">
        <v>9.07</v>
      </c>
      <c r="I51" s="53">
        <f t="shared" si="1"/>
        <v>11.338028169014084</v>
      </c>
      <c r="J51" s="54">
        <f t="shared" si="2"/>
        <v>9.7280966767371595</v>
      </c>
      <c r="K51" s="55">
        <f t="shared" si="3"/>
        <v>1.8391599597585515</v>
      </c>
    </row>
    <row r="52" spans="1:11">
      <c r="A52" s="50">
        <v>42420</v>
      </c>
      <c r="B52" s="51">
        <f>'Daily income'!D53</f>
        <v>2237000</v>
      </c>
      <c r="C52" s="57">
        <v>250</v>
      </c>
      <c r="D52" s="55">
        <f t="shared" ref="D52:D64" si="4">B52/C52/1000</f>
        <v>8.9480000000000004</v>
      </c>
      <c r="E52" s="3">
        <v>182</v>
      </c>
      <c r="F52" s="3">
        <v>1865</v>
      </c>
      <c r="G52" s="3">
        <v>4.93</v>
      </c>
      <c r="H52" s="56">
        <v>7.45</v>
      </c>
      <c r="I52" s="53">
        <f t="shared" si="1"/>
        <v>7.46</v>
      </c>
      <c r="J52" s="54">
        <f t="shared" si="2"/>
        <v>10.247252747252746</v>
      </c>
      <c r="K52" s="55">
        <f t="shared" ref="K52:K64" si="5">D52/G52</f>
        <v>1.8150101419878297</v>
      </c>
    </row>
    <row r="53" spans="1:11">
      <c r="A53" s="50">
        <v>42421</v>
      </c>
      <c r="B53" s="51">
        <f>'Daily income'!D54</f>
        <v>2099000</v>
      </c>
      <c r="C53" s="57">
        <v>237</v>
      </c>
      <c r="D53" s="55">
        <f t="shared" si="4"/>
        <v>8.8565400843881861</v>
      </c>
      <c r="E53" s="3">
        <v>171</v>
      </c>
      <c r="F53" s="3">
        <v>1866</v>
      </c>
      <c r="G53" s="3">
        <v>4.95</v>
      </c>
      <c r="H53" s="56">
        <v>7.41</v>
      </c>
      <c r="I53" s="53">
        <f t="shared" si="1"/>
        <v>7.8734177215189876</v>
      </c>
      <c r="J53" s="54">
        <f t="shared" si="2"/>
        <v>10.912280701754385</v>
      </c>
      <c r="K53" s="55">
        <f t="shared" si="5"/>
        <v>1.7892000170481184</v>
      </c>
    </row>
    <row r="54" spans="1:11">
      <c r="A54" s="50">
        <v>42422</v>
      </c>
      <c r="B54" s="51">
        <f>'Daily income'!D55</f>
        <v>2800000</v>
      </c>
      <c r="C54" s="57">
        <v>279</v>
      </c>
      <c r="D54" s="55">
        <f t="shared" si="4"/>
        <v>10.035842293906809</v>
      </c>
      <c r="E54" s="3">
        <v>300</v>
      </c>
      <c r="F54" s="3">
        <v>2704</v>
      </c>
      <c r="G54" s="3">
        <v>5.4</v>
      </c>
      <c r="H54" s="56">
        <v>8.4600000000000009</v>
      </c>
      <c r="I54" s="53">
        <f t="shared" si="1"/>
        <v>9.6917562724014346</v>
      </c>
      <c r="J54" s="54">
        <f t="shared" si="2"/>
        <v>9.0133333333333336</v>
      </c>
      <c r="K54" s="55">
        <f t="shared" si="5"/>
        <v>1.858489313686446</v>
      </c>
    </row>
    <row r="55" spans="1:11">
      <c r="A55" s="50">
        <v>42423</v>
      </c>
      <c r="B55" s="51">
        <f>'Daily income'!D56</f>
        <v>2777000</v>
      </c>
      <c r="C55" s="57">
        <v>278</v>
      </c>
      <c r="D55" s="55">
        <f t="shared" si="4"/>
        <v>9.9892086330935257</v>
      </c>
      <c r="E55" s="3">
        <v>303</v>
      </c>
      <c r="F55" s="3">
        <v>3085</v>
      </c>
      <c r="G55" s="3">
        <v>5.39</v>
      </c>
      <c r="H55" s="56">
        <v>8.49</v>
      </c>
      <c r="I55" s="53">
        <f t="shared" si="1"/>
        <v>11.097122302158274</v>
      </c>
      <c r="J55" s="54">
        <f t="shared" si="2"/>
        <v>10.181518151815181</v>
      </c>
      <c r="K55" s="55">
        <f t="shared" si="5"/>
        <v>1.8532854606852553</v>
      </c>
    </row>
    <row r="56" spans="1:11">
      <c r="A56" s="50">
        <v>42424</v>
      </c>
      <c r="B56" s="51">
        <f>'Daily income'!D57</f>
        <v>2701000</v>
      </c>
      <c r="C56" s="57">
        <v>277</v>
      </c>
      <c r="D56" s="55">
        <f t="shared" si="4"/>
        <v>9.7509025270758123</v>
      </c>
      <c r="E56" s="3">
        <v>306</v>
      </c>
      <c r="F56" s="3">
        <v>3463</v>
      </c>
      <c r="G56" s="3">
        <v>5.24</v>
      </c>
      <c r="H56" s="56">
        <v>8.5299999999999994</v>
      </c>
      <c r="I56" s="53">
        <f t="shared" si="1"/>
        <v>12.501805054151625</v>
      </c>
      <c r="J56" s="54">
        <f t="shared" si="2"/>
        <v>11.316993464052288</v>
      </c>
      <c r="K56" s="55">
        <f t="shared" si="5"/>
        <v>1.8608592608923304</v>
      </c>
    </row>
    <row r="57" spans="1:11">
      <c r="A57" s="50">
        <v>42425</v>
      </c>
      <c r="B57" s="51">
        <f>'Daily income'!D58</f>
        <v>2882000</v>
      </c>
      <c r="C57" s="57">
        <v>279</v>
      </c>
      <c r="D57" s="55">
        <f t="shared" si="4"/>
        <v>10.329749103942653</v>
      </c>
      <c r="E57" s="3">
        <v>324</v>
      </c>
      <c r="F57" s="3">
        <v>3217</v>
      </c>
      <c r="G57" s="3">
        <v>5.51</v>
      </c>
      <c r="H57" s="56">
        <v>8.56</v>
      </c>
      <c r="I57" s="53">
        <f t="shared" si="1"/>
        <v>11.530465949820789</v>
      </c>
      <c r="J57" s="54">
        <f t="shared" si="2"/>
        <v>9.9290123456790127</v>
      </c>
      <c r="K57" s="55">
        <f t="shared" si="5"/>
        <v>1.874727605071262</v>
      </c>
    </row>
    <row r="58" spans="1:11">
      <c r="A58" s="50">
        <v>42426</v>
      </c>
      <c r="B58" s="51">
        <f>'Daily income'!D59</f>
        <v>2680000</v>
      </c>
      <c r="C58" s="57">
        <v>270</v>
      </c>
      <c r="D58" s="55">
        <f t="shared" si="4"/>
        <v>9.9259259259259256</v>
      </c>
      <c r="E58" s="3">
        <v>306</v>
      </c>
      <c r="F58" s="3">
        <v>2900</v>
      </c>
      <c r="G58" s="3">
        <v>5.53</v>
      </c>
      <c r="H58" s="56">
        <v>8.3000000000000007</v>
      </c>
      <c r="I58" s="53">
        <f t="shared" si="1"/>
        <v>10.74074074074074</v>
      </c>
      <c r="J58" s="54">
        <f t="shared" si="2"/>
        <v>9.477124183006536</v>
      </c>
      <c r="K58" s="55">
        <f t="shared" si="5"/>
        <v>1.7949233139106555</v>
      </c>
    </row>
    <row r="59" spans="1:11">
      <c r="A59" s="50">
        <v>42427</v>
      </c>
      <c r="B59" s="51">
        <f>'Daily income'!D60</f>
        <v>2344000</v>
      </c>
      <c r="C59" s="57">
        <v>242</v>
      </c>
      <c r="D59" s="55">
        <f t="shared" si="4"/>
        <v>9.6859504132231411</v>
      </c>
      <c r="E59" s="3">
        <v>180</v>
      </c>
      <c r="F59" s="3">
        <v>2221</v>
      </c>
      <c r="G59" s="3">
        <v>5.36</v>
      </c>
      <c r="H59" s="56">
        <v>7.51</v>
      </c>
      <c r="I59" s="53">
        <f t="shared" si="1"/>
        <v>9.177685950413224</v>
      </c>
      <c r="J59" s="54">
        <f t="shared" si="2"/>
        <v>12.338888888888889</v>
      </c>
      <c r="K59" s="55">
        <f t="shared" si="5"/>
        <v>1.8070803009744665</v>
      </c>
    </row>
    <row r="60" spans="1:11">
      <c r="A60" s="50">
        <v>42428</v>
      </c>
      <c r="B60" s="51">
        <f>'Daily income'!D61</f>
        <v>2213000</v>
      </c>
      <c r="C60" s="57">
        <v>234</v>
      </c>
      <c r="D60" s="55">
        <f t="shared" si="4"/>
        <v>9.4572649572649574</v>
      </c>
      <c r="E60" s="3">
        <v>182</v>
      </c>
      <c r="F60" s="3">
        <v>2197</v>
      </c>
      <c r="G60" s="3">
        <v>5.32</v>
      </c>
      <c r="H60" s="56">
        <v>7.58</v>
      </c>
      <c r="I60" s="53">
        <f t="shared" si="1"/>
        <v>9.3888888888888893</v>
      </c>
      <c r="J60" s="54">
        <f t="shared" si="2"/>
        <v>12.071428571428571</v>
      </c>
      <c r="K60" s="55">
        <f t="shared" si="5"/>
        <v>1.7776813829445408</v>
      </c>
    </row>
    <row r="61" spans="1:11">
      <c r="A61" s="50">
        <v>42429</v>
      </c>
      <c r="B61" s="51">
        <f>'Daily income'!D62</f>
        <v>2867000</v>
      </c>
      <c r="C61" s="57">
        <v>275</v>
      </c>
      <c r="D61" s="55">
        <f t="shared" si="4"/>
        <v>10.425454545454546</v>
      </c>
      <c r="E61" s="3">
        <v>322</v>
      </c>
      <c r="F61" s="3">
        <v>2867</v>
      </c>
      <c r="G61" s="3">
        <v>5.58</v>
      </c>
      <c r="H61" s="56">
        <v>9.0500000000000007</v>
      </c>
      <c r="I61" s="53">
        <f t="shared" si="1"/>
        <v>10.425454545454546</v>
      </c>
      <c r="J61" s="54">
        <f t="shared" si="2"/>
        <v>8.9037267080745348</v>
      </c>
      <c r="K61" s="55">
        <f t="shared" si="5"/>
        <v>1.8683610296513522</v>
      </c>
    </row>
    <row r="62" spans="1:11">
      <c r="A62" s="50">
        <v>42430</v>
      </c>
      <c r="B62" s="51">
        <f>'Daily income'!D63</f>
        <v>2839000</v>
      </c>
      <c r="C62" s="57">
        <v>278</v>
      </c>
      <c r="D62" s="55">
        <f t="shared" si="4"/>
        <v>10.212230215827338</v>
      </c>
      <c r="E62" s="3">
        <v>316</v>
      </c>
      <c r="F62" s="3">
        <v>3225</v>
      </c>
      <c r="G62" s="3">
        <v>5.54</v>
      </c>
      <c r="H62" s="56">
        <v>8.5500000000000007</v>
      </c>
      <c r="I62" s="53">
        <f t="shared" si="1"/>
        <v>11.600719424460431</v>
      </c>
      <c r="J62" s="54">
        <f t="shared" si="2"/>
        <v>10.205696202531646</v>
      </c>
      <c r="K62" s="55">
        <f t="shared" si="5"/>
        <v>1.8433628548424799</v>
      </c>
    </row>
    <row r="63" spans="1:11">
      <c r="A63" s="50">
        <v>42431</v>
      </c>
      <c r="B63" s="51">
        <f>'Daily income'!D64</f>
        <v>2787000</v>
      </c>
      <c r="C63" s="57">
        <v>277</v>
      </c>
      <c r="D63" s="55">
        <f t="shared" si="4"/>
        <v>10.061371841155234</v>
      </c>
      <c r="E63" s="3">
        <v>277</v>
      </c>
      <c r="F63" s="3">
        <v>3392</v>
      </c>
      <c r="G63" s="3">
        <v>5.48</v>
      </c>
      <c r="H63" s="56">
        <v>8.52</v>
      </c>
      <c r="I63" s="53">
        <f t="shared" si="1"/>
        <v>12.245487364620939</v>
      </c>
      <c r="J63" s="54">
        <f t="shared" si="2"/>
        <v>12.245487364620939</v>
      </c>
      <c r="K63" s="55">
        <f t="shared" si="5"/>
        <v>1.8360167593348966</v>
      </c>
    </row>
    <row r="64" spans="1:11">
      <c r="A64" s="50">
        <v>42432</v>
      </c>
      <c r="B64" s="51">
        <f>'Daily income'!D65</f>
        <v>2824000</v>
      </c>
      <c r="C64" s="57">
        <v>286</v>
      </c>
      <c r="D64" s="55">
        <f t="shared" si="4"/>
        <v>9.8741258741258733</v>
      </c>
      <c r="E64" s="3">
        <v>312</v>
      </c>
      <c r="F64" s="3">
        <v>2914</v>
      </c>
      <c r="G64" s="3">
        <v>5.43</v>
      </c>
      <c r="H64" s="56">
        <v>8.4700000000000006</v>
      </c>
      <c r="I64" s="53">
        <f t="shared" si="1"/>
        <v>10.188811188811188</v>
      </c>
      <c r="J64" s="54">
        <f t="shared" si="2"/>
        <v>9.3397435897435894</v>
      </c>
      <c r="K64" s="55">
        <f t="shared" si="5"/>
        <v>1.818439387500161</v>
      </c>
    </row>
    <row r="65" spans="1:11">
      <c r="A65" s="50">
        <v>42433</v>
      </c>
      <c r="B65" s="51">
        <f>'Daily income'!D66</f>
        <v>2937000</v>
      </c>
      <c r="C65" s="57">
        <v>279</v>
      </c>
      <c r="D65" s="55">
        <f t="shared" ref="D65:D163" si="6">B65/C65/1000</f>
        <v>10.526881720430106</v>
      </c>
      <c r="E65" s="3">
        <v>239</v>
      </c>
      <c r="F65" s="3">
        <v>3858</v>
      </c>
      <c r="G65" s="3">
        <v>5.76</v>
      </c>
      <c r="H65" s="56">
        <v>8.5299999999999994</v>
      </c>
      <c r="I65" s="53">
        <f t="shared" si="1"/>
        <v>13.827956989247312</v>
      </c>
      <c r="J65" s="54">
        <f t="shared" ref="J65" si="7">F65/E65</f>
        <v>16.14225941422594</v>
      </c>
      <c r="K65" s="55">
        <f t="shared" ref="K65" si="8">D65/G65</f>
        <v>1.8275836320191157</v>
      </c>
    </row>
    <row r="66" spans="1:11">
      <c r="A66" s="50">
        <v>42434</v>
      </c>
      <c r="B66" s="51">
        <f>'Daily income'!D67</f>
        <v>2270000</v>
      </c>
      <c r="C66" s="57">
        <v>247</v>
      </c>
      <c r="D66" s="55">
        <f t="shared" si="6"/>
        <v>9.190283400809717</v>
      </c>
      <c r="E66" s="3">
        <v>144</v>
      </c>
      <c r="F66" s="3">
        <v>1551</v>
      </c>
      <c r="G66" s="3">
        <v>5.12</v>
      </c>
      <c r="H66" s="56">
        <v>7.29</v>
      </c>
      <c r="I66" s="53">
        <f t="shared" ref="I66:I148" si="9">F66/C66</f>
        <v>6.2793522267206479</v>
      </c>
      <c r="J66" s="54">
        <f t="shared" ref="J66:J148" si="10">F66/E66</f>
        <v>10.770833333333334</v>
      </c>
      <c r="K66" s="55">
        <f t="shared" ref="K66:K224" si="11">D66/G66</f>
        <v>1.7949772267206479</v>
      </c>
    </row>
    <row r="67" spans="1:11">
      <c r="A67" s="50">
        <v>42435</v>
      </c>
      <c r="B67" s="51">
        <f>'Daily income'!D68</f>
        <v>2404000</v>
      </c>
      <c r="C67" s="57">
        <v>246</v>
      </c>
      <c r="D67" s="55">
        <f t="shared" si="6"/>
        <v>9.772357723577235</v>
      </c>
      <c r="E67" s="3">
        <v>166</v>
      </c>
      <c r="F67" s="3">
        <v>2106</v>
      </c>
      <c r="G67" s="3">
        <v>5.48</v>
      </c>
      <c r="H67" s="56">
        <v>7.47</v>
      </c>
      <c r="I67" s="53">
        <f t="shared" si="9"/>
        <v>8.5609756097560972</v>
      </c>
      <c r="J67" s="54">
        <f t="shared" si="10"/>
        <v>12.686746987951807</v>
      </c>
      <c r="K67" s="55">
        <f t="shared" si="11"/>
        <v>1.7832769568571596</v>
      </c>
    </row>
    <row r="68" spans="1:11">
      <c r="A68" s="50">
        <v>42436</v>
      </c>
      <c r="B68" s="51">
        <f>'Daily income'!D69</f>
        <v>2743000</v>
      </c>
      <c r="C68" s="57">
        <v>264</v>
      </c>
      <c r="D68" s="55">
        <f t="shared" si="6"/>
        <v>10.390151515151516</v>
      </c>
      <c r="E68" s="3">
        <v>202</v>
      </c>
      <c r="F68" s="3">
        <v>2640</v>
      </c>
      <c r="G68" s="3">
        <v>5.76</v>
      </c>
      <c r="H68" s="56">
        <v>8.23</v>
      </c>
      <c r="I68" s="53">
        <f t="shared" si="9"/>
        <v>10</v>
      </c>
      <c r="J68" s="54">
        <f t="shared" si="10"/>
        <v>13.069306930693068</v>
      </c>
      <c r="K68" s="55">
        <f t="shared" si="11"/>
        <v>1.8038457491582494</v>
      </c>
    </row>
    <row r="69" spans="1:11">
      <c r="A69" s="50">
        <v>42437</v>
      </c>
      <c r="B69" s="51">
        <f>'Daily income'!D70</f>
        <v>3105000</v>
      </c>
      <c r="C69" s="57">
        <v>285</v>
      </c>
      <c r="D69" s="55">
        <f t="shared" si="6"/>
        <v>10.894736842105264</v>
      </c>
      <c r="E69" s="3">
        <v>283</v>
      </c>
      <c r="F69" s="3">
        <v>3112</v>
      </c>
      <c r="G69" s="3">
        <v>5.99</v>
      </c>
      <c r="H69" s="56">
        <v>9.1</v>
      </c>
      <c r="I69" s="53">
        <f t="shared" si="9"/>
        <v>10.919298245614035</v>
      </c>
      <c r="J69" s="54">
        <f t="shared" si="10"/>
        <v>10.996466431095406</v>
      </c>
      <c r="K69" s="55">
        <f t="shared" si="11"/>
        <v>1.8188208417538003</v>
      </c>
    </row>
    <row r="70" spans="1:11">
      <c r="A70" s="50">
        <v>42438</v>
      </c>
      <c r="B70" s="51">
        <f>'Daily income'!D71</f>
        <v>3065000</v>
      </c>
      <c r="C70" s="57">
        <v>297</v>
      </c>
      <c r="D70" s="55">
        <f t="shared" si="6"/>
        <v>10.319865319865318</v>
      </c>
      <c r="E70" s="3">
        <v>297</v>
      </c>
      <c r="F70" s="3">
        <v>3065</v>
      </c>
      <c r="G70" s="3">
        <v>5.68</v>
      </c>
      <c r="H70" s="56">
        <v>9.06</v>
      </c>
      <c r="I70" s="53">
        <f t="shared" si="9"/>
        <v>10.31986531986532</v>
      </c>
      <c r="J70" s="54">
        <f t="shared" si="10"/>
        <v>10.31986531986532</v>
      </c>
      <c r="K70" s="55">
        <f t="shared" si="11"/>
        <v>1.8168776971593872</v>
      </c>
    </row>
    <row r="71" spans="1:11">
      <c r="A71" s="50">
        <v>42439</v>
      </c>
      <c r="B71" s="51">
        <f>'Daily income'!D72</f>
        <v>3021000</v>
      </c>
      <c r="C71" s="57">
        <v>288</v>
      </c>
      <c r="D71" s="55">
        <f t="shared" si="6"/>
        <v>10.489583333333334</v>
      </c>
      <c r="E71" s="3">
        <v>311</v>
      </c>
      <c r="F71" s="3">
        <v>2861</v>
      </c>
      <c r="G71" s="3">
        <v>5.7</v>
      </c>
      <c r="H71" s="56">
        <v>9.17</v>
      </c>
      <c r="I71" s="53">
        <f t="shared" si="9"/>
        <v>9.9340277777777786</v>
      </c>
      <c r="J71" s="54">
        <f t="shared" si="10"/>
        <v>9.19935691318328</v>
      </c>
      <c r="K71" s="55">
        <f t="shared" si="11"/>
        <v>1.8402777777777779</v>
      </c>
    </row>
    <row r="72" spans="1:11">
      <c r="A72" s="50">
        <v>42440</v>
      </c>
      <c r="B72" s="51">
        <f>'Daily income'!D73</f>
        <v>3003000</v>
      </c>
      <c r="C72" s="57">
        <v>288</v>
      </c>
      <c r="D72" s="55">
        <f t="shared" si="6"/>
        <v>10.427083333333334</v>
      </c>
      <c r="E72" s="3">
        <v>230</v>
      </c>
      <c r="F72" s="3">
        <v>2593</v>
      </c>
      <c r="G72" s="3">
        <v>5.77</v>
      </c>
      <c r="H72" s="56">
        <v>9.1999999999999993</v>
      </c>
      <c r="I72" s="53">
        <f t="shared" si="9"/>
        <v>9.0034722222222214</v>
      </c>
      <c r="J72" s="54">
        <f t="shared" si="10"/>
        <v>11.273913043478261</v>
      </c>
      <c r="K72" s="55">
        <f t="shared" si="11"/>
        <v>1.8071201617562105</v>
      </c>
    </row>
    <row r="73" spans="1:11">
      <c r="A73" s="50">
        <v>42441</v>
      </c>
      <c r="B73" s="51">
        <f>'Daily income'!D74</f>
        <v>2362000</v>
      </c>
      <c r="C73" s="57">
        <v>252</v>
      </c>
      <c r="D73" s="55">
        <f t="shared" si="6"/>
        <v>9.3730158730158735</v>
      </c>
      <c r="E73" s="3">
        <v>166</v>
      </c>
      <c r="F73" s="3">
        <v>1850</v>
      </c>
      <c r="G73" s="3">
        <v>5.23</v>
      </c>
      <c r="H73" s="56">
        <v>8.26</v>
      </c>
      <c r="I73" s="53">
        <f t="shared" si="9"/>
        <v>7.3412698412698409</v>
      </c>
      <c r="J73" s="54">
        <f t="shared" si="10"/>
        <v>11.144578313253012</v>
      </c>
      <c r="K73" s="55">
        <f t="shared" si="11"/>
        <v>1.7921636468481592</v>
      </c>
    </row>
    <row r="74" spans="1:11">
      <c r="A74" s="50">
        <v>42442</v>
      </c>
      <c r="B74" s="51">
        <f>'Daily income'!D75</f>
        <v>2361000</v>
      </c>
      <c r="C74" s="57">
        <v>258</v>
      </c>
      <c r="D74" s="55">
        <f t="shared" si="6"/>
        <v>9.1511627906976738</v>
      </c>
      <c r="E74" s="3">
        <v>127</v>
      </c>
      <c r="F74" s="3">
        <v>1665</v>
      </c>
      <c r="G74" s="3">
        <v>5.13</v>
      </c>
      <c r="H74" s="56">
        <v>8.07</v>
      </c>
      <c r="I74" s="53">
        <f t="shared" si="9"/>
        <v>6.4534883720930232</v>
      </c>
      <c r="J74" s="54">
        <f t="shared" si="10"/>
        <v>13.110236220472441</v>
      </c>
      <c r="K74" s="55">
        <f t="shared" si="11"/>
        <v>1.7838523958474999</v>
      </c>
    </row>
    <row r="75" spans="1:11">
      <c r="A75" s="50">
        <v>42443</v>
      </c>
      <c r="B75" s="51">
        <f>'Daily income'!D76</f>
        <v>3210000</v>
      </c>
      <c r="C75" s="57">
        <v>301</v>
      </c>
      <c r="D75" s="55">
        <f t="shared" si="6"/>
        <v>10.664451827242525</v>
      </c>
      <c r="E75" s="3">
        <v>274</v>
      </c>
      <c r="F75" s="3">
        <v>3297</v>
      </c>
      <c r="G75" s="3">
        <v>5.77</v>
      </c>
      <c r="H75" s="56">
        <v>9.23</v>
      </c>
      <c r="I75" s="53">
        <f t="shared" si="9"/>
        <v>10.953488372093023</v>
      </c>
      <c r="J75" s="54">
        <f t="shared" si="10"/>
        <v>12.032846715328468</v>
      </c>
      <c r="K75" s="55">
        <f t="shared" si="11"/>
        <v>1.8482585489155157</v>
      </c>
    </row>
    <row r="76" spans="1:11">
      <c r="A76" s="50">
        <v>42444</v>
      </c>
      <c r="B76" s="51">
        <f>'Daily income'!D77</f>
        <v>2948000</v>
      </c>
      <c r="C76" s="57">
        <v>290</v>
      </c>
      <c r="D76" s="55">
        <f t="shared" si="6"/>
        <v>10.165517241379309</v>
      </c>
      <c r="E76" s="3">
        <v>284</v>
      </c>
      <c r="F76" s="3">
        <v>2680</v>
      </c>
      <c r="G76" s="3">
        <v>5.49</v>
      </c>
      <c r="H76" s="56">
        <v>8.58</v>
      </c>
      <c r="I76" s="53">
        <f t="shared" si="9"/>
        <v>9.2413793103448274</v>
      </c>
      <c r="J76" s="54">
        <f t="shared" si="10"/>
        <v>9.4366197183098599</v>
      </c>
      <c r="K76" s="55">
        <f t="shared" si="11"/>
        <v>1.8516424847685444</v>
      </c>
    </row>
    <row r="77" spans="1:11">
      <c r="A77" s="50">
        <v>42445</v>
      </c>
      <c r="B77" s="51">
        <f>'Daily income'!D78</f>
        <v>2939000</v>
      </c>
      <c r="C77" s="57">
        <v>286</v>
      </c>
      <c r="D77" s="55">
        <f t="shared" si="6"/>
        <v>10.276223776223777</v>
      </c>
      <c r="E77" s="3">
        <v>293</v>
      </c>
      <c r="F77" s="3">
        <v>2860</v>
      </c>
      <c r="G77" s="3">
        <v>5.51</v>
      </c>
      <c r="H77" s="56">
        <v>9.1300000000000008</v>
      </c>
      <c r="I77" s="53">
        <f t="shared" si="9"/>
        <v>10</v>
      </c>
      <c r="J77" s="54">
        <f t="shared" si="10"/>
        <v>9.7610921501706489</v>
      </c>
      <c r="K77" s="55">
        <f t="shared" si="11"/>
        <v>1.8650133895142971</v>
      </c>
    </row>
    <row r="78" spans="1:11">
      <c r="A78" s="50">
        <v>42446</v>
      </c>
      <c r="B78" s="51">
        <f>'Daily income'!D79</f>
        <v>3004000</v>
      </c>
      <c r="C78" s="57">
        <v>283</v>
      </c>
      <c r="D78" s="55">
        <f t="shared" si="6"/>
        <v>10.614840989399294</v>
      </c>
      <c r="E78" s="3">
        <v>273</v>
      </c>
      <c r="F78" s="3">
        <v>2697</v>
      </c>
      <c r="G78" s="3">
        <v>5.71</v>
      </c>
      <c r="H78" s="56">
        <v>9.35</v>
      </c>
      <c r="I78" s="53">
        <f t="shared" si="9"/>
        <v>9.5300353356890461</v>
      </c>
      <c r="J78" s="54">
        <f t="shared" si="10"/>
        <v>9.8791208791208796</v>
      </c>
      <c r="K78" s="55">
        <f t="shared" si="11"/>
        <v>1.8589914167074071</v>
      </c>
    </row>
    <row r="79" spans="1:11">
      <c r="A79" s="50">
        <v>42447</v>
      </c>
      <c r="B79" s="51">
        <f>'Daily income'!D80</f>
        <v>2949000</v>
      </c>
      <c r="C79" s="57">
        <v>280</v>
      </c>
      <c r="D79" s="55">
        <f t="shared" si="6"/>
        <v>10.532142857142857</v>
      </c>
      <c r="E79" s="3">
        <v>279</v>
      </c>
      <c r="F79" s="3">
        <v>3347</v>
      </c>
      <c r="G79" s="3">
        <v>5.1100000000000003</v>
      </c>
      <c r="H79" s="56">
        <v>9.2899999999999991</v>
      </c>
      <c r="I79" s="53">
        <f t="shared" si="9"/>
        <v>11.953571428571429</v>
      </c>
      <c r="J79" s="54">
        <f t="shared" si="10"/>
        <v>11.996415770609319</v>
      </c>
      <c r="K79" s="55">
        <f t="shared" si="11"/>
        <v>2.0610847078557448</v>
      </c>
    </row>
    <row r="80" spans="1:11">
      <c r="A80" s="50">
        <v>42448</v>
      </c>
      <c r="B80" s="51">
        <f>'Daily income'!D81</f>
        <v>2320000</v>
      </c>
      <c r="C80" s="57">
        <v>251</v>
      </c>
      <c r="D80" s="55">
        <f t="shared" si="6"/>
        <v>9.2430278884462158</v>
      </c>
      <c r="E80" s="3">
        <v>133</v>
      </c>
      <c r="F80" s="3">
        <v>1847</v>
      </c>
      <c r="G80" s="3">
        <v>5.22</v>
      </c>
      <c r="H80" s="56">
        <v>8.23</v>
      </c>
      <c r="I80" s="53">
        <f t="shared" si="9"/>
        <v>7.3585657370517925</v>
      </c>
      <c r="J80" s="54">
        <f t="shared" si="10"/>
        <v>13.887218045112782</v>
      </c>
      <c r="K80" s="55">
        <f t="shared" si="11"/>
        <v>1.7706949977866315</v>
      </c>
    </row>
    <row r="81" spans="1:11">
      <c r="A81" s="50">
        <v>42449</v>
      </c>
      <c r="B81" s="51">
        <f>'Daily income'!D82</f>
        <v>2613000</v>
      </c>
      <c r="C81" s="57">
        <v>282</v>
      </c>
      <c r="D81" s="55">
        <f t="shared" si="6"/>
        <v>9.2659574468085104</v>
      </c>
      <c r="E81" s="3">
        <v>128</v>
      </c>
      <c r="F81" s="3">
        <v>1840</v>
      </c>
      <c r="G81" s="3">
        <v>5.12</v>
      </c>
      <c r="H81" s="56">
        <v>8.02</v>
      </c>
      <c r="I81" s="53">
        <f t="shared" si="9"/>
        <v>6.5248226950354606</v>
      </c>
      <c r="J81" s="54">
        <f t="shared" si="10"/>
        <v>14.375</v>
      </c>
      <c r="K81" s="55">
        <f t="shared" si="11"/>
        <v>1.8097573138297871</v>
      </c>
    </row>
    <row r="82" spans="1:11">
      <c r="A82" s="50">
        <v>42450</v>
      </c>
      <c r="B82" s="51">
        <f>'Daily income'!D83</f>
        <v>3034000</v>
      </c>
      <c r="C82" s="57">
        <v>307</v>
      </c>
      <c r="D82" s="55">
        <f t="shared" si="6"/>
        <v>9.8827361563517915</v>
      </c>
      <c r="E82" s="3">
        <v>282</v>
      </c>
      <c r="F82" s="3">
        <v>3006</v>
      </c>
      <c r="G82" s="3">
        <v>5.36</v>
      </c>
      <c r="H82" s="56">
        <v>8.59</v>
      </c>
      <c r="I82" s="53">
        <f t="shared" si="9"/>
        <v>9.7915309446254071</v>
      </c>
      <c r="J82" s="54">
        <f t="shared" si="10"/>
        <v>10.659574468085106</v>
      </c>
      <c r="K82" s="55">
        <f t="shared" si="11"/>
        <v>1.8437940590208566</v>
      </c>
    </row>
    <row r="83" spans="1:11">
      <c r="A83" s="50">
        <v>42451</v>
      </c>
      <c r="B83" s="51">
        <f>'Daily income'!D84</f>
        <v>3039000</v>
      </c>
      <c r="C83" s="57">
        <v>303</v>
      </c>
      <c r="D83" s="55">
        <f t="shared" si="6"/>
        <v>10.029702970297031</v>
      </c>
      <c r="E83" s="3">
        <v>264</v>
      </c>
      <c r="F83" s="3">
        <v>3305</v>
      </c>
      <c r="G83" s="3">
        <v>5.37</v>
      </c>
      <c r="H83" s="56">
        <v>8.58</v>
      </c>
      <c r="I83" s="53">
        <f t="shared" si="9"/>
        <v>10.907590759075907</v>
      </c>
      <c r="J83" s="54">
        <f t="shared" si="10"/>
        <v>12.518939393939394</v>
      </c>
      <c r="K83" s="55">
        <f t="shared" si="11"/>
        <v>1.8677286723085718</v>
      </c>
    </row>
    <row r="84" spans="1:11">
      <c r="A84" s="50">
        <v>42452</v>
      </c>
      <c r="B84" s="51">
        <f>'Daily income'!D85</f>
        <v>3080000</v>
      </c>
      <c r="C84" s="57">
        <v>301</v>
      </c>
      <c r="D84" s="55">
        <f t="shared" si="6"/>
        <v>10.232558139534884</v>
      </c>
      <c r="E84" s="3">
        <v>267</v>
      </c>
      <c r="F84" s="3">
        <v>3549</v>
      </c>
      <c r="G84" s="3">
        <v>5.46</v>
      </c>
      <c r="H84" s="56">
        <v>8.57</v>
      </c>
      <c r="I84" s="53">
        <f t="shared" si="9"/>
        <v>11.790697674418604</v>
      </c>
      <c r="J84" s="54">
        <f t="shared" si="10"/>
        <v>13.292134831460674</v>
      </c>
      <c r="K84" s="55">
        <f t="shared" si="11"/>
        <v>1.8740948973507114</v>
      </c>
    </row>
    <row r="85" spans="1:11">
      <c r="A85" s="50">
        <v>42453</v>
      </c>
      <c r="B85" s="51">
        <f>'Daily income'!D86</f>
        <v>3092000</v>
      </c>
      <c r="C85" s="57">
        <v>306</v>
      </c>
      <c r="D85" s="55">
        <f t="shared" si="6"/>
        <v>10.104575163398692</v>
      </c>
      <c r="E85" s="3">
        <v>254</v>
      </c>
      <c r="F85" s="3">
        <v>3233</v>
      </c>
      <c r="G85" s="3">
        <v>5.39</v>
      </c>
      <c r="H85" s="56">
        <v>8.32</v>
      </c>
      <c r="I85" s="53">
        <f t="shared" si="9"/>
        <v>10.565359477124183</v>
      </c>
      <c r="J85" s="54">
        <f t="shared" si="10"/>
        <v>12.728346456692913</v>
      </c>
      <c r="K85" s="55">
        <f t="shared" si="11"/>
        <v>1.8746892696472528</v>
      </c>
    </row>
    <row r="86" spans="1:11">
      <c r="A86" s="50">
        <v>42454</v>
      </c>
      <c r="B86" s="51">
        <f>'Daily income'!D87</f>
        <v>2591000</v>
      </c>
      <c r="C86" s="57">
        <v>268</v>
      </c>
      <c r="D86" s="55">
        <f t="shared" si="6"/>
        <v>9.6679104477611943</v>
      </c>
      <c r="E86" s="3">
        <v>183</v>
      </c>
      <c r="F86" s="3">
        <v>3508</v>
      </c>
      <c r="G86" s="3">
        <v>5.22</v>
      </c>
      <c r="H86" s="56">
        <v>9.2899999999999991</v>
      </c>
      <c r="I86" s="53">
        <f t="shared" si="9"/>
        <v>13.08955223880597</v>
      </c>
      <c r="J86" s="54">
        <f t="shared" si="10"/>
        <v>19.169398907103826</v>
      </c>
      <c r="K86" s="55">
        <f t="shared" si="11"/>
        <v>1.852090124092183</v>
      </c>
    </row>
    <row r="87" spans="1:11">
      <c r="A87" s="50">
        <v>42455</v>
      </c>
      <c r="B87" s="51">
        <f>'Daily income'!D88</f>
        <v>2324000</v>
      </c>
      <c r="C87" s="57">
        <v>254</v>
      </c>
      <c r="D87" s="55">
        <f t="shared" si="6"/>
        <v>9.1496062992125982</v>
      </c>
      <c r="E87" s="3">
        <v>153</v>
      </c>
      <c r="F87" s="3">
        <v>2931</v>
      </c>
      <c r="G87" s="3">
        <v>4.97</v>
      </c>
      <c r="H87" s="56">
        <v>7.47</v>
      </c>
      <c r="I87" s="53">
        <f t="shared" si="9"/>
        <v>11.539370078740157</v>
      </c>
      <c r="J87" s="54">
        <f t="shared" si="10"/>
        <v>19.156862745098039</v>
      </c>
      <c r="K87" s="55">
        <f t="shared" si="11"/>
        <v>1.8409670622158145</v>
      </c>
    </row>
    <row r="88" spans="1:11">
      <c r="A88" s="50">
        <v>42456</v>
      </c>
      <c r="B88" s="51">
        <f>'Daily income'!D89</f>
        <v>2283000</v>
      </c>
      <c r="C88" s="57">
        <v>250</v>
      </c>
      <c r="D88" s="55">
        <f t="shared" si="6"/>
        <v>9.1319999999999997</v>
      </c>
      <c r="E88" s="3">
        <v>152</v>
      </c>
      <c r="F88" s="3">
        <v>2298</v>
      </c>
      <c r="G88" s="3">
        <v>4.9800000000000004</v>
      </c>
      <c r="H88" s="56">
        <v>7.4</v>
      </c>
      <c r="I88" s="53">
        <f t="shared" si="9"/>
        <v>9.1920000000000002</v>
      </c>
      <c r="J88" s="54">
        <f t="shared" si="10"/>
        <v>15.118421052631579</v>
      </c>
      <c r="K88" s="55">
        <f t="shared" si="11"/>
        <v>1.8337349397590359</v>
      </c>
    </row>
    <row r="89" spans="1:11">
      <c r="A89" s="50">
        <v>42457</v>
      </c>
      <c r="B89" s="51">
        <f>'Daily income'!D90</f>
        <v>2685000</v>
      </c>
      <c r="C89" s="57">
        <v>258</v>
      </c>
      <c r="D89" s="55">
        <f t="shared" si="6"/>
        <v>10.406976744186046</v>
      </c>
      <c r="E89" s="3">
        <v>150</v>
      </c>
      <c r="F89" s="3">
        <v>2851</v>
      </c>
      <c r="G89" s="3">
        <v>5.59</v>
      </c>
      <c r="H89" s="56">
        <v>8.16</v>
      </c>
      <c r="I89" s="53">
        <f t="shared" si="9"/>
        <v>11.050387596899224</v>
      </c>
      <c r="J89" s="54">
        <f t="shared" si="10"/>
        <v>19.006666666666668</v>
      </c>
      <c r="K89" s="55">
        <f t="shared" si="11"/>
        <v>1.8617131921620835</v>
      </c>
    </row>
    <row r="90" spans="1:11">
      <c r="A90" s="50">
        <v>42458</v>
      </c>
      <c r="B90" s="51">
        <f>'Daily income'!D91</f>
        <v>2888000</v>
      </c>
      <c r="C90" s="57">
        <v>283</v>
      </c>
      <c r="D90" s="55">
        <f t="shared" si="6"/>
        <v>10.204946996466431</v>
      </c>
      <c r="E90" s="3">
        <v>266</v>
      </c>
      <c r="F90" s="3">
        <v>3758</v>
      </c>
      <c r="G90" s="3">
        <v>5.38</v>
      </c>
      <c r="H90" s="56">
        <v>8.4700000000000006</v>
      </c>
      <c r="I90" s="53">
        <f t="shared" si="9"/>
        <v>13.279151943462898</v>
      </c>
      <c r="J90" s="54">
        <f t="shared" si="10"/>
        <v>14.12781954887218</v>
      </c>
      <c r="K90" s="55">
        <f t="shared" si="11"/>
        <v>1.8968302967409723</v>
      </c>
    </row>
    <row r="91" spans="1:11">
      <c r="A91" s="50">
        <v>42459</v>
      </c>
      <c r="B91" s="51">
        <f>'Daily income'!D92</f>
        <v>3103000</v>
      </c>
      <c r="C91" s="57">
        <v>291</v>
      </c>
      <c r="D91" s="55">
        <f t="shared" si="6"/>
        <v>10.663230240549829</v>
      </c>
      <c r="E91" s="3">
        <v>267</v>
      </c>
      <c r="F91" s="3">
        <v>3785</v>
      </c>
      <c r="G91" s="3">
        <v>5.7</v>
      </c>
      <c r="H91" s="56">
        <v>9.2200000000000006</v>
      </c>
      <c r="I91" s="53">
        <f t="shared" si="9"/>
        <v>13.006872852233677</v>
      </c>
      <c r="J91" s="54">
        <f t="shared" si="10"/>
        <v>14.176029962546817</v>
      </c>
      <c r="K91" s="55">
        <f t="shared" si="11"/>
        <v>1.8707421474648822</v>
      </c>
    </row>
    <row r="92" spans="1:11">
      <c r="A92" s="50">
        <v>42460</v>
      </c>
      <c r="B92" s="51">
        <f>'Daily income'!D93</f>
        <v>2963000</v>
      </c>
      <c r="C92" s="57">
        <v>290</v>
      </c>
      <c r="D92" s="55">
        <f t="shared" si="6"/>
        <v>10.217241379310344</v>
      </c>
      <c r="E92" s="3">
        <v>308</v>
      </c>
      <c r="F92" s="3">
        <v>3687</v>
      </c>
      <c r="G92" s="3">
        <v>5.44</v>
      </c>
      <c r="H92" s="56">
        <v>8.59</v>
      </c>
      <c r="I92" s="53">
        <f t="shared" si="9"/>
        <v>12.713793103448277</v>
      </c>
      <c r="J92" s="54">
        <f t="shared" si="10"/>
        <v>11.970779220779221</v>
      </c>
      <c r="K92" s="55">
        <f t="shared" si="11"/>
        <v>1.8781693711967544</v>
      </c>
    </row>
    <row r="93" spans="1:11">
      <c r="A93" s="50">
        <v>42461</v>
      </c>
      <c r="B93" s="51">
        <f>'Daily income'!D94</f>
        <v>3023000</v>
      </c>
      <c r="C93" s="57">
        <v>290</v>
      </c>
      <c r="D93" s="55">
        <f t="shared" si="6"/>
        <v>10.424137931034481</v>
      </c>
      <c r="E93" s="3">
        <v>254</v>
      </c>
      <c r="F93" s="3">
        <v>3108</v>
      </c>
      <c r="G93" s="3">
        <v>5.53</v>
      </c>
      <c r="H93" s="56">
        <v>9.06</v>
      </c>
      <c r="I93" s="53">
        <f t="shared" si="9"/>
        <v>10.717241379310344</v>
      </c>
      <c r="J93" s="54">
        <f t="shared" si="10"/>
        <v>12.236220472440944</v>
      </c>
      <c r="K93" s="55">
        <f t="shared" si="11"/>
        <v>1.8850159007295626</v>
      </c>
    </row>
    <row r="94" spans="1:11">
      <c r="A94" s="50">
        <v>42462</v>
      </c>
      <c r="B94" s="51">
        <f>'Daily income'!D95</f>
        <v>2239000</v>
      </c>
      <c r="C94" s="57">
        <v>247</v>
      </c>
      <c r="D94" s="55">
        <f t="shared" si="6"/>
        <v>9.0647773279352215</v>
      </c>
      <c r="E94" s="3">
        <v>134</v>
      </c>
      <c r="F94" s="3">
        <v>1965</v>
      </c>
      <c r="G94" s="3">
        <v>4.9000000000000004</v>
      </c>
      <c r="H94" s="56">
        <v>7.52</v>
      </c>
      <c r="I94" s="53">
        <f t="shared" si="9"/>
        <v>7.9554655870445341</v>
      </c>
      <c r="J94" s="54">
        <f t="shared" si="10"/>
        <v>14.664179104477611</v>
      </c>
      <c r="K94" s="55">
        <f t="shared" si="11"/>
        <v>1.8499545567214737</v>
      </c>
    </row>
    <row r="95" spans="1:11">
      <c r="A95" s="50">
        <v>42463</v>
      </c>
      <c r="B95" s="51">
        <f>'Daily income'!D96</f>
        <v>2280000</v>
      </c>
      <c r="C95" s="57">
        <v>246</v>
      </c>
      <c r="D95" s="55">
        <f t="shared" si="6"/>
        <v>9.2682926829268286</v>
      </c>
      <c r="E95" s="3">
        <v>165</v>
      </c>
      <c r="F95" s="3">
        <v>2439</v>
      </c>
      <c r="G95" s="3">
        <v>5.09</v>
      </c>
      <c r="H95" s="56">
        <v>8.07</v>
      </c>
      <c r="I95" s="53">
        <f t="shared" si="9"/>
        <v>9.9146341463414629</v>
      </c>
      <c r="J95" s="54">
        <f t="shared" si="10"/>
        <v>14.781818181818181</v>
      </c>
      <c r="K95" s="55">
        <f t="shared" si="11"/>
        <v>1.8208826489050745</v>
      </c>
    </row>
    <row r="96" spans="1:11">
      <c r="A96" s="50">
        <v>42464</v>
      </c>
      <c r="B96" s="51">
        <f>'Daily income'!D97</f>
        <v>2933000</v>
      </c>
      <c r="C96" s="57">
        <v>285</v>
      </c>
      <c r="D96" s="55">
        <f t="shared" si="6"/>
        <v>10.291228070175439</v>
      </c>
      <c r="E96" s="3">
        <v>273</v>
      </c>
      <c r="F96" s="3">
        <v>2933</v>
      </c>
      <c r="G96" s="3">
        <v>5.37</v>
      </c>
      <c r="H96" s="56">
        <v>8.49</v>
      </c>
      <c r="I96" s="53">
        <f t="shared" si="9"/>
        <v>10.291228070175439</v>
      </c>
      <c r="J96" s="54">
        <f t="shared" si="10"/>
        <v>10.743589743589743</v>
      </c>
      <c r="K96" s="55">
        <f t="shared" si="11"/>
        <v>1.9164298082263387</v>
      </c>
    </row>
    <row r="97" spans="1:11">
      <c r="A97" s="50">
        <v>42465</v>
      </c>
      <c r="B97" s="51">
        <f>'Daily income'!D98</f>
        <v>3055000</v>
      </c>
      <c r="C97" s="57">
        <v>288</v>
      </c>
      <c r="D97" s="55">
        <f t="shared" si="6"/>
        <v>10.607638888888889</v>
      </c>
      <c r="E97" s="3">
        <v>285</v>
      </c>
      <c r="F97" s="3">
        <v>3055</v>
      </c>
      <c r="G97" s="3">
        <v>5.33</v>
      </c>
      <c r="H97" s="56">
        <v>8.57</v>
      </c>
      <c r="I97" s="53">
        <f t="shared" si="9"/>
        <v>10.607638888888889</v>
      </c>
      <c r="J97" s="54">
        <f t="shared" si="10"/>
        <v>10.719298245614034</v>
      </c>
      <c r="K97" s="55">
        <f t="shared" si="11"/>
        <v>1.9901761517615177</v>
      </c>
    </row>
    <row r="98" spans="1:11">
      <c r="A98" s="50">
        <v>42466</v>
      </c>
      <c r="B98" s="51">
        <f>'Daily income'!D99</f>
        <v>3123000</v>
      </c>
      <c r="C98" s="57">
        <v>315</v>
      </c>
      <c r="D98" s="55">
        <f t="shared" si="6"/>
        <v>9.9142857142857146</v>
      </c>
      <c r="E98" s="3">
        <v>291</v>
      </c>
      <c r="F98" s="3">
        <v>3840</v>
      </c>
      <c r="G98" s="3">
        <v>5.29</v>
      </c>
      <c r="H98" s="56">
        <v>9.0500000000000007</v>
      </c>
      <c r="I98" s="53">
        <f t="shared" si="9"/>
        <v>12.19047619047619</v>
      </c>
      <c r="J98" s="54">
        <f t="shared" si="10"/>
        <v>13.195876288659793</v>
      </c>
      <c r="K98" s="55">
        <f t="shared" si="11"/>
        <v>1.8741560896570348</v>
      </c>
    </row>
    <row r="99" spans="1:11">
      <c r="A99" s="50">
        <v>42467</v>
      </c>
      <c r="B99" s="51">
        <f>'Daily income'!D100</f>
        <v>2937000</v>
      </c>
      <c r="C99" s="57">
        <v>302</v>
      </c>
      <c r="D99" s="55">
        <f t="shared" si="6"/>
        <v>9.725165562913908</v>
      </c>
      <c r="E99" s="3">
        <v>302</v>
      </c>
      <c r="F99" s="3">
        <v>3111</v>
      </c>
      <c r="G99" s="3">
        <v>5.2</v>
      </c>
      <c r="H99" s="56">
        <v>8.93</v>
      </c>
      <c r="I99" s="53">
        <f t="shared" si="9"/>
        <v>10.301324503311259</v>
      </c>
      <c r="J99" s="54">
        <f t="shared" si="10"/>
        <v>10.301324503311259</v>
      </c>
      <c r="K99" s="55">
        <f t="shared" si="11"/>
        <v>1.8702241467142131</v>
      </c>
    </row>
    <row r="100" spans="1:11">
      <c r="A100" s="50">
        <v>42468</v>
      </c>
      <c r="B100" s="51">
        <f>'Daily income'!D101</f>
        <v>2682000</v>
      </c>
      <c r="C100" s="57">
        <v>278</v>
      </c>
      <c r="D100" s="55">
        <f t="shared" si="6"/>
        <v>9.6474820143884905</v>
      </c>
      <c r="E100" s="3">
        <v>283</v>
      </c>
      <c r="F100" s="3">
        <v>3037</v>
      </c>
      <c r="G100" s="3">
        <v>5.15</v>
      </c>
      <c r="H100" s="56">
        <v>8.2799999999999994</v>
      </c>
      <c r="I100" s="53">
        <f t="shared" si="9"/>
        <v>10.924460431654676</v>
      </c>
      <c r="J100" s="54">
        <f t="shared" si="10"/>
        <v>10.731448763250883</v>
      </c>
      <c r="K100" s="55">
        <f t="shared" si="11"/>
        <v>1.8732974785220369</v>
      </c>
    </row>
    <row r="101" spans="1:11">
      <c r="A101" s="50">
        <v>42469</v>
      </c>
      <c r="B101" s="51">
        <f>'Daily income'!D102</f>
        <v>2248000</v>
      </c>
      <c r="C101" s="57">
        <v>248</v>
      </c>
      <c r="D101" s="55">
        <f t="shared" si="6"/>
        <v>9.064516129032258</v>
      </c>
      <c r="E101" s="3">
        <v>172</v>
      </c>
      <c r="F101" s="3">
        <v>2248</v>
      </c>
      <c r="G101" s="3">
        <v>4.9400000000000004</v>
      </c>
      <c r="H101" s="56">
        <v>7.56</v>
      </c>
      <c r="I101" s="53">
        <f t="shared" si="9"/>
        <v>9.064516129032258</v>
      </c>
      <c r="J101" s="54">
        <f t="shared" si="10"/>
        <v>13.069767441860465</v>
      </c>
      <c r="K101" s="55">
        <f t="shared" si="11"/>
        <v>1.8349222933263678</v>
      </c>
    </row>
    <row r="102" spans="1:11">
      <c r="A102" s="50">
        <v>42470</v>
      </c>
      <c r="B102" s="51">
        <f>'Daily income'!D103</f>
        <v>2068000</v>
      </c>
      <c r="C102" s="57">
        <v>239</v>
      </c>
      <c r="D102" s="55">
        <f t="shared" si="6"/>
        <v>8.6527196652719667</v>
      </c>
      <c r="E102" s="3">
        <v>158</v>
      </c>
      <c r="F102" s="3">
        <v>1749</v>
      </c>
      <c r="G102" s="3">
        <v>4.79</v>
      </c>
      <c r="H102" s="56">
        <v>7.28</v>
      </c>
      <c r="I102" s="53">
        <f t="shared" si="9"/>
        <v>7.3179916317991633</v>
      </c>
      <c r="J102" s="54">
        <f t="shared" si="10"/>
        <v>11.069620253164556</v>
      </c>
      <c r="K102" s="55">
        <f t="shared" si="11"/>
        <v>1.8064132912885107</v>
      </c>
    </row>
    <row r="103" spans="1:11">
      <c r="A103" s="50">
        <v>42471</v>
      </c>
      <c r="B103" s="51">
        <f>'Daily income'!D104</f>
        <v>3021000</v>
      </c>
      <c r="C103" s="57">
        <v>299</v>
      </c>
      <c r="D103" s="55">
        <f t="shared" si="6"/>
        <v>10.103678929765888</v>
      </c>
      <c r="E103" s="3">
        <v>294</v>
      </c>
      <c r="F103" s="3">
        <v>3297</v>
      </c>
      <c r="G103" s="3">
        <v>5.44</v>
      </c>
      <c r="H103" s="56">
        <v>8.5299999999999994</v>
      </c>
      <c r="I103" s="53">
        <f t="shared" si="9"/>
        <v>11.026755852842809</v>
      </c>
      <c r="J103" s="54">
        <f t="shared" si="10"/>
        <v>11.214285714285714</v>
      </c>
      <c r="K103" s="55">
        <f t="shared" si="11"/>
        <v>1.857293920912847</v>
      </c>
    </row>
    <row r="104" spans="1:11">
      <c r="A104" s="50">
        <v>42472</v>
      </c>
      <c r="B104" s="51">
        <f>'Daily income'!D105</f>
        <v>3215000</v>
      </c>
      <c r="C104" s="57">
        <v>311</v>
      </c>
      <c r="D104" s="55">
        <f t="shared" si="6"/>
        <v>10.337620578778134</v>
      </c>
      <c r="E104" s="3">
        <v>268</v>
      </c>
      <c r="F104" s="3">
        <v>3472</v>
      </c>
      <c r="G104" s="3">
        <v>5.55</v>
      </c>
      <c r="H104" s="56">
        <v>9</v>
      </c>
      <c r="I104" s="53">
        <f t="shared" si="9"/>
        <v>11.163987138263666</v>
      </c>
      <c r="J104" s="54">
        <f t="shared" si="10"/>
        <v>12.955223880597014</v>
      </c>
      <c r="K104" s="55">
        <f t="shared" si="11"/>
        <v>1.8626343385185828</v>
      </c>
    </row>
    <row r="105" spans="1:11">
      <c r="A105" s="50">
        <v>42473</v>
      </c>
      <c r="B105" s="51">
        <f>'Daily income'!D106</f>
        <v>2994000</v>
      </c>
      <c r="C105" s="57">
        <v>294</v>
      </c>
      <c r="D105" s="55">
        <f t="shared" si="6"/>
        <v>10.183673469387756</v>
      </c>
      <c r="E105" s="3">
        <v>299</v>
      </c>
      <c r="F105" s="3">
        <v>4053</v>
      </c>
      <c r="G105" s="3">
        <v>5.47</v>
      </c>
      <c r="H105" s="56">
        <v>8.4700000000000006</v>
      </c>
      <c r="I105" s="53">
        <f t="shared" si="9"/>
        <v>13.785714285714286</v>
      </c>
      <c r="J105" s="54">
        <f t="shared" si="10"/>
        <v>13.555183946488294</v>
      </c>
      <c r="K105" s="55">
        <f t="shared" si="11"/>
        <v>1.8617318956833193</v>
      </c>
    </row>
    <row r="106" spans="1:11">
      <c r="A106" s="50">
        <v>42474</v>
      </c>
      <c r="B106" s="51">
        <f>'Daily income'!D107</f>
        <v>2761000</v>
      </c>
      <c r="C106" s="57">
        <v>289</v>
      </c>
      <c r="D106" s="55">
        <f t="shared" si="6"/>
        <v>9.5536332179930792</v>
      </c>
      <c r="E106" s="3">
        <v>289</v>
      </c>
      <c r="F106" s="3">
        <v>3494</v>
      </c>
      <c r="G106" s="3">
        <v>5.21</v>
      </c>
      <c r="H106" s="56">
        <v>8.3800000000000008</v>
      </c>
      <c r="I106" s="53">
        <f t="shared" si="9"/>
        <v>12.089965397923875</v>
      </c>
      <c r="J106" s="54">
        <f t="shared" si="10"/>
        <v>12.089965397923875</v>
      </c>
      <c r="K106" s="55">
        <f t="shared" si="11"/>
        <v>1.8337107904017427</v>
      </c>
    </row>
    <row r="107" spans="1:11">
      <c r="A107" s="50">
        <v>42475</v>
      </c>
      <c r="B107" s="51">
        <f>'Daily income'!D108</f>
        <v>2992000</v>
      </c>
      <c r="C107" s="57">
        <v>275</v>
      </c>
      <c r="D107" s="55">
        <f t="shared" si="6"/>
        <v>10.88</v>
      </c>
      <c r="E107" s="3">
        <v>290</v>
      </c>
      <c r="F107" s="3">
        <v>3988</v>
      </c>
      <c r="G107" s="3">
        <v>5.96</v>
      </c>
      <c r="H107" s="56">
        <v>7.56</v>
      </c>
      <c r="I107" s="53">
        <f t="shared" si="9"/>
        <v>14.501818181818182</v>
      </c>
      <c r="J107" s="54">
        <f t="shared" si="10"/>
        <v>13.751724137931035</v>
      </c>
      <c r="K107" s="55">
        <f t="shared" si="11"/>
        <v>1.8255033557046982</v>
      </c>
    </row>
    <row r="108" spans="1:11">
      <c r="A108" s="50">
        <v>42476</v>
      </c>
      <c r="B108" s="51">
        <f>'Daily income'!D109</f>
        <v>2150000</v>
      </c>
      <c r="C108" s="57">
        <v>243</v>
      </c>
      <c r="D108" s="55">
        <f t="shared" si="6"/>
        <v>8.8477366255144023</v>
      </c>
      <c r="E108" s="3">
        <v>150</v>
      </c>
      <c r="F108" s="3">
        <v>2168</v>
      </c>
      <c r="G108" s="3">
        <v>4.9800000000000004</v>
      </c>
      <c r="H108" s="56">
        <v>7.27</v>
      </c>
      <c r="I108" s="53">
        <f t="shared" si="9"/>
        <v>8.9218106995884767</v>
      </c>
      <c r="J108" s="54">
        <f t="shared" si="10"/>
        <v>14.453333333333333</v>
      </c>
      <c r="K108" s="55">
        <f t="shared" si="11"/>
        <v>1.7766539408663458</v>
      </c>
    </row>
    <row r="109" spans="1:11">
      <c r="A109" s="50">
        <v>42477</v>
      </c>
      <c r="B109" s="51">
        <f>'Daily income'!D110</f>
        <v>2002000</v>
      </c>
      <c r="C109" s="57">
        <v>238</v>
      </c>
      <c r="D109" s="55">
        <f t="shared" si="6"/>
        <v>8.4117647058823533</v>
      </c>
      <c r="E109" s="3">
        <v>158</v>
      </c>
      <c r="F109" s="3">
        <v>1828</v>
      </c>
      <c r="G109" s="3">
        <v>4.87</v>
      </c>
      <c r="H109" s="56">
        <v>7.1</v>
      </c>
      <c r="I109" s="53">
        <f t="shared" si="9"/>
        <v>7.6806722689075633</v>
      </c>
      <c r="J109" s="54">
        <f t="shared" si="10"/>
        <v>11.569620253164556</v>
      </c>
      <c r="K109" s="55">
        <f t="shared" si="11"/>
        <v>1.7272617465877522</v>
      </c>
    </row>
    <row r="110" spans="1:11">
      <c r="A110" s="50">
        <v>42478</v>
      </c>
      <c r="B110" s="51">
        <f>'Daily income'!D111</f>
        <v>2920000</v>
      </c>
      <c r="C110" s="57">
        <v>291</v>
      </c>
      <c r="D110" s="55">
        <f t="shared" si="6"/>
        <v>10.034364261168385</v>
      </c>
      <c r="E110" s="3">
        <v>283</v>
      </c>
      <c r="F110" s="3">
        <v>3432</v>
      </c>
      <c r="G110" s="3">
        <v>5.54</v>
      </c>
      <c r="H110" s="56">
        <v>8.32</v>
      </c>
      <c r="I110" s="53">
        <f t="shared" si="9"/>
        <v>11.793814432989691</v>
      </c>
      <c r="J110" s="54">
        <f t="shared" si="10"/>
        <v>12.12720848056537</v>
      </c>
      <c r="K110" s="55">
        <f t="shared" si="11"/>
        <v>1.811257086853499</v>
      </c>
    </row>
    <row r="111" spans="1:11">
      <c r="A111" s="50">
        <v>42479</v>
      </c>
      <c r="B111" s="51">
        <f>'Daily income'!D112</f>
        <v>2656000</v>
      </c>
      <c r="C111" s="57">
        <v>272</v>
      </c>
      <c r="D111" s="55">
        <f t="shared" si="6"/>
        <v>9.7647058823529402</v>
      </c>
      <c r="E111" s="3">
        <v>302</v>
      </c>
      <c r="F111" s="3">
        <v>3122</v>
      </c>
      <c r="G111" s="3">
        <v>5.27</v>
      </c>
      <c r="H111" s="56">
        <v>8.2799999999999994</v>
      </c>
      <c r="I111" s="53">
        <f t="shared" si="9"/>
        <v>11.477941176470589</v>
      </c>
      <c r="J111" s="54">
        <f t="shared" si="10"/>
        <v>10.33774834437086</v>
      </c>
      <c r="K111" s="55">
        <f t="shared" si="11"/>
        <v>1.8528853666703873</v>
      </c>
    </row>
    <row r="112" spans="1:11">
      <c r="A112" s="50">
        <v>42480</v>
      </c>
      <c r="B112" s="51">
        <f>'Daily income'!D113</f>
        <v>2764000</v>
      </c>
      <c r="C112" s="57">
        <v>277</v>
      </c>
      <c r="D112" s="55">
        <f t="shared" si="6"/>
        <v>9.9783393501805051</v>
      </c>
      <c r="E112" s="3">
        <v>298</v>
      </c>
      <c r="F112" s="3">
        <v>3898</v>
      </c>
      <c r="G112" s="3">
        <v>5.42</v>
      </c>
      <c r="H112" s="56">
        <v>8.52</v>
      </c>
      <c r="I112" s="53">
        <f t="shared" si="9"/>
        <v>14.072202166064981</v>
      </c>
      <c r="J112" s="54">
        <f t="shared" si="10"/>
        <v>13.080536912751677</v>
      </c>
      <c r="K112" s="55">
        <f t="shared" si="11"/>
        <v>1.8410220203285066</v>
      </c>
    </row>
    <row r="113" spans="1:11">
      <c r="A113" s="50">
        <v>42481</v>
      </c>
      <c r="B113" s="51">
        <f>'Daily income'!D114</f>
        <v>2739000</v>
      </c>
      <c r="C113" s="57">
        <v>275</v>
      </c>
      <c r="D113" s="55">
        <f t="shared" si="6"/>
        <v>9.9600000000000009</v>
      </c>
      <c r="E113" s="3">
        <v>294</v>
      </c>
      <c r="F113" s="3">
        <v>3533</v>
      </c>
      <c r="G113" s="3">
        <v>5.47</v>
      </c>
      <c r="H113" s="56">
        <v>8.41</v>
      </c>
      <c r="I113" s="53">
        <f t="shared" si="9"/>
        <v>12.847272727272728</v>
      </c>
      <c r="J113" s="54">
        <f t="shared" si="10"/>
        <v>12.017006802721088</v>
      </c>
      <c r="K113" s="55">
        <f t="shared" si="11"/>
        <v>1.820840950639854</v>
      </c>
    </row>
    <row r="114" spans="1:11">
      <c r="A114" s="50">
        <v>42482</v>
      </c>
      <c r="B114" s="51">
        <f>'Daily income'!D115</f>
        <v>2809000</v>
      </c>
      <c r="C114" s="57">
        <v>271</v>
      </c>
      <c r="D114" s="55">
        <f t="shared" si="6"/>
        <v>10.36531365313653</v>
      </c>
      <c r="E114" s="3">
        <v>282</v>
      </c>
      <c r="F114" s="3">
        <v>3005</v>
      </c>
      <c r="G114" s="3">
        <v>5.7</v>
      </c>
      <c r="H114" s="56">
        <v>8.43</v>
      </c>
      <c r="I114" s="53">
        <f t="shared" si="9"/>
        <v>11.088560885608857</v>
      </c>
      <c r="J114" s="54">
        <f t="shared" si="10"/>
        <v>10.656028368794326</v>
      </c>
      <c r="K114" s="55">
        <f t="shared" si="11"/>
        <v>1.8184760794976369</v>
      </c>
    </row>
    <row r="115" spans="1:11">
      <c r="A115" s="50">
        <v>42483</v>
      </c>
      <c r="B115" s="51">
        <f>'Daily income'!D116</f>
        <v>2077000</v>
      </c>
      <c r="C115" s="57">
        <v>235</v>
      </c>
      <c r="D115" s="55">
        <f t="shared" si="6"/>
        <v>8.8382978723404246</v>
      </c>
      <c r="E115" s="3">
        <v>178</v>
      </c>
      <c r="F115" s="3">
        <v>2691</v>
      </c>
      <c r="G115" s="3">
        <v>4.96</v>
      </c>
      <c r="H115" s="56">
        <v>7.44</v>
      </c>
      <c r="I115" s="53">
        <f t="shared" si="9"/>
        <v>11.451063829787234</v>
      </c>
      <c r="J115" s="54">
        <f t="shared" si="10"/>
        <v>15.117977528089888</v>
      </c>
      <c r="K115" s="55">
        <f t="shared" si="11"/>
        <v>1.781914893617021</v>
      </c>
    </row>
    <row r="116" spans="1:11">
      <c r="A116" s="50">
        <v>42484</v>
      </c>
      <c r="B116" s="51">
        <f>'Daily income'!D117</f>
        <v>2100000</v>
      </c>
      <c r="C116" s="57">
        <v>230</v>
      </c>
      <c r="D116" s="55">
        <f t="shared" si="6"/>
        <v>9.1304347826086953</v>
      </c>
      <c r="E116" s="3">
        <v>171</v>
      </c>
      <c r="F116" s="3">
        <v>2353</v>
      </c>
      <c r="G116" s="3">
        <v>5.21</v>
      </c>
      <c r="H116" s="56">
        <v>7.41</v>
      </c>
      <c r="I116" s="53">
        <f t="shared" si="9"/>
        <v>10.230434782608695</v>
      </c>
      <c r="J116" s="54">
        <f t="shared" si="10"/>
        <v>13.760233918128655</v>
      </c>
      <c r="K116" s="55">
        <f t="shared" si="11"/>
        <v>1.7524826838020529</v>
      </c>
    </row>
    <row r="117" spans="1:11">
      <c r="A117" s="50">
        <v>42485</v>
      </c>
      <c r="B117" s="51">
        <f>'Daily income'!D118</f>
        <v>2756000</v>
      </c>
      <c r="C117" s="57">
        <v>278</v>
      </c>
      <c r="D117" s="55">
        <f t="shared" si="6"/>
        <v>9.9136690647482002</v>
      </c>
      <c r="E117" s="3">
        <v>261</v>
      </c>
      <c r="F117" s="3">
        <v>2954</v>
      </c>
      <c r="G117" s="3">
        <v>5.32</v>
      </c>
      <c r="H117" s="56">
        <v>8.3800000000000008</v>
      </c>
      <c r="I117" s="53">
        <f t="shared" si="9"/>
        <v>10.62589928057554</v>
      </c>
      <c r="J117" s="54">
        <f t="shared" si="10"/>
        <v>11.31800766283525</v>
      </c>
      <c r="K117" s="55">
        <f t="shared" si="11"/>
        <v>1.8634716287120676</v>
      </c>
    </row>
    <row r="118" spans="1:11">
      <c r="A118" s="50">
        <v>42486</v>
      </c>
      <c r="B118" s="51">
        <f>'Daily income'!D119</f>
        <v>2830000</v>
      </c>
      <c r="C118" s="57">
        <v>281</v>
      </c>
      <c r="D118" s="55">
        <f t="shared" si="6"/>
        <v>10.0711743772242</v>
      </c>
      <c r="E118" s="3">
        <v>281</v>
      </c>
      <c r="F118" s="3">
        <v>2830</v>
      </c>
      <c r="G118" s="3">
        <v>5.44</v>
      </c>
      <c r="H118" s="56">
        <v>8.51</v>
      </c>
      <c r="I118" s="53">
        <f t="shared" si="9"/>
        <v>10.0711743772242</v>
      </c>
      <c r="J118" s="54">
        <f t="shared" si="10"/>
        <v>10.0711743772242</v>
      </c>
      <c r="K118" s="55">
        <f t="shared" si="11"/>
        <v>1.8513188193426835</v>
      </c>
    </row>
    <row r="119" spans="1:11">
      <c r="A119" s="50">
        <v>42487</v>
      </c>
      <c r="B119" s="51">
        <f>'Daily income'!D120</f>
        <v>2798000</v>
      </c>
      <c r="C119" s="57">
        <v>285</v>
      </c>
      <c r="D119" s="55">
        <f t="shared" si="6"/>
        <v>9.8175438596491222</v>
      </c>
      <c r="E119" s="3">
        <v>288</v>
      </c>
      <c r="F119" s="3">
        <v>4131</v>
      </c>
      <c r="G119" s="3">
        <v>5.26</v>
      </c>
      <c r="H119" s="56">
        <v>8.43</v>
      </c>
      <c r="I119" s="53">
        <f t="shared" si="9"/>
        <v>14.494736842105263</v>
      </c>
      <c r="J119" s="54">
        <f t="shared" si="10"/>
        <v>14.34375</v>
      </c>
      <c r="K119" s="55">
        <f t="shared" si="11"/>
        <v>1.8664532052564873</v>
      </c>
    </row>
    <row r="120" spans="1:11">
      <c r="A120" s="50">
        <v>42488</v>
      </c>
      <c r="B120" s="51">
        <f>'Daily income'!D121</f>
        <v>2772000</v>
      </c>
      <c r="C120" s="57">
        <v>280</v>
      </c>
      <c r="D120" s="55">
        <f t="shared" si="6"/>
        <v>9.9</v>
      </c>
      <c r="E120" s="3">
        <v>288</v>
      </c>
      <c r="F120" s="3">
        <v>4154</v>
      </c>
      <c r="G120" s="3">
        <v>5.47</v>
      </c>
      <c r="H120" s="56">
        <v>8.56</v>
      </c>
      <c r="I120" s="53">
        <f t="shared" si="9"/>
        <v>14.835714285714285</v>
      </c>
      <c r="J120" s="54">
        <f t="shared" si="10"/>
        <v>14.423611111111111</v>
      </c>
      <c r="K120" s="55">
        <f t="shared" si="11"/>
        <v>1.8098720292504571</v>
      </c>
    </row>
    <row r="121" spans="1:11">
      <c r="A121" s="50">
        <v>42489</v>
      </c>
      <c r="B121" s="51">
        <f>'Daily income'!D122</f>
        <v>2539000</v>
      </c>
      <c r="C121" s="57">
        <v>282</v>
      </c>
      <c r="D121" s="55">
        <f t="shared" si="6"/>
        <v>9.0035460992907801</v>
      </c>
      <c r="E121" s="3">
        <v>267</v>
      </c>
      <c r="F121" s="3">
        <v>3522</v>
      </c>
      <c r="G121" s="3">
        <v>5.07</v>
      </c>
      <c r="H121" s="56">
        <v>8.18</v>
      </c>
      <c r="I121" s="53">
        <f t="shared" si="9"/>
        <v>12.48936170212766</v>
      </c>
      <c r="J121" s="54">
        <f t="shared" si="10"/>
        <v>13.191011235955056</v>
      </c>
      <c r="K121" s="55">
        <f t="shared" si="11"/>
        <v>1.7758473568620867</v>
      </c>
    </row>
    <row r="122" spans="1:11">
      <c r="A122" s="50">
        <v>42490</v>
      </c>
      <c r="B122" s="51">
        <f>'Daily income'!D123</f>
        <v>2083000</v>
      </c>
      <c r="C122" s="57">
        <v>241</v>
      </c>
      <c r="D122" s="55">
        <f t="shared" si="6"/>
        <v>8.6431535269709556</v>
      </c>
      <c r="E122" s="3">
        <v>159</v>
      </c>
      <c r="F122" s="3">
        <v>2495</v>
      </c>
      <c r="G122" s="3">
        <v>4.7</v>
      </c>
      <c r="H122" s="56">
        <v>7.21</v>
      </c>
      <c r="I122" s="53">
        <f t="shared" si="9"/>
        <v>10.352697095435685</v>
      </c>
      <c r="J122" s="54">
        <f t="shared" si="10"/>
        <v>15.691823899371069</v>
      </c>
      <c r="K122" s="55">
        <f t="shared" si="11"/>
        <v>1.8389688355257352</v>
      </c>
    </row>
    <row r="123" spans="1:11">
      <c r="A123" s="50">
        <v>42491</v>
      </c>
      <c r="B123" s="51">
        <f>'Daily income'!D124</f>
        <v>2033000</v>
      </c>
      <c r="C123" s="57">
        <v>236</v>
      </c>
      <c r="D123" s="55">
        <f t="shared" si="6"/>
        <v>8.6144067796610155</v>
      </c>
      <c r="E123" s="3">
        <v>163</v>
      </c>
      <c r="F123" s="3">
        <v>2576</v>
      </c>
      <c r="G123" s="3">
        <v>4.84</v>
      </c>
      <c r="H123" s="56">
        <v>7.12</v>
      </c>
      <c r="I123" s="53">
        <f t="shared" si="9"/>
        <v>10.915254237288135</v>
      </c>
      <c r="J123" s="54">
        <f t="shared" si="10"/>
        <v>15.803680981595091</v>
      </c>
      <c r="K123" s="55">
        <f t="shared" si="11"/>
        <v>1.7798361115002099</v>
      </c>
    </row>
    <row r="124" spans="1:11">
      <c r="A124" s="50">
        <v>42492</v>
      </c>
      <c r="B124" s="51">
        <f>'Daily income'!D125</f>
        <v>2513000</v>
      </c>
      <c r="C124" s="57">
        <v>267</v>
      </c>
      <c r="D124" s="55">
        <f t="shared" si="6"/>
        <v>9.4119850187265914</v>
      </c>
      <c r="E124" s="3">
        <v>186</v>
      </c>
      <c r="F124" s="3">
        <v>3519</v>
      </c>
      <c r="G124" s="3">
        <v>5.05</v>
      </c>
      <c r="H124" s="56">
        <v>7.4</v>
      </c>
      <c r="I124" s="53">
        <f t="shared" si="9"/>
        <v>13.179775280898877</v>
      </c>
      <c r="J124" s="54">
        <f t="shared" si="10"/>
        <v>18.919354838709676</v>
      </c>
      <c r="K124" s="55">
        <f t="shared" si="11"/>
        <v>1.8637594096488301</v>
      </c>
    </row>
    <row r="125" spans="1:11">
      <c r="A125" s="50">
        <v>42493</v>
      </c>
      <c r="B125" s="51">
        <f>'Daily income'!D126</f>
        <v>2836000</v>
      </c>
      <c r="C125" s="57">
        <v>285</v>
      </c>
      <c r="D125" s="55">
        <f t="shared" si="6"/>
        <v>9.9508771929824569</v>
      </c>
      <c r="E125" s="3">
        <v>318</v>
      </c>
      <c r="F125" s="3">
        <v>3502</v>
      </c>
      <c r="G125" s="3">
        <v>5.47</v>
      </c>
      <c r="H125" s="56">
        <v>8.35</v>
      </c>
      <c r="I125" s="53">
        <f t="shared" si="9"/>
        <v>12.287719298245614</v>
      </c>
      <c r="J125" s="54">
        <f t="shared" si="10"/>
        <v>11.012578616352201</v>
      </c>
      <c r="K125" s="55">
        <f t="shared" si="11"/>
        <v>1.8191731614227526</v>
      </c>
    </row>
    <row r="126" spans="1:11">
      <c r="A126" s="50">
        <v>42494</v>
      </c>
      <c r="B126" s="51">
        <f>'Daily income'!D127</f>
        <v>2875000</v>
      </c>
      <c r="C126" s="57">
        <v>286</v>
      </c>
      <c r="D126" s="55">
        <f t="shared" si="6"/>
        <v>10.052447552447553</v>
      </c>
      <c r="E126" s="3">
        <v>297</v>
      </c>
      <c r="F126" s="3">
        <v>3579</v>
      </c>
      <c r="G126" s="3">
        <v>5.44</v>
      </c>
      <c r="H126" s="56">
        <v>8.26</v>
      </c>
      <c r="I126" s="53">
        <f t="shared" si="9"/>
        <v>12.513986013986013</v>
      </c>
      <c r="J126" s="54">
        <f t="shared" si="10"/>
        <v>12.05050505050505</v>
      </c>
      <c r="K126" s="55">
        <f t="shared" si="11"/>
        <v>1.8478763883175648</v>
      </c>
    </row>
    <row r="127" spans="1:11">
      <c r="A127" s="50">
        <v>42495</v>
      </c>
      <c r="B127" s="51">
        <f>'Daily income'!D128</f>
        <v>2848000</v>
      </c>
      <c r="C127" s="57">
        <v>285</v>
      </c>
      <c r="D127" s="55">
        <f t="shared" si="6"/>
        <v>9.9929824561403517</v>
      </c>
      <c r="E127" s="3">
        <v>309</v>
      </c>
      <c r="F127" s="3">
        <v>2848</v>
      </c>
      <c r="G127" s="3">
        <v>5.36</v>
      </c>
      <c r="H127" s="56">
        <v>8.3800000000000008</v>
      </c>
      <c r="I127" s="53">
        <f t="shared" si="9"/>
        <v>9.9929824561403517</v>
      </c>
      <c r="J127" s="54">
        <f t="shared" si="10"/>
        <v>9.2168284789644019</v>
      </c>
      <c r="K127" s="55">
        <f t="shared" si="11"/>
        <v>1.8643623985336475</v>
      </c>
    </row>
    <row r="128" spans="1:11">
      <c r="A128" s="50">
        <v>42496</v>
      </c>
      <c r="B128" s="51">
        <f>'Daily income'!D129</f>
        <v>2648000</v>
      </c>
      <c r="C128" s="57">
        <v>269</v>
      </c>
      <c r="D128" s="55">
        <f t="shared" si="6"/>
        <v>9.8438661710037181</v>
      </c>
      <c r="E128" s="3">
        <v>275</v>
      </c>
      <c r="F128" s="3">
        <v>3143</v>
      </c>
      <c r="G128" s="3">
        <v>5.32</v>
      </c>
      <c r="H128" s="56">
        <v>8.32</v>
      </c>
      <c r="I128" s="53">
        <f t="shared" si="9"/>
        <v>11.684014869888475</v>
      </c>
      <c r="J128" s="54">
        <f t="shared" si="10"/>
        <v>11.42909090909091</v>
      </c>
      <c r="K128" s="55">
        <f t="shared" si="11"/>
        <v>1.8503507840232551</v>
      </c>
    </row>
    <row r="129" spans="1:11">
      <c r="A129" s="50">
        <v>42497</v>
      </c>
      <c r="B129" s="51">
        <f>'Daily income'!D130</f>
        <v>2159000</v>
      </c>
      <c r="C129" s="57">
        <v>235</v>
      </c>
      <c r="D129" s="55">
        <f t="shared" si="6"/>
        <v>9.1872340425531913</v>
      </c>
      <c r="E129" s="3">
        <v>178</v>
      </c>
      <c r="F129" s="3">
        <v>2299</v>
      </c>
      <c r="G129" s="3">
        <v>5.0999999999999996</v>
      </c>
      <c r="H129" s="56">
        <v>7.57</v>
      </c>
      <c r="I129" s="53">
        <f t="shared" si="9"/>
        <v>9.7829787234042556</v>
      </c>
      <c r="J129" s="54">
        <f t="shared" si="10"/>
        <v>12.915730337078651</v>
      </c>
      <c r="K129" s="55">
        <f t="shared" si="11"/>
        <v>1.8014184397163122</v>
      </c>
    </row>
    <row r="130" spans="1:11">
      <c r="A130" s="50">
        <v>42498</v>
      </c>
      <c r="B130" s="51">
        <f>'Daily income'!D131</f>
        <v>2205000</v>
      </c>
      <c r="C130" s="57">
        <v>243</v>
      </c>
      <c r="D130" s="55">
        <f t="shared" si="6"/>
        <v>9.0740740740740744</v>
      </c>
      <c r="E130" s="3">
        <v>185</v>
      </c>
      <c r="F130" s="3">
        <v>2310</v>
      </c>
      <c r="G130" s="3">
        <v>5.1100000000000003</v>
      </c>
      <c r="H130" s="56">
        <v>7.25</v>
      </c>
      <c r="I130" s="53">
        <f t="shared" si="9"/>
        <v>9.5061728395061724</v>
      </c>
      <c r="J130" s="54">
        <f t="shared" si="10"/>
        <v>12.486486486486486</v>
      </c>
      <c r="K130" s="55">
        <f t="shared" si="11"/>
        <v>1.7757483510908167</v>
      </c>
    </row>
    <row r="131" spans="1:11">
      <c r="A131" s="50">
        <v>42499</v>
      </c>
      <c r="B131" s="51">
        <f>'Daily income'!D132</f>
        <v>2846000</v>
      </c>
      <c r="C131" s="57">
        <v>284</v>
      </c>
      <c r="D131" s="55">
        <f t="shared" si="6"/>
        <v>10.02112676056338</v>
      </c>
      <c r="E131" s="3">
        <v>299</v>
      </c>
      <c r="F131" s="3">
        <v>2841</v>
      </c>
      <c r="G131" s="3">
        <v>5.5</v>
      </c>
      <c r="H131" s="56">
        <v>8.4600000000000009</v>
      </c>
      <c r="I131" s="53">
        <f t="shared" si="9"/>
        <v>10.003521126760564</v>
      </c>
      <c r="J131" s="54">
        <f t="shared" si="10"/>
        <v>9.5016722408026748</v>
      </c>
      <c r="K131" s="55">
        <f t="shared" si="11"/>
        <v>1.82202304737516</v>
      </c>
    </row>
    <row r="132" spans="1:11">
      <c r="A132" s="50">
        <v>42500</v>
      </c>
      <c r="B132" s="51">
        <f>'Daily income'!D133</f>
        <v>2853000</v>
      </c>
      <c r="C132" s="57">
        <v>275</v>
      </c>
      <c r="D132" s="55">
        <f t="shared" si="6"/>
        <v>10.374545454545453</v>
      </c>
      <c r="E132" s="3">
        <v>298</v>
      </c>
      <c r="F132" s="3">
        <v>3605</v>
      </c>
      <c r="G132" s="3">
        <v>5.64</v>
      </c>
      <c r="H132" s="56">
        <v>9.1999999999999993</v>
      </c>
      <c r="I132" s="53">
        <f t="shared" si="9"/>
        <v>13.109090909090909</v>
      </c>
      <c r="J132" s="54">
        <f t="shared" si="10"/>
        <v>12.09731543624161</v>
      </c>
      <c r="K132" s="55">
        <f t="shared" si="11"/>
        <v>1.8394584139264989</v>
      </c>
    </row>
    <row r="133" spans="1:11">
      <c r="A133" s="50">
        <v>42501</v>
      </c>
      <c r="B133" s="51">
        <f>'Daily income'!D134</f>
        <v>2665000</v>
      </c>
      <c r="C133" s="57">
        <v>271</v>
      </c>
      <c r="D133" s="55">
        <f t="shared" si="6"/>
        <v>9.8339483394833955</v>
      </c>
      <c r="E133" s="3">
        <v>285</v>
      </c>
      <c r="F133" s="3">
        <v>2665</v>
      </c>
      <c r="G133" s="3">
        <v>5.31</v>
      </c>
      <c r="H133" s="56">
        <v>8.4600000000000009</v>
      </c>
      <c r="I133" s="53">
        <f t="shared" si="9"/>
        <v>9.8339483394833955</v>
      </c>
      <c r="J133" s="54">
        <f t="shared" si="10"/>
        <v>9.3508771929824555</v>
      </c>
      <c r="K133" s="55">
        <f t="shared" si="11"/>
        <v>1.8519676722190954</v>
      </c>
    </row>
    <row r="134" spans="1:11">
      <c r="A134" s="50">
        <v>42502</v>
      </c>
      <c r="B134" s="51">
        <f>'Daily income'!D135</f>
        <v>2604000</v>
      </c>
      <c r="C134" s="57">
        <v>269</v>
      </c>
      <c r="D134" s="55">
        <f t="shared" si="6"/>
        <v>9.6802973977695164</v>
      </c>
      <c r="E134" s="3">
        <v>273</v>
      </c>
      <c r="F134" s="3">
        <v>2604</v>
      </c>
      <c r="G134" s="3">
        <v>5.3</v>
      </c>
      <c r="H134" s="56">
        <v>8.35</v>
      </c>
      <c r="I134" s="53">
        <f t="shared" si="9"/>
        <v>9.6802973977695164</v>
      </c>
      <c r="J134" s="54">
        <f t="shared" si="10"/>
        <v>9.5384615384615383</v>
      </c>
      <c r="K134" s="55">
        <f t="shared" si="11"/>
        <v>1.8264712071263238</v>
      </c>
    </row>
    <row r="135" spans="1:11">
      <c r="A135" s="50">
        <v>42503</v>
      </c>
      <c r="B135" s="51">
        <f>'Daily income'!D136</f>
        <v>2474000</v>
      </c>
      <c r="C135" s="57">
        <v>258</v>
      </c>
      <c r="D135" s="55">
        <f t="shared" si="6"/>
        <v>9.5891472868217065</v>
      </c>
      <c r="E135" s="3">
        <v>252</v>
      </c>
      <c r="F135" s="3">
        <v>3427</v>
      </c>
      <c r="G135" s="3">
        <v>5.27</v>
      </c>
      <c r="H135" s="56">
        <v>8.2799999999999994</v>
      </c>
      <c r="I135" s="53">
        <f t="shared" si="9"/>
        <v>13.282945736434108</v>
      </c>
      <c r="J135" s="54">
        <f t="shared" si="10"/>
        <v>13.59920634920635</v>
      </c>
      <c r="K135" s="55">
        <f t="shared" si="11"/>
        <v>1.8195725401938723</v>
      </c>
    </row>
    <row r="136" spans="1:11">
      <c r="A136" s="50">
        <v>42504</v>
      </c>
      <c r="B136" s="51">
        <f>'Daily income'!D137</f>
        <v>2068000</v>
      </c>
      <c r="C136" s="57">
        <v>227</v>
      </c>
      <c r="D136" s="55">
        <f t="shared" si="6"/>
        <v>9.1101321585903072</v>
      </c>
      <c r="E136" s="3">
        <v>186</v>
      </c>
      <c r="F136" s="3">
        <v>2252</v>
      </c>
      <c r="G136" s="3">
        <v>5.1100000000000003</v>
      </c>
      <c r="H136" s="56">
        <v>8.07</v>
      </c>
      <c r="I136" s="53">
        <f t="shared" si="9"/>
        <v>9.9207048458149778</v>
      </c>
      <c r="J136" s="54">
        <f t="shared" si="10"/>
        <v>12.10752688172043</v>
      </c>
      <c r="K136" s="55">
        <f t="shared" si="11"/>
        <v>1.7828047277084749</v>
      </c>
    </row>
    <row r="137" spans="1:11">
      <c r="A137" s="50">
        <v>42505</v>
      </c>
      <c r="B137" s="51">
        <f>'Daily income'!D138</f>
        <v>1832000</v>
      </c>
      <c r="C137" s="57">
        <v>213</v>
      </c>
      <c r="D137" s="55">
        <f t="shared" si="6"/>
        <v>8.60093896713615</v>
      </c>
      <c r="E137" s="3">
        <v>152</v>
      </c>
      <c r="F137" s="3">
        <v>2124</v>
      </c>
      <c r="G137" s="3">
        <v>5.31</v>
      </c>
      <c r="H137" s="56">
        <v>8.34</v>
      </c>
      <c r="I137" s="53">
        <f t="shared" si="9"/>
        <v>9.9718309859154921</v>
      </c>
      <c r="J137" s="54">
        <f t="shared" si="10"/>
        <v>13.973684210526315</v>
      </c>
      <c r="K137" s="55">
        <f t="shared" si="11"/>
        <v>1.6197625173514407</v>
      </c>
    </row>
    <row r="138" spans="1:11">
      <c r="A138" s="50">
        <v>42506</v>
      </c>
      <c r="B138" s="51">
        <f>'Daily income'!D139</f>
        <v>2634000</v>
      </c>
      <c r="C138" s="57">
        <v>263</v>
      </c>
      <c r="D138" s="55">
        <f t="shared" si="6"/>
        <v>10.015209125475286</v>
      </c>
      <c r="E138" s="3">
        <v>331</v>
      </c>
      <c r="F138" s="3">
        <v>3787</v>
      </c>
      <c r="G138" s="3">
        <v>5.51</v>
      </c>
      <c r="H138" s="56">
        <v>8.4700000000000006</v>
      </c>
      <c r="I138" s="53">
        <f t="shared" si="9"/>
        <v>14.399239543726235</v>
      </c>
      <c r="J138" s="54">
        <f t="shared" si="10"/>
        <v>11.441087613293051</v>
      </c>
      <c r="K138" s="55">
        <f t="shared" si="11"/>
        <v>1.8176423095236454</v>
      </c>
    </row>
    <row r="139" spans="1:11">
      <c r="A139" s="50">
        <v>42507</v>
      </c>
      <c r="B139" s="51">
        <f>'Daily income'!D140</f>
        <v>2730000</v>
      </c>
      <c r="C139" s="57">
        <v>270</v>
      </c>
      <c r="D139" s="55">
        <f t="shared" si="6"/>
        <v>10.111111111111111</v>
      </c>
      <c r="E139" s="3">
        <v>332</v>
      </c>
      <c r="F139" s="3">
        <v>2929</v>
      </c>
      <c r="G139" s="3">
        <v>5.65</v>
      </c>
      <c r="H139" s="56">
        <v>8.58</v>
      </c>
      <c r="I139" s="53">
        <f t="shared" si="9"/>
        <v>10.848148148148148</v>
      </c>
      <c r="J139" s="54">
        <f t="shared" si="10"/>
        <v>8.8222891566265051</v>
      </c>
      <c r="K139" s="55">
        <f t="shared" si="11"/>
        <v>1.7895771878072761</v>
      </c>
    </row>
    <row r="140" spans="1:11">
      <c r="A140" s="50">
        <v>42508</v>
      </c>
      <c r="B140" s="51">
        <f>'Daily income'!D141</f>
        <v>2748000</v>
      </c>
      <c r="C140" s="57">
        <v>280</v>
      </c>
      <c r="D140" s="55">
        <f t="shared" si="6"/>
        <v>9.8142857142857132</v>
      </c>
      <c r="E140" s="3">
        <v>339</v>
      </c>
      <c r="F140" s="3">
        <v>2849</v>
      </c>
      <c r="G140" s="3">
        <v>5.56</v>
      </c>
      <c r="H140" s="56">
        <v>8.42</v>
      </c>
      <c r="I140" s="53">
        <f t="shared" si="9"/>
        <v>10.175000000000001</v>
      </c>
      <c r="J140" s="54">
        <f t="shared" si="10"/>
        <v>8.4041297935103252</v>
      </c>
      <c r="K140" s="55">
        <f t="shared" si="11"/>
        <v>1.765159301130524</v>
      </c>
    </row>
    <row r="141" spans="1:11">
      <c r="A141" s="50">
        <v>42509</v>
      </c>
      <c r="B141" s="51">
        <f>'Daily income'!D142</f>
        <v>2714000</v>
      </c>
      <c r="C141" s="57">
        <v>284</v>
      </c>
      <c r="D141" s="55">
        <f t="shared" si="6"/>
        <v>9.556338028169014</v>
      </c>
      <c r="E141" s="3">
        <v>312</v>
      </c>
      <c r="F141" s="3">
        <v>3304</v>
      </c>
      <c r="G141" s="3">
        <v>5.41</v>
      </c>
      <c r="H141" s="56">
        <v>8.34</v>
      </c>
      <c r="I141" s="53">
        <f t="shared" si="9"/>
        <v>11.633802816901408</v>
      </c>
      <c r="J141" s="54">
        <f t="shared" si="10"/>
        <v>10.589743589743589</v>
      </c>
      <c r="K141" s="55">
        <f t="shared" si="11"/>
        <v>1.7664210772955664</v>
      </c>
    </row>
    <row r="142" spans="1:11">
      <c r="A142" s="50">
        <v>42510</v>
      </c>
      <c r="B142" s="51">
        <f>'Daily income'!D143</f>
        <v>2736000</v>
      </c>
      <c r="C142" s="57">
        <v>272</v>
      </c>
      <c r="D142" s="55">
        <f t="shared" si="6"/>
        <v>10.058823529411764</v>
      </c>
      <c r="E142" s="3">
        <v>331</v>
      </c>
      <c r="F142" s="3">
        <v>3077</v>
      </c>
      <c r="G142" s="3">
        <v>5.58</v>
      </c>
      <c r="H142" s="56">
        <v>9.26</v>
      </c>
      <c r="I142" s="53">
        <f t="shared" si="9"/>
        <v>11.3125</v>
      </c>
      <c r="J142" s="54">
        <f t="shared" si="10"/>
        <v>9.2960725075528696</v>
      </c>
      <c r="K142" s="55">
        <f t="shared" si="11"/>
        <v>1.8026565464895634</v>
      </c>
    </row>
    <row r="143" spans="1:11">
      <c r="A143" s="50">
        <v>42511</v>
      </c>
      <c r="B143" s="51">
        <f>'Daily income'!D144</f>
        <v>2173000</v>
      </c>
      <c r="C143" s="57">
        <v>239</v>
      </c>
      <c r="D143" s="55">
        <f t="shared" si="6"/>
        <v>9.0920502092050217</v>
      </c>
      <c r="E143" s="3">
        <v>180</v>
      </c>
      <c r="F143" s="3">
        <v>2197</v>
      </c>
      <c r="G143" s="3">
        <v>5.19</v>
      </c>
      <c r="H143" s="56">
        <v>8.1110000000000007</v>
      </c>
      <c r="I143" s="53">
        <f t="shared" si="9"/>
        <v>9.1924686192468616</v>
      </c>
      <c r="J143" s="54">
        <f t="shared" si="10"/>
        <v>12.205555555555556</v>
      </c>
      <c r="K143" s="55">
        <f t="shared" si="11"/>
        <v>1.7518401173805436</v>
      </c>
    </row>
    <row r="144" spans="1:11">
      <c r="A144" s="50">
        <v>42512</v>
      </c>
      <c r="B144" s="51">
        <f>'Daily income'!D145</f>
        <v>2232000</v>
      </c>
      <c r="C144" s="57">
        <v>235</v>
      </c>
      <c r="D144" s="55">
        <f t="shared" si="6"/>
        <v>9.4978723404255323</v>
      </c>
      <c r="E144" s="3">
        <v>199</v>
      </c>
      <c r="F144" s="3">
        <v>2884</v>
      </c>
      <c r="G144" s="3">
        <v>5.42</v>
      </c>
      <c r="H144" s="56">
        <v>8.1</v>
      </c>
      <c r="I144" s="53">
        <f t="shared" si="9"/>
        <v>12.272340425531915</v>
      </c>
      <c r="J144" s="54">
        <f t="shared" si="10"/>
        <v>14.492462311557789</v>
      </c>
      <c r="K144" s="55">
        <f t="shared" si="11"/>
        <v>1.7523749705582163</v>
      </c>
    </row>
    <row r="145" spans="1:11">
      <c r="A145" s="50">
        <v>42513</v>
      </c>
      <c r="B145" s="51">
        <f>'Daily income'!D146</f>
        <v>2789000</v>
      </c>
      <c r="C145" s="57">
        <v>265</v>
      </c>
      <c r="D145" s="55">
        <f t="shared" si="6"/>
        <v>10.524528301886793</v>
      </c>
      <c r="E145" s="3">
        <v>325</v>
      </c>
      <c r="F145" s="3">
        <v>3072</v>
      </c>
      <c r="G145" s="3">
        <v>5.74</v>
      </c>
      <c r="H145" s="56">
        <v>8.3800000000000008</v>
      </c>
      <c r="I145" s="53">
        <f t="shared" si="9"/>
        <v>11.592452830188678</v>
      </c>
      <c r="J145" s="54">
        <f t="shared" si="10"/>
        <v>9.4523076923076932</v>
      </c>
      <c r="K145" s="55">
        <f t="shared" si="11"/>
        <v>1.8335415160081521</v>
      </c>
    </row>
    <row r="146" spans="1:11">
      <c r="A146" s="50">
        <v>42514</v>
      </c>
      <c r="B146" s="51">
        <f>'Daily income'!D147</f>
        <v>2704000</v>
      </c>
      <c r="C146" s="57">
        <v>259</v>
      </c>
      <c r="D146" s="55">
        <f t="shared" si="6"/>
        <v>10.440154440154441</v>
      </c>
      <c r="E146" s="3">
        <v>334</v>
      </c>
      <c r="F146" s="3">
        <v>3289</v>
      </c>
      <c r="G146" s="3">
        <v>5.66</v>
      </c>
      <c r="H146" s="56">
        <v>9.06</v>
      </c>
      <c r="I146" s="53">
        <f t="shared" si="9"/>
        <v>12.698841698841699</v>
      </c>
      <c r="J146" s="54">
        <f t="shared" si="10"/>
        <v>9.8473053892215567</v>
      </c>
      <c r="K146" s="55">
        <f t="shared" si="11"/>
        <v>1.8445502544442474</v>
      </c>
    </row>
    <row r="147" spans="1:11">
      <c r="A147" s="50">
        <v>42515</v>
      </c>
      <c r="B147" s="51">
        <f>'Daily income'!D148</f>
        <v>2303000</v>
      </c>
      <c r="C147" s="57">
        <v>238</v>
      </c>
      <c r="D147" s="55">
        <f t="shared" si="6"/>
        <v>9.6764705882352935</v>
      </c>
      <c r="E147" s="3">
        <v>206</v>
      </c>
      <c r="F147" s="3">
        <v>2482</v>
      </c>
      <c r="G147" s="3">
        <v>5.26</v>
      </c>
      <c r="H147" s="56">
        <v>8.1</v>
      </c>
      <c r="I147" s="53">
        <f t="shared" si="9"/>
        <v>10.428571428571429</v>
      </c>
      <c r="J147" s="54">
        <f t="shared" si="10"/>
        <v>12.048543689320388</v>
      </c>
      <c r="K147" s="55">
        <f t="shared" si="11"/>
        <v>1.8396331916797137</v>
      </c>
    </row>
    <row r="148" spans="1:11">
      <c r="A148" s="50">
        <v>42516</v>
      </c>
      <c r="B148" s="51">
        <f>'Daily income'!D149</f>
        <v>2630000</v>
      </c>
      <c r="C148" s="57">
        <v>250</v>
      </c>
      <c r="D148" s="55">
        <f t="shared" si="6"/>
        <v>10.52</v>
      </c>
      <c r="E148" s="3">
        <v>326</v>
      </c>
      <c r="F148" s="3">
        <v>3639</v>
      </c>
      <c r="G148" s="3">
        <v>5.61</v>
      </c>
      <c r="H148" s="56">
        <v>9.1</v>
      </c>
      <c r="I148" s="53">
        <f t="shared" si="9"/>
        <v>14.555999999999999</v>
      </c>
      <c r="J148" s="54">
        <f t="shared" si="10"/>
        <v>11.162576687116564</v>
      </c>
      <c r="K148" s="55">
        <f t="shared" si="11"/>
        <v>1.8752228163992868</v>
      </c>
    </row>
    <row r="149" spans="1:11">
      <c r="A149" s="50">
        <v>42517</v>
      </c>
      <c r="B149" s="51">
        <f>'Daily income'!D150</f>
        <v>2506000</v>
      </c>
      <c r="C149" s="57">
        <v>241</v>
      </c>
      <c r="D149" s="55">
        <f t="shared" si="6"/>
        <v>10.398340248962656</v>
      </c>
      <c r="E149" s="3">
        <v>296</v>
      </c>
      <c r="F149" s="3">
        <v>3311</v>
      </c>
      <c r="G149" s="3">
        <v>5.61</v>
      </c>
      <c r="H149" s="56">
        <v>8.4600000000000009</v>
      </c>
      <c r="I149" s="53">
        <f t="shared" ref="I149:I225" si="12">F149/C149</f>
        <v>13.738589211618256</v>
      </c>
      <c r="J149" s="54">
        <f t="shared" ref="J149:J225" si="13">F149/E149</f>
        <v>11.185810810810811</v>
      </c>
      <c r="K149" s="55">
        <f t="shared" si="11"/>
        <v>1.853536586267853</v>
      </c>
    </row>
    <row r="150" spans="1:11">
      <c r="A150" s="50">
        <v>42518</v>
      </c>
      <c r="B150" s="51">
        <f>'Daily income'!D151</f>
        <v>2061000</v>
      </c>
      <c r="C150" s="57">
        <v>212</v>
      </c>
      <c r="D150" s="55">
        <f t="shared" si="6"/>
        <v>9.7216981132075464</v>
      </c>
      <c r="E150" s="3">
        <v>222</v>
      </c>
      <c r="F150" s="3">
        <v>2623</v>
      </c>
      <c r="G150" s="3">
        <v>5.38</v>
      </c>
      <c r="H150" s="56">
        <v>8.0299999999999994</v>
      </c>
      <c r="I150" s="53">
        <f t="shared" si="12"/>
        <v>12.372641509433961</v>
      </c>
      <c r="J150" s="54">
        <f t="shared" si="13"/>
        <v>11.815315315315315</v>
      </c>
      <c r="K150" s="55">
        <f t="shared" si="11"/>
        <v>1.8070070842393209</v>
      </c>
    </row>
    <row r="151" spans="1:11">
      <c r="A151" s="50">
        <v>42519</v>
      </c>
      <c r="B151" s="51">
        <f>'Daily income'!D152</f>
        <v>2134000</v>
      </c>
      <c r="C151" s="57">
        <v>264</v>
      </c>
      <c r="D151" s="55">
        <f t="shared" si="6"/>
        <v>8.0833333333333321</v>
      </c>
      <c r="E151" s="3">
        <v>203</v>
      </c>
      <c r="F151" s="3">
        <v>1961</v>
      </c>
      <c r="G151" s="3">
        <v>4.9400000000000004</v>
      </c>
      <c r="H151" s="56">
        <v>7.07</v>
      </c>
      <c r="I151" s="53">
        <f t="shared" si="12"/>
        <v>7.4280303030303028</v>
      </c>
      <c r="J151" s="54">
        <f t="shared" si="13"/>
        <v>9.6600985221674875</v>
      </c>
      <c r="K151" s="55">
        <f t="shared" si="11"/>
        <v>1.6363022941970307</v>
      </c>
    </row>
    <row r="152" spans="1:11">
      <c r="A152" s="50">
        <v>42520</v>
      </c>
      <c r="B152" s="51">
        <f>'Daily income'!D153</f>
        <v>2859000</v>
      </c>
      <c r="C152" s="57">
        <v>292</v>
      </c>
      <c r="D152" s="55">
        <f t="shared" si="6"/>
        <v>9.7910958904109595</v>
      </c>
      <c r="E152" s="3">
        <v>303</v>
      </c>
      <c r="F152" s="3">
        <v>3750</v>
      </c>
      <c r="G152" s="3">
        <v>5.64</v>
      </c>
      <c r="H152" s="56">
        <v>8.4</v>
      </c>
      <c r="I152" s="53">
        <f t="shared" si="12"/>
        <v>12.842465753424657</v>
      </c>
      <c r="J152" s="54">
        <f t="shared" si="13"/>
        <v>12.376237623762377</v>
      </c>
      <c r="K152" s="55">
        <f t="shared" si="11"/>
        <v>1.7360099096473334</v>
      </c>
    </row>
    <row r="153" spans="1:11">
      <c r="A153" s="50">
        <v>42521</v>
      </c>
      <c r="B153" s="51">
        <f>'Daily income'!D154</f>
        <v>2705000</v>
      </c>
      <c r="C153" s="57">
        <v>265</v>
      </c>
      <c r="D153" s="55">
        <f t="shared" si="6"/>
        <v>10.207547169811322</v>
      </c>
      <c r="E153" s="3">
        <v>371</v>
      </c>
      <c r="F153" s="3">
        <v>3330</v>
      </c>
      <c r="G153" s="3">
        <v>5.61</v>
      </c>
      <c r="H153" s="56">
        <v>8.58</v>
      </c>
      <c r="I153" s="53">
        <f t="shared" si="12"/>
        <v>12.566037735849056</v>
      </c>
      <c r="J153" s="54">
        <f t="shared" si="13"/>
        <v>8.9757412398921836</v>
      </c>
      <c r="K153" s="55">
        <f t="shared" si="11"/>
        <v>1.8195271247435512</v>
      </c>
    </row>
    <row r="154" spans="1:11">
      <c r="A154" s="50">
        <v>42522</v>
      </c>
      <c r="B154" s="51">
        <f>'Daily income'!D155</f>
        <v>2671000</v>
      </c>
      <c r="C154" s="57">
        <v>264</v>
      </c>
      <c r="D154" s="55">
        <f t="shared" si="6"/>
        <v>10.117424242424242</v>
      </c>
      <c r="E154" s="3">
        <v>306</v>
      </c>
      <c r="F154" s="3">
        <v>3669</v>
      </c>
      <c r="G154" s="3">
        <v>5.56</v>
      </c>
      <c r="H154" s="56">
        <v>9.52</v>
      </c>
      <c r="I154" s="53">
        <f t="shared" si="12"/>
        <v>13.897727272727273</v>
      </c>
      <c r="J154" s="54">
        <f t="shared" si="13"/>
        <v>11.990196078431373</v>
      </c>
      <c r="K154" s="55">
        <f t="shared" si="11"/>
        <v>1.8196806191410508</v>
      </c>
    </row>
    <row r="155" spans="1:11">
      <c r="A155" s="50">
        <v>42523</v>
      </c>
      <c r="B155" s="51">
        <f>'Daily income'!D156</f>
        <v>2672000</v>
      </c>
      <c r="C155" s="57">
        <v>262</v>
      </c>
      <c r="D155" s="55">
        <f t="shared" si="6"/>
        <v>10.198473282442748</v>
      </c>
      <c r="E155" s="3">
        <v>337</v>
      </c>
      <c r="F155" s="3">
        <v>3407</v>
      </c>
      <c r="G155" s="3">
        <v>5.58</v>
      </c>
      <c r="H155" s="56">
        <v>8.5299999999999994</v>
      </c>
      <c r="I155" s="53">
        <f t="shared" si="12"/>
        <v>13.003816793893129</v>
      </c>
      <c r="J155" s="54">
        <f t="shared" si="13"/>
        <v>10.109792284866469</v>
      </c>
      <c r="K155" s="55">
        <f t="shared" si="11"/>
        <v>1.8276833839503133</v>
      </c>
    </row>
    <row r="156" spans="1:11">
      <c r="A156" s="50">
        <v>42524</v>
      </c>
      <c r="B156" s="51">
        <f>'Daily income'!D157</f>
        <v>2493000</v>
      </c>
      <c r="C156" s="57">
        <v>261</v>
      </c>
      <c r="D156" s="55">
        <f t="shared" si="6"/>
        <v>9.5517241379310338</v>
      </c>
      <c r="E156" s="3">
        <v>272</v>
      </c>
      <c r="F156" s="3">
        <v>2468</v>
      </c>
      <c r="G156" s="3">
        <v>5.3</v>
      </c>
      <c r="H156" s="56">
        <v>8.2799999999999994</v>
      </c>
      <c r="I156" s="53">
        <f t="shared" si="12"/>
        <v>9.4559386973180075</v>
      </c>
      <c r="J156" s="54">
        <f t="shared" si="13"/>
        <v>9.0735294117647065</v>
      </c>
      <c r="K156" s="55">
        <f t="shared" si="11"/>
        <v>1.8022121014964216</v>
      </c>
    </row>
    <row r="157" spans="1:11">
      <c r="A157" s="50">
        <v>42525</v>
      </c>
      <c r="B157" s="51">
        <f>'Daily income'!D158</f>
        <v>2085000</v>
      </c>
      <c r="C157" s="57">
        <v>234</v>
      </c>
      <c r="D157" s="55">
        <f t="shared" si="6"/>
        <v>8.9102564102564106</v>
      </c>
      <c r="E157" s="3">
        <v>182</v>
      </c>
      <c r="F157" s="3">
        <v>2273</v>
      </c>
      <c r="G157" s="3">
        <v>5.09</v>
      </c>
      <c r="H157" s="56">
        <v>7.3</v>
      </c>
      <c r="I157" s="53">
        <f t="shared" si="12"/>
        <v>9.7136752136752129</v>
      </c>
      <c r="J157" s="54">
        <f t="shared" si="13"/>
        <v>12.489010989010989</v>
      </c>
      <c r="K157" s="55">
        <f t="shared" si="11"/>
        <v>1.7505415344315149</v>
      </c>
    </row>
    <row r="158" spans="1:11">
      <c r="A158" s="50">
        <v>42526</v>
      </c>
      <c r="B158" s="51">
        <f>'Daily income'!D159</f>
        <v>2300000</v>
      </c>
      <c r="C158" s="57">
        <v>226</v>
      </c>
      <c r="D158" s="55">
        <f t="shared" si="6"/>
        <v>10.176991150442477</v>
      </c>
      <c r="E158" s="3">
        <v>203</v>
      </c>
      <c r="F158" s="3">
        <v>2821</v>
      </c>
      <c r="G158" s="3">
        <v>5.76</v>
      </c>
      <c r="H158" s="56">
        <v>8.23</v>
      </c>
      <c r="I158" s="53">
        <f t="shared" si="12"/>
        <v>12.482300884955752</v>
      </c>
      <c r="J158" s="54">
        <f t="shared" si="13"/>
        <v>13.896551724137931</v>
      </c>
      <c r="K158" s="55">
        <f t="shared" si="11"/>
        <v>1.7668387413962634</v>
      </c>
    </row>
    <row r="159" spans="1:11">
      <c r="A159" s="50">
        <v>42527</v>
      </c>
      <c r="B159" s="51">
        <f>'Daily income'!D160</f>
        <v>2658000</v>
      </c>
      <c r="C159" s="57">
        <v>251</v>
      </c>
      <c r="D159" s="55">
        <f t="shared" si="6"/>
        <v>10.589641434262949</v>
      </c>
      <c r="E159" s="3">
        <v>301</v>
      </c>
      <c r="F159" s="3">
        <v>3234</v>
      </c>
      <c r="G159" s="3">
        <v>5.78</v>
      </c>
      <c r="H159" s="56">
        <v>8.52</v>
      </c>
      <c r="I159" s="53">
        <f t="shared" si="12"/>
        <v>12.884462151394422</v>
      </c>
      <c r="J159" s="54">
        <f t="shared" si="13"/>
        <v>10.744186046511627</v>
      </c>
      <c r="K159" s="55">
        <f t="shared" si="11"/>
        <v>1.8321178952012023</v>
      </c>
    </row>
    <row r="160" spans="1:11">
      <c r="A160" s="50">
        <v>42528</v>
      </c>
      <c r="B160" s="51">
        <f>'Daily income'!D161</f>
        <v>2584000</v>
      </c>
      <c r="C160" s="57">
        <v>256</v>
      </c>
      <c r="D160" s="55">
        <f t="shared" si="6"/>
        <v>10.09375</v>
      </c>
      <c r="E160" s="3">
        <v>311</v>
      </c>
      <c r="F160" s="3">
        <v>3852</v>
      </c>
      <c r="G160" s="3">
        <v>5.5</v>
      </c>
      <c r="H160" s="56">
        <v>8.48</v>
      </c>
      <c r="I160" s="53">
        <f t="shared" si="12"/>
        <v>15.046875</v>
      </c>
      <c r="J160" s="54">
        <f t="shared" si="13"/>
        <v>12.385852090032154</v>
      </c>
      <c r="K160" s="55">
        <f t="shared" si="11"/>
        <v>1.8352272727272727</v>
      </c>
    </row>
    <row r="161" spans="1:11">
      <c r="A161" s="50">
        <v>42529</v>
      </c>
      <c r="B161" s="51">
        <f>'Daily income'!D162</f>
        <v>2579000</v>
      </c>
      <c r="C161" s="57">
        <v>256</v>
      </c>
      <c r="D161" s="55">
        <f t="shared" si="6"/>
        <v>10.07421875</v>
      </c>
      <c r="E161" s="3">
        <v>297</v>
      </c>
      <c r="F161" s="3">
        <v>4043</v>
      </c>
      <c r="G161" s="3">
        <v>5.5</v>
      </c>
      <c r="H161" s="56">
        <v>8.57</v>
      </c>
      <c r="I161" s="53">
        <f t="shared" si="12"/>
        <v>15.79296875</v>
      </c>
      <c r="J161" s="54">
        <f t="shared" si="13"/>
        <v>13.612794612794612</v>
      </c>
      <c r="K161" s="55">
        <f t="shared" si="11"/>
        <v>1.8316761363636365</v>
      </c>
    </row>
    <row r="162" spans="1:11">
      <c r="A162" s="50">
        <v>42530</v>
      </c>
      <c r="B162" s="51">
        <f>'Daily income'!D163</f>
        <v>2984000</v>
      </c>
      <c r="C162" s="57">
        <v>261</v>
      </c>
      <c r="D162" s="55">
        <f t="shared" si="6"/>
        <v>11.43295019157088</v>
      </c>
      <c r="E162" s="3">
        <v>310</v>
      </c>
      <c r="F162" s="3">
        <v>4455</v>
      </c>
      <c r="G162" s="3">
        <v>5.58</v>
      </c>
      <c r="H162" s="56">
        <v>6.16</v>
      </c>
      <c r="I162" s="53">
        <f t="shared" si="12"/>
        <v>17.068965517241381</v>
      </c>
      <c r="J162" s="54">
        <f t="shared" si="13"/>
        <v>14.370967741935484</v>
      </c>
      <c r="K162" s="55">
        <f t="shared" si="11"/>
        <v>2.0489158049410179</v>
      </c>
    </row>
    <row r="163" spans="1:11">
      <c r="A163" s="50">
        <v>42531</v>
      </c>
      <c r="B163" s="51">
        <f>'Daily income'!D164</f>
        <v>2459000</v>
      </c>
      <c r="C163" s="57">
        <v>246</v>
      </c>
      <c r="D163" s="55">
        <f t="shared" si="6"/>
        <v>9.9959349593495936</v>
      </c>
      <c r="E163" s="3">
        <v>267</v>
      </c>
      <c r="F163" s="3">
        <v>3592</v>
      </c>
      <c r="G163" s="3">
        <v>5.46</v>
      </c>
      <c r="H163" s="56">
        <v>9.0299999999999994</v>
      </c>
      <c r="I163" s="53">
        <f t="shared" si="12"/>
        <v>14.601626016260163</v>
      </c>
      <c r="J163" s="54">
        <f t="shared" si="13"/>
        <v>13.453183520599252</v>
      </c>
      <c r="K163" s="55">
        <f t="shared" si="11"/>
        <v>1.8307573185621966</v>
      </c>
    </row>
    <row r="164" spans="1:11">
      <c r="A164" s="50">
        <v>42532</v>
      </c>
      <c r="B164" s="51">
        <f>'Daily income'!D165</f>
        <v>2026000</v>
      </c>
      <c r="C164" s="57">
        <v>207</v>
      </c>
      <c r="D164" s="55">
        <f t="shared" ref="D164:D228" si="14">B164/C164/1000</f>
        <v>9.7874396135265709</v>
      </c>
      <c r="E164" s="3">
        <v>215</v>
      </c>
      <c r="F164" s="3">
        <v>3065</v>
      </c>
      <c r="G164" s="3">
        <v>5.35</v>
      </c>
      <c r="H164" s="56">
        <v>8.08</v>
      </c>
      <c r="I164" s="53">
        <f t="shared" si="12"/>
        <v>14.806763285024154</v>
      </c>
      <c r="J164" s="54">
        <f t="shared" si="13"/>
        <v>14.255813953488373</v>
      </c>
      <c r="K164" s="55">
        <f t="shared" si="11"/>
        <v>1.8294279651451535</v>
      </c>
    </row>
    <row r="165" spans="1:11">
      <c r="A165" s="50">
        <v>42533</v>
      </c>
      <c r="B165" s="51">
        <f>'Daily income'!D166</f>
        <v>2211000</v>
      </c>
      <c r="C165" s="57">
        <v>209</v>
      </c>
      <c r="D165" s="55">
        <f t="shared" si="14"/>
        <v>10.578947368421053</v>
      </c>
      <c r="E165" s="3">
        <v>177</v>
      </c>
      <c r="F165" s="3">
        <v>2474</v>
      </c>
      <c r="G165" s="3">
        <v>5.94</v>
      </c>
      <c r="H165" s="56">
        <v>8.1</v>
      </c>
      <c r="I165" s="53">
        <f t="shared" si="12"/>
        <v>11.83732057416268</v>
      </c>
      <c r="J165" s="54">
        <f t="shared" si="13"/>
        <v>13.977401129943503</v>
      </c>
      <c r="K165" s="55">
        <f t="shared" si="11"/>
        <v>1.7809675704412546</v>
      </c>
    </row>
    <row r="166" spans="1:11">
      <c r="A166" s="50">
        <v>42534</v>
      </c>
      <c r="B166" s="51">
        <f>'Daily income'!D167</f>
        <v>2635000</v>
      </c>
      <c r="C166" s="57">
        <v>256</v>
      </c>
      <c r="D166" s="55">
        <f t="shared" si="14"/>
        <v>10.29296875</v>
      </c>
      <c r="E166" s="3">
        <v>305</v>
      </c>
      <c r="F166" s="3">
        <v>3562</v>
      </c>
      <c r="G166" s="3">
        <v>5.64</v>
      </c>
      <c r="H166" s="56">
        <v>8.3800000000000008</v>
      </c>
      <c r="I166" s="53">
        <f t="shared" si="12"/>
        <v>13.9140625</v>
      </c>
      <c r="J166" s="54">
        <f t="shared" si="13"/>
        <v>11.678688524590164</v>
      </c>
      <c r="K166" s="55">
        <f t="shared" si="11"/>
        <v>1.8249944592198584</v>
      </c>
    </row>
    <row r="167" spans="1:11">
      <c r="A167" s="50">
        <v>42535</v>
      </c>
      <c r="B167" s="51">
        <f>'Daily income'!D168</f>
        <v>2631000</v>
      </c>
      <c r="C167" s="57">
        <v>262</v>
      </c>
      <c r="D167" s="55">
        <f t="shared" si="14"/>
        <v>10.041984732824426</v>
      </c>
      <c r="E167" s="3">
        <v>301</v>
      </c>
      <c r="F167" s="3">
        <v>3191</v>
      </c>
      <c r="G167" s="3">
        <v>5.58</v>
      </c>
      <c r="H167" s="56">
        <v>9.0500000000000007</v>
      </c>
      <c r="I167" s="53">
        <f t="shared" si="12"/>
        <v>12.179389312977099</v>
      </c>
      <c r="J167" s="54">
        <f t="shared" si="13"/>
        <v>10.601328903654485</v>
      </c>
      <c r="K167" s="55">
        <f t="shared" si="11"/>
        <v>1.7996388410079616</v>
      </c>
    </row>
    <row r="168" spans="1:11">
      <c r="A168" s="50">
        <v>42536</v>
      </c>
      <c r="B168" s="51">
        <f>'Daily income'!D169</f>
        <v>2835000</v>
      </c>
      <c r="C168" s="57">
        <v>268</v>
      </c>
      <c r="D168" s="55">
        <f t="shared" si="14"/>
        <v>10.578358208955224</v>
      </c>
      <c r="E168" s="3">
        <v>288</v>
      </c>
      <c r="F168" s="3">
        <v>4002</v>
      </c>
      <c r="G168" s="3">
        <v>5.75</v>
      </c>
      <c r="H168" s="56">
        <v>9.19</v>
      </c>
      <c r="I168" s="53">
        <f t="shared" si="12"/>
        <v>14.932835820895523</v>
      </c>
      <c r="J168" s="54">
        <f t="shared" si="13"/>
        <v>13.895833333333334</v>
      </c>
      <c r="K168" s="55">
        <f t="shared" si="11"/>
        <v>1.8397144711226476</v>
      </c>
    </row>
    <row r="169" spans="1:11">
      <c r="A169" s="50">
        <v>42537</v>
      </c>
      <c r="B169" s="51">
        <f>'Daily income'!D170</f>
        <v>2793000</v>
      </c>
      <c r="C169" s="57">
        <v>256</v>
      </c>
      <c r="D169" s="55">
        <f t="shared" si="14"/>
        <v>10.91015625</v>
      </c>
      <c r="E169" s="3">
        <v>318</v>
      </c>
      <c r="F169" s="3">
        <v>3492</v>
      </c>
      <c r="G169" s="3">
        <v>5.9</v>
      </c>
      <c r="H169" s="56">
        <v>9.1</v>
      </c>
      <c r="I169" s="53">
        <f t="shared" si="12"/>
        <v>13.640625</v>
      </c>
      <c r="J169" s="54">
        <f t="shared" si="13"/>
        <v>10.981132075471699</v>
      </c>
      <c r="K169" s="55">
        <f t="shared" si="11"/>
        <v>1.8491790254237288</v>
      </c>
    </row>
    <row r="170" spans="1:11">
      <c r="A170" s="50">
        <v>42538</v>
      </c>
      <c r="B170" s="51">
        <f>'Daily income'!D171</f>
        <v>2695000</v>
      </c>
      <c r="C170" s="57">
        <v>245</v>
      </c>
      <c r="D170" s="55">
        <f t="shared" si="14"/>
        <v>11</v>
      </c>
      <c r="E170" s="3">
        <v>305</v>
      </c>
      <c r="F170" s="3">
        <v>3218</v>
      </c>
      <c r="G170" s="3">
        <v>5.82</v>
      </c>
      <c r="H170" s="56">
        <v>9.02</v>
      </c>
      <c r="I170" s="53">
        <f t="shared" si="12"/>
        <v>13.134693877551021</v>
      </c>
      <c r="J170" s="54">
        <f t="shared" si="13"/>
        <v>10.550819672131148</v>
      </c>
      <c r="K170" s="55">
        <f t="shared" si="11"/>
        <v>1.8900343642611683</v>
      </c>
    </row>
    <row r="171" spans="1:11">
      <c r="A171" s="50">
        <v>42539</v>
      </c>
      <c r="B171" s="51">
        <f>'Daily income'!D172</f>
        <v>2163000</v>
      </c>
      <c r="C171" s="57">
        <v>217</v>
      </c>
      <c r="D171" s="55">
        <f t="shared" si="14"/>
        <v>9.9677419354838719</v>
      </c>
      <c r="E171" s="3">
        <v>194</v>
      </c>
      <c r="F171" s="3">
        <v>2827</v>
      </c>
      <c r="G171" s="3">
        <v>5.55</v>
      </c>
      <c r="H171" s="56">
        <v>8.1199999999999992</v>
      </c>
      <c r="I171" s="53">
        <f t="shared" si="12"/>
        <v>13.027649769585253</v>
      </c>
      <c r="J171" s="54">
        <f t="shared" si="13"/>
        <v>14.572164948453608</v>
      </c>
      <c r="K171" s="55">
        <f t="shared" si="11"/>
        <v>1.7959895379250219</v>
      </c>
    </row>
    <row r="172" spans="1:11">
      <c r="A172" s="50">
        <v>42540</v>
      </c>
      <c r="B172" s="51">
        <f>'Daily income'!D173</f>
        <v>1898000</v>
      </c>
      <c r="C172" s="57">
        <v>206</v>
      </c>
      <c r="D172" s="55">
        <f t="shared" si="14"/>
        <v>9.2135922330097095</v>
      </c>
      <c r="E172" s="3">
        <v>171</v>
      </c>
      <c r="F172" s="3">
        <v>2415</v>
      </c>
      <c r="G172" s="3">
        <v>5.14</v>
      </c>
      <c r="H172" s="56">
        <v>8.1</v>
      </c>
      <c r="I172" s="53">
        <f t="shared" si="12"/>
        <v>11.723300970873787</v>
      </c>
      <c r="J172" s="54">
        <f t="shared" si="13"/>
        <v>14.12280701754386</v>
      </c>
      <c r="K172" s="55">
        <f t="shared" si="11"/>
        <v>1.7925276717917724</v>
      </c>
    </row>
    <row r="173" spans="1:11">
      <c r="A173" s="50">
        <v>42541</v>
      </c>
      <c r="B173" s="51">
        <f>'Daily income'!D174</f>
        <v>2509000</v>
      </c>
      <c r="C173" s="57">
        <v>252</v>
      </c>
      <c r="D173" s="55">
        <f t="shared" si="14"/>
        <v>9.9563492063492074</v>
      </c>
      <c r="E173" s="3">
        <v>292</v>
      </c>
      <c r="F173" s="3">
        <v>3508</v>
      </c>
      <c r="G173" s="3">
        <v>5.44</v>
      </c>
      <c r="H173" s="56">
        <v>8.14</v>
      </c>
      <c r="I173" s="53">
        <f t="shared" si="12"/>
        <v>13.920634920634921</v>
      </c>
      <c r="J173" s="54">
        <f t="shared" si="13"/>
        <v>12.013698630136986</v>
      </c>
      <c r="K173" s="55">
        <f t="shared" si="11"/>
        <v>1.8302112511671336</v>
      </c>
    </row>
    <row r="174" spans="1:11">
      <c r="A174" s="50">
        <v>42542</v>
      </c>
      <c r="B174" s="51">
        <f>'Daily income'!D175</f>
        <v>2525000</v>
      </c>
      <c r="C174" s="57">
        <v>254</v>
      </c>
      <c r="D174" s="55">
        <f t="shared" si="14"/>
        <v>9.940944881889763</v>
      </c>
      <c r="E174" s="3">
        <v>286</v>
      </c>
      <c r="F174" s="3">
        <v>3569</v>
      </c>
      <c r="G174" s="3">
        <v>5.45</v>
      </c>
      <c r="H174" s="56">
        <v>8.44</v>
      </c>
      <c r="I174" s="53">
        <f t="shared" si="12"/>
        <v>14.051181102362206</v>
      </c>
      <c r="J174" s="54">
        <f t="shared" si="13"/>
        <v>12.479020979020978</v>
      </c>
      <c r="K174" s="55">
        <f t="shared" si="11"/>
        <v>1.8240265838329839</v>
      </c>
    </row>
    <row r="175" spans="1:11">
      <c r="A175" s="50">
        <v>42543</v>
      </c>
      <c r="B175" s="51">
        <f>'Daily income'!D176</f>
        <v>2545000</v>
      </c>
      <c r="C175" s="57">
        <v>253</v>
      </c>
      <c r="D175" s="55">
        <f t="shared" si="14"/>
        <v>10.059288537549408</v>
      </c>
      <c r="E175" s="3">
        <v>293</v>
      </c>
      <c r="F175" s="3">
        <v>3117</v>
      </c>
      <c r="G175" s="3">
        <v>5.51</v>
      </c>
      <c r="H175" s="56">
        <v>8.34</v>
      </c>
      <c r="I175" s="53">
        <f t="shared" si="12"/>
        <v>12.320158102766799</v>
      </c>
      <c r="J175" s="54">
        <f t="shared" si="13"/>
        <v>10.638225255972696</v>
      </c>
      <c r="K175" s="55">
        <f t="shared" si="11"/>
        <v>1.8256422028220343</v>
      </c>
    </row>
    <row r="176" spans="1:11">
      <c r="A176" s="50">
        <v>42544</v>
      </c>
      <c r="B176" s="51">
        <f>'Daily income'!D177</f>
        <v>2701000</v>
      </c>
      <c r="C176" s="57">
        <v>260</v>
      </c>
      <c r="D176" s="55">
        <f t="shared" si="14"/>
        <v>10.38846153846154</v>
      </c>
      <c r="E176" s="3">
        <v>285</v>
      </c>
      <c r="F176" s="3">
        <v>4247</v>
      </c>
      <c r="G176" s="3">
        <v>5.69</v>
      </c>
      <c r="H176" s="56">
        <v>9.1</v>
      </c>
      <c r="I176" s="53">
        <f t="shared" si="12"/>
        <v>16.334615384615386</v>
      </c>
      <c r="J176" s="54">
        <f t="shared" si="13"/>
        <v>14.901754385964912</v>
      </c>
      <c r="K176" s="55">
        <f t="shared" si="11"/>
        <v>1.8257401649317291</v>
      </c>
    </row>
    <row r="177" spans="1:11">
      <c r="A177" s="50">
        <v>42545</v>
      </c>
      <c r="B177" s="51">
        <f>'Daily income'!D178</f>
        <v>2545000</v>
      </c>
      <c r="C177" s="57">
        <v>256</v>
      </c>
      <c r="D177" s="55">
        <f t="shared" si="14"/>
        <v>9.94140625</v>
      </c>
      <c r="E177" s="3">
        <v>250</v>
      </c>
      <c r="F177" s="3">
        <v>3256</v>
      </c>
      <c r="G177" s="3">
        <v>5.5</v>
      </c>
      <c r="H177" s="56">
        <v>8.56</v>
      </c>
      <c r="I177" s="53">
        <f t="shared" si="12"/>
        <v>12.71875</v>
      </c>
      <c r="J177" s="54">
        <f t="shared" si="13"/>
        <v>13.023999999999999</v>
      </c>
      <c r="K177" s="55">
        <f t="shared" si="11"/>
        <v>1.8075284090909092</v>
      </c>
    </row>
    <row r="178" spans="1:11">
      <c r="A178" s="50">
        <v>42546</v>
      </c>
      <c r="B178" s="51">
        <f>'Daily income'!D179</f>
        <v>1974000</v>
      </c>
      <c r="C178" s="57">
        <v>213</v>
      </c>
      <c r="D178" s="55">
        <f t="shared" si="14"/>
        <v>9.2676056338028179</v>
      </c>
      <c r="E178" s="3">
        <v>222</v>
      </c>
      <c r="F178" s="3">
        <v>2523</v>
      </c>
      <c r="G178" s="3">
        <v>5.17</v>
      </c>
      <c r="H178" s="56">
        <v>7.14</v>
      </c>
      <c r="I178" s="53">
        <f t="shared" si="12"/>
        <v>11.845070422535212</v>
      </c>
      <c r="J178" s="54">
        <f t="shared" si="13"/>
        <v>11.364864864864865</v>
      </c>
      <c r="K178" s="55">
        <f t="shared" si="11"/>
        <v>1.7925736235595393</v>
      </c>
    </row>
    <row r="179" spans="1:11">
      <c r="A179" s="50">
        <v>42547</v>
      </c>
      <c r="B179" s="51">
        <f>'Daily income'!D180</f>
        <v>2033000</v>
      </c>
      <c r="C179" s="57">
        <v>209</v>
      </c>
      <c r="D179" s="55">
        <f t="shared" si="14"/>
        <v>9.7272727272727284</v>
      </c>
      <c r="E179" s="3">
        <v>193</v>
      </c>
      <c r="F179" s="3">
        <v>2296</v>
      </c>
      <c r="G179" s="3">
        <v>5.51</v>
      </c>
      <c r="H179" s="56">
        <v>7.42</v>
      </c>
      <c r="I179" s="53">
        <f t="shared" si="12"/>
        <v>10.985645933014354</v>
      </c>
      <c r="J179" s="54">
        <f t="shared" si="13"/>
        <v>11.896373056994818</v>
      </c>
      <c r="K179" s="55">
        <f t="shared" si="11"/>
        <v>1.765385249958753</v>
      </c>
    </row>
    <row r="180" spans="1:11">
      <c r="A180" s="50">
        <v>42548</v>
      </c>
      <c r="B180" s="51">
        <f>'Daily income'!D181</f>
        <v>2691000</v>
      </c>
      <c r="C180" s="57">
        <v>248</v>
      </c>
      <c r="D180" s="55">
        <f t="shared" si="14"/>
        <v>10.850806451612904</v>
      </c>
      <c r="E180" s="3">
        <v>256</v>
      </c>
      <c r="F180" s="3">
        <v>3853</v>
      </c>
      <c r="G180" s="3">
        <v>5.81</v>
      </c>
      <c r="H180" s="56">
        <v>9.08</v>
      </c>
      <c r="I180" s="53">
        <f t="shared" si="12"/>
        <v>15.536290322580646</v>
      </c>
      <c r="J180" s="54">
        <f t="shared" si="13"/>
        <v>15.05078125</v>
      </c>
      <c r="K180" s="55">
        <f t="shared" si="11"/>
        <v>1.8676086835822556</v>
      </c>
    </row>
    <row r="181" spans="1:11">
      <c r="A181" s="50">
        <v>42549</v>
      </c>
      <c r="B181" s="51">
        <f>'Daily income'!D182</f>
        <v>2720000</v>
      </c>
      <c r="C181" s="57">
        <v>260</v>
      </c>
      <c r="D181" s="55">
        <f t="shared" si="14"/>
        <v>10.461538461538462</v>
      </c>
      <c r="E181" s="3">
        <v>269</v>
      </c>
      <c r="F181" s="3">
        <v>3738</v>
      </c>
      <c r="G181" s="3">
        <v>5.68</v>
      </c>
      <c r="H181" s="56">
        <v>9.01</v>
      </c>
      <c r="I181" s="53">
        <f t="shared" si="12"/>
        <v>14.376923076923077</v>
      </c>
      <c r="J181" s="54">
        <f t="shared" si="13"/>
        <v>13.895910780669144</v>
      </c>
      <c r="K181" s="55">
        <f t="shared" si="11"/>
        <v>1.8418201516793067</v>
      </c>
    </row>
    <row r="182" spans="1:11">
      <c r="A182" s="50">
        <v>42550</v>
      </c>
      <c r="B182" s="51">
        <f>'Daily income'!D183</f>
        <v>3098000</v>
      </c>
      <c r="C182" s="57">
        <v>272</v>
      </c>
      <c r="D182" s="55">
        <f t="shared" si="14"/>
        <v>11.38970588235294</v>
      </c>
      <c r="E182" s="3">
        <v>264</v>
      </c>
      <c r="F182" s="3">
        <v>3098</v>
      </c>
      <c r="G182" s="3">
        <v>6.12</v>
      </c>
      <c r="H182" s="56">
        <v>9.4600000000000009</v>
      </c>
      <c r="I182" s="53">
        <f t="shared" si="12"/>
        <v>11.389705882352942</v>
      </c>
      <c r="J182" s="54">
        <f t="shared" si="13"/>
        <v>11.734848484848484</v>
      </c>
      <c r="K182" s="55">
        <f t="shared" si="11"/>
        <v>1.8610630526720491</v>
      </c>
    </row>
    <row r="183" spans="1:11">
      <c r="A183" s="50">
        <v>42551</v>
      </c>
      <c r="B183" s="51">
        <f>'Daily income'!D184</f>
        <v>2841000</v>
      </c>
      <c r="C183" s="57">
        <v>265</v>
      </c>
      <c r="D183" s="55">
        <f t="shared" si="14"/>
        <v>10.720754716981132</v>
      </c>
      <c r="E183" s="3">
        <v>256</v>
      </c>
      <c r="F183" s="3">
        <v>4917</v>
      </c>
      <c r="G183" s="3">
        <v>5.7</v>
      </c>
      <c r="H183" s="56">
        <v>9.27</v>
      </c>
      <c r="I183" s="53">
        <f t="shared" si="12"/>
        <v>18.554716981132074</v>
      </c>
      <c r="J183" s="54">
        <f t="shared" si="13"/>
        <v>19.20703125</v>
      </c>
      <c r="K183" s="55">
        <f t="shared" si="11"/>
        <v>1.8808341608738828</v>
      </c>
    </row>
    <row r="184" spans="1:11">
      <c r="A184" s="50">
        <v>42552</v>
      </c>
      <c r="B184" s="51">
        <f>'Daily income'!D185</f>
        <v>2443000</v>
      </c>
      <c r="C184" s="57">
        <v>247</v>
      </c>
      <c r="D184" s="55">
        <f t="shared" si="14"/>
        <v>9.8906882591093126</v>
      </c>
      <c r="E184" s="3">
        <v>212</v>
      </c>
      <c r="F184" s="3">
        <v>3158</v>
      </c>
      <c r="G184" s="3">
        <v>5.42</v>
      </c>
      <c r="H184" s="56">
        <v>8.2799999999999994</v>
      </c>
      <c r="I184" s="53">
        <f t="shared" si="12"/>
        <v>12.785425101214575</v>
      </c>
      <c r="J184" s="54">
        <f t="shared" si="13"/>
        <v>14.89622641509434</v>
      </c>
      <c r="K184" s="55">
        <f t="shared" si="11"/>
        <v>1.8248502323079914</v>
      </c>
    </row>
    <row r="185" spans="1:11">
      <c r="A185" s="50">
        <v>42553</v>
      </c>
      <c r="B185" s="51">
        <f>'Daily income'!D186</f>
        <v>2051000</v>
      </c>
      <c r="C185" s="57">
        <v>217</v>
      </c>
      <c r="D185" s="55">
        <f t="shared" si="14"/>
        <v>9.4516129032258061</v>
      </c>
      <c r="E185" s="3">
        <v>178</v>
      </c>
      <c r="F185" s="3">
        <v>3122</v>
      </c>
      <c r="G185" s="3">
        <v>5.24</v>
      </c>
      <c r="H185" s="56">
        <v>8.11</v>
      </c>
      <c r="I185" s="53">
        <f t="shared" si="12"/>
        <v>14.387096774193548</v>
      </c>
      <c r="J185" s="54">
        <f t="shared" si="13"/>
        <v>17.539325842696631</v>
      </c>
      <c r="K185" s="55">
        <f t="shared" si="11"/>
        <v>1.80374292046294</v>
      </c>
    </row>
    <row r="186" spans="1:11">
      <c r="A186" s="50">
        <v>42554</v>
      </c>
      <c r="B186" s="51">
        <f>'Daily income'!D187</f>
        <v>1968000</v>
      </c>
      <c r="C186" s="57">
        <v>210</v>
      </c>
      <c r="D186" s="55">
        <f t="shared" si="14"/>
        <v>9.3714285714285701</v>
      </c>
      <c r="E186" s="3">
        <v>169</v>
      </c>
      <c r="F186" s="3">
        <v>2483</v>
      </c>
      <c r="G186" s="3">
        <v>5.33</v>
      </c>
      <c r="H186" s="56">
        <v>7.5</v>
      </c>
      <c r="I186" s="53">
        <f t="shared" si="12"/>
        <v>11.823809523809524</v>
      </c>
      <c r="J186" s="54">
        <f t="shared" si="13"/>
        <v>14.692307692307692</v>
      </c>
      <c r="K186" s="55">
        <f t="shared" si="11"/>
        <v>1.758241758241758</v>
      </c>
    </row>
    <row r="187" spans="1:11">
      <c r="A187" s="50">
        <v>42555</v>
      </c>
      <c r="B187" s="51">
        <f>'Daily income'!D188</f>
        <v>2653000</v>
      </c>
      <c r="C187" s="57">
        <v>258</v>
      </c>
      <c r="D187" s="55">
        <f t="shared" si="14"/>
        <v>10.282945736434108</v>
      </c>
      <c r="E187" s="3">
        <v>288</v>
      </c>
      <c r="F187" s="3">
        <v>3778</v>
      </c>
      <c r="G187" s="3">
        <v>5.54</v>
      </c>
      <c r="H187" s="56">
        <v>8.2899999999999991</v>
      </c>
      <c r="I187" s="53">
        <f t="shared" si="12"/>
        <v>14.643410852713178</v>
      </c>
      <c r="J187" s="54">
        <f t="shared" si="13"/>
        <v>13.118055555555555</v>
      </c>
      <c r="K187" s="55">
        <f t="shared" si="11"/>
        <v>1.8561273892480339</v>
      </c>
    </row>
    <row r="188" spans="1:11">
      <c r="A188" s="50">
        <v>42556</v>
      </c>
      <c r="B188" s="51">
        <f>'Daily income'!D189</f>
        <v>2775000</v>
      </c>
      <c r="C188" s="57">
        <v>264</v>
      </c>
      <c r="D188" s="55">
        <f t="shared" si="14"/>
        <v>10.511363636363637</v>
      </c>
      <c r="E188" s="3">
        <v>304</v>
      </c>
      <c r="F188" s="3">
        <v>4103</v>
      </c>
      <c r="G188" s="3">
        <v>5.42</v>
      </c>
      <c r="H188" s="56">
        <v>9.01</v>
      </c>
      <c r="I188" s="53">
        <f t="shared" si="12"/>
        <v>15.541666666666666</v>
      </c>
      <c r="J188" s="54">
        <f t="shared" si="13"/>
        <v>13.496710526315789</v>
      </c>
      <c r="K188" s="55">
        <f t="shared" si="11"/>
        <v>1.9393659845689366</v>
      </c>
    </row>
    <row r="189" spans="1:11">
      <c r="A189" s="50">
        <v>42557</v>
      </c>
      <c r="B189" s="51">
        <f>'Daily income'!D190</f>
        <v>2267000</v>
      </c>
      <c r="C189" s="57">
        <v>242</v>
      </c>
      <c r="D189" s="55">
        <f t="shared" si="14"/>
        <v>9.367768595041321</v>
      </c>
      <c r="E189" s="3">
        <v>166</v>
      </c>
      <c r="F189" s="3">
        <v>3102</v>
      </c>
      <c r="G189" s="3">
        <v>5.0999999999999996</v>
      </c>
      <c r="H189" s="56">
        <v>7.46</v>
      </c>
      <c r="I189" s="53">
        <f t="shared" si="12"/>
        <v>12.818181818181818</v>
      </c>
      <c r="J189" s="54">
        <f t="shared" si="13"/>
        <v>18.686746987951807</v>
      </c>
      <c r="K189" s="55">
        <f t="shared" si="11"/>
        <v>1.8368173715767298</v>
      </c>
    </row>
    <row r="190" spans="1:11">
      <c r="A190" s="50">
        <v>42558</v>
      </c>
      <c r="B190" s="51">
        <f>'Daily income'!D191</f>
        <v>2594000</v>
      </c>
      <c r="C190" s="57">
        <v>259</v>
      </c>
      <c r="D190" s="55">
        <f t="shared" si="14"/>
        <v>10.015444015444016</v>
      </c>
      <c r="E190" s="3">
        <v>322</v>
      </c>
      <c r="F190" s="3">
        <v>4587</v>
      </c>
      <c r="G190" s="3">
        <v>5.41</v>
      </c>
      <c r="H190" s="56">
        <v>8.39</v>
      </c>
      <c r="I190" s="53">
        <f t="shared" si="12"/>
        <v>17.710424710424711</v>
      </c>
      <c r="J190" s="54">
        <f t="shared" si="13"/>
        <v>14.245341614906833</v>
      </c>
      <c r="K190" s="55">
        <f t="shared" si="11"/>
        <v>1.8512835518380806</v>
      </c>
    </row>
    <row r="191" spans="1:11">
      <c r="A191" s="50">
        <v>42559</v>
      </c>
      <c r="B191" s="51">
        <f>'Daily income'!D192</f>
        <v>2288000</v>
      </c>
      <c r="C191" s="57">
        <v>242</v>
      </c>
      <c r="D191" s="55">
        <f t="shared" si="14"/>
        <v>9.4545454545454533</v>
      </c>
      <c r="E191" s="3">
        <v>299</v>
      </c>
      <c r="F191" s="3">
        <v>3212</v>
      </c>
      <c r="G191" s="3">
        <v>5.0999999999999996</v>
      </c>
      <c r="H191" s="56">
        <v>8.01</v>
      </c>
      <c r="I191" s="53">
        <f t="shared" si="12"/>
        <v>13.272727272727273</v>
      </c>
      <c r="J191" s="54">
        <f t="shared" si="13"/>
        <v>10.742474916387961</v>
      </c>
      <c r="K191" s="55">
        <f t="shared" si="11"/>
        <v>1.8538324420677361</v>
      </c>
    </row>
    <row r="192" spans="1:11">
      <c r="A192" s="50">
        <v>42560</v>
      </c>
      <c r="B192" s="51">
        <f>'Daily income'!D193</f>
        <v>2027000</v>
      </c>
      <c r="C192" s="57">
        <v>218</v>
      </c>
      <c r="D192" s="55">
        <f t="shared" si="14"/>
        <v>9.2981651376146779</v>
      </c>
      <c r="E192" s="3">
        <v>171</v>
      </c>
      <c r="F192" s="3">
        <v>4587</v>
      </c>
      <c r="G192" s="3">
        <v>5.41</v>
      </c>
      <c r="H192" s="56">
        <v>8.39</v>
      </c>
      <c r="I192" s="53">
        <f t="shared" si="12"/>
        <v>21.041284403669724</v>
      </c>
      <c r="J192" s="54">
        <f t="shared" si="13"/>
        <v>26.82456140350877</v>
      </c>
      <c r="K192" s="55">
        <f t="shared" si="11"/>
        <v>1.7186996557513268</v>
      </c>
    </row>
    <row r="193" spans="1:11">
      <c r="A193" s="50">
        <v>42561</v>
      </c>
      <c r="B193" s="51">
        <f>'Daily income'!D194</f>
        <v>1887000</v>
      </c>
      <c r="C193" s="57">
        <v>210</v>
      </c>
      <c r="D193" s="55">
        <f t="shared" si="14"/>
        <v>8.9857142857142858</v>
      </c>
      <c r="E193" s="3">
        <v>143</v>
      </c>
      <c r="F193" s="3">
        <v>3212</v>
      </c>
      <c r="G193" s="3">
        <v>5.0999999999999996</v>
      </c>
      <c r="H193" s="56">
        <v>8.01</v>
      </c>
      <c r="I193" s="53">
        <f t="shared" si="12"/>
        <v>15.295238095238096</v>
      </c>
      <c r="J193" s="54">
        <f t="shared" si="13"/>
        <v>22.46153846153846</v>
      </c>
      <c r="K193" s="55">
        <f t="shared" si="11"/>
        <v>1.7619047619047621</v>
      </c>
    </row>
    <row r="194" spans="1:11">
      <c r="A194" s="50">
        <v>42562</v>
      </c>
      <c r="B194" s="51">
        <f>'Daily income'!D195</f>
        <v>2433000</v>
      </c>
      <c r="C194" s="57">
        <v>251</v>
      </c>
      <c r="D194" s="55">
        <f t="shared" si="14"/>
        <v>9.6932270916334655</v>
      </c>
      <c r="E194" s="3">
        <v>267</v>
      </c>
      <c r="F194" s="3">
        <v>3865</v>
      </c>
      <c r="G194" s="3">
        <v>5.22</v>
      </c>
      <c r="H194" s="56">
        <v>8.58</v>
      </c>
      <c r="I194" s="53">
        <f t="shared" si="12"/>
        <v>15.398406374501992</v>
      </c>
      <c r="J194" s="54">
        <f t="shared" si="13"/>
        <v>14.47565543071161</v>
      </c>
      <c r="K194" s="55">
        <f t="shared" si="11"/>
        <v>1.8569400558684801</v>
      </c>
    </row>
    <row r="195" spans="1:11">
      <c r="A195" s="50">
        <v>42563</v>
      </c>
      <c r="B195" s="51">
        <f>'Daily income'!D196</f>
        <v>2626000</v>
      </c>
      <c r="C195" s="57">
        <v>254</v>
      </c>
      <c r="D195" s="55">
        <f t="shared" si="14"/>
        <v>10.338582677165354</v>
      </c>
      <c r="E195" s="3">
        <v>285</v>
      </c>
      <c r="F195" s="3">
        <v>4124</v>
      </c>
      <c r="G195" s="3">
        <v>5.43</v>
      </c>
      <c r="H195" s="56">
        <v>9.14</v>
      </c>
      <c r="I195" s="53">
        <f t="shared" si="12"/>
        <v>16.236220472440944</v>
      </c>
      <c r="J195" s="54">
        <f t="shared" si="13"/>
        <v>14.470175438596492</v>
      </c>
      <c r="K195" s="55">
        <f t="shared" si="11"/>
        <v>1.9039747103435274</v>
      </c>
    </row>
    <row r="196" spans="1:11">
      <c r="A196" s="50">
        <v>42564</v>
      </c>
      <c r="B196" s="51">
        <f>'Daily income'!D197</f>
        <v>2597000</v>
      </c>
      <c r="C196" s="57">
        <v>247</v>
      </c>
      <c r="D196" s="55">
        <f t="shared" si="14"/>
        <v>10.51417004048583</v>
      </c>
      <c r="E196" s="3">
        <v>269</v>
      </c>
      <c r="F196" s="3">
        <v>3551</v>
      </c>
      <c r="G196" s="3">
        <v>5.6</v>
      </c>
      <c r="H196" s="56">
        <v>9.23</v>
      </c>
      <c r="I196" s="53">
        <f t="shared" si="12"/>
        <v>14.376518218623481</v>
      </c>
      <c r="J196" s="54">
        <f t="shared" si="13"/>
        <v>13.200743494423792</v>
      </c>
      <c r="K196" s="55">
        <f t="shared" si="11"/>
        <v>1.8775303643724697</v>
      </c>
    </row>
    <row r="197" spans="1:11">
      <c r="A197" s="50">
        <v>42565</v>
      </c>
      <c r="B197" s="51">
        <f>'Daily income'!D198</f>
        <v>2683000</v>
      </c>
      <c r="C197" s="57">
        <v>247</v>
      </c>
      <c r="D197" s="55">
        <f t="shared" si="14"/>
        <v>10.862348178137653</v>
      </c>
      <c r="E197" s="3">
        <v>304</v>
      </c>
      <c r="F197" s="3">
        <v>3937</v>
      </c>
      <c r="G197" s="3">
        <v>5.74</v>
      </c>
      <c r="H197" s="56">
        <v>9.43</v>
      </c>
      <c r="I197" s="53">
        <f t="shared" si="12"/>
        <v>15.93927125506073</v>
      </c>
      <c r="J197" s="54">
        <f t="shared" si="13"/>
        <v>12.950657894736842</v>
      </c>
      <c r="K197" s="55">
        <f t="shared" si="11"/>
        <v>1.8923951529856538</v>
      </c>
    </row>
    <row r="198" spans="1:11">
      <c r="A198" s="50">
        <v>42566</v>
      </c>
      <c r="B198" s="51">
        <f>'Daily income'!D199</f>
        <v>2629000</v>
      </c>
      <c r="C198" s="57">
        <v>254</v>
      </c>
      <c r="D198" s="55">
        <f t="shared" si="14"/>
        <v>10.350393700787402</v>
      </c>
      <c r="E198" s="3">
        <v>260</v>
      </c>
      <c r="F198" s="3">
        <v>3460</v>
      </c>
      <c r="G198" s="3">
        <v>5.42</v>
      </c>
      <c r="H198" s="56">
        <v>8.01</v>
      </c>
      <c r="I198" s="53">
        <f t="shared" si="12"/>
        <v>13.622047244094489</v>
      </c>
      <c r="J198" s="54">
        <f t="shared" si="13"/>
        <v>13.307692307692308</v>
      </c>
      <c r="K198" s="55">
        <f t="shared" si="11"/>
        <v>1.9096667344626204</v>
      </c>
    </row>
    <row r="199" spans="1:11">
      <c r="A199" s="50">
        <v>42567</v>
      </c>
      <c r="B199" s="51">
        <f>'Daily income'!D200</f>
        <v>2202000</v>
      </c>
      <c r="C199" s="57">
        <v>229</v>
      </c>
      <c r="D199" s="55">
        <f t="shared" si="14"/>
        <v>9.6157205240174672</v>
      </c>
      <c r="E199" s="3">
        <v>194</v>
      </c>
      <c r="F199" s="3">
        <v>2346</v>
      </c>
      <c r="G199" s="3">
        <v>5.3</v>
      </c>
      <c r="H199" s="56">
        <v>8.1999999999999993</v>
      </c>
      <c r="I199" s="53">
        <f t="shared" si="12"/>
        <v>10.244541484716157</v>
      </c>
      <c r="J199" s="54">
        <f t="shared" si="13"/>
        <v>12.092783505154639</v>
      </c>
      <c r="K199" s="55">
        <f t="shared" si="11"/>
        <v>1.8142868913240504</v>
      </c>
    </row>
    <row r="200" spans="1:11">
      <c r="A200" s="50">
        <v>42568</v>
      </c>
      <c r="B200" s="51">
        <f>'Daily income'!D201</f>
        <v>2299000</v>
      </c>
      <c r="C200" s="57">
        <v>224</v>
      </c>
      <c r="D200" s="55">
        <f t="shared" si="14"/>
        <v>10.263392857142858</v>
      </c>
      <c r="E200" s="3">
        <v>180</v>
      </c>
      <c r="F200" s="3">
        <v>2341</v>
      </c>
      <c r="G200" s="3">
        <v>5.75</v>
      </c>
      <c r="H200" s="56">
        <v>8.31</v>
      </c>
      <c r="I200" s="53">
        <f t="shared" si="12"/>
        <v>10.450892857142858</v>
      </c>
      <c r="J200" s="54">
        <f t="shared" si="13"/>
        <v>13.005555555555556</v>
      </c>
      <c r="K200" s="55">
        <f t="shared" si="11"/>
        <v>1.7849378881987579</v>
      </c>
    </row>
    <row r="201" spans="1:11">
      <c r="A201" s="50">
        <v>42569</v>
      </c>
      <c r="B201" s="51">
        <f>'Daily income'!D202</f>
        <v>2912000</v>
      </c>
      <c r="C201" s="57">
        <v>263</v>
      </c>
      <c r="D201" s="55">
        <f t="shared" si="14"/>
        <v>11.072243346007605</v>
      </c>
      <c r="E201" s="3">
        <v>276</v>
      </c>
      <c r="F201" s="3">
        <v>3749</v>
      </c>
      <c r="G201" s="3">
        <v>5.79</v>
      </c>
      <c r="H201" s="56">
        <v>9.31</v>
      </c>
      <c r="I201" s="53">
        <f t="shared" si="12"/>
        <v>14.254752851711027</v>
      </c>
      <c r="J201" s="54">
        <f t="shared" si="13"/>
        <v>13.583333333333334</v>
      </c>
      <c r="K201" s="55">
        <f t="shared" si="11"/>
        <v>1.9123045502603808</v>
      </c>
    </row>
    <row r="202" spans="1:11">
      <c r="A202" s="50">
        <v>42570</v>
      </c>
      <c r="B202" s="51">
        <f>'Daily income'!D203</f>
        <v>2728000</v>
      </c>
      <c r="C202" s="57">
        <v>259</v>
      </c>
      <c r="D202" s="55">
        <f t="shared" si="14"/>
        <v>10.532818532818533</v>
      </c>
      <c r="E202" s="3">
        <v>265</v>
      </c>
      <c r="F202" s="3">
        <v>3741</v>
      </c>
      <c r="G202" s="3">
        <v>5.65</v>
      </c>
      <c r="H202" s="56">
        <v>9.11</v>
      </c>
      <c r="I202" s="53">
        <f t="shared" si="12"/>
        <v>14.444015444015443</v>
      </c>
      <c r="J202" s="54">
        <f t="shared" si="13"/>
        <v>14.116981132075471</v>
      </c>
      <c r="K202" s="55">
        <f t="shared" si="11"/>
        <v>1.864215669525404</v>
      </c>
    </row>
    <row r="203" spans="1:11">
      <c r="A203" s="50">
        <v>42571</v>
      </c>
      <c r="B203" s="51">
        <f>'Daily income'!D204</f>
        <v>2722000</v>
      </c>
      <c r="C203" s="57">
        <v>252</v>
      </c>
      <c r="D203" s="55">
        <f t="shared" si="14"/>
        <v>10.801587301587302</v>
      </c>
      <c r="E203" s="3">
        <v>283</v>
      </c>
      <c r="F203" s="3">
        <v>3209</v>
      </c>
      <c r="G203" s="3">
        <v>5.7</v>
      </c>
      <c r="H203" s="56">
        <v>9.08</v>
      </c>
      <c r="I203" s="53">
        <f t="shared" si="12"/>
        <v>12.734126984126984</v>
      </c>
      <c r="J203" s="54">
        <f t="shared" si="13"/>
        <v>11.33922261484099</v>
      </c>
      <c r="K203" s="55">
        <f t="shared" si="11"/>
        <v>1.8950153160679477</v>
      </c>
    </row>
    <row r="204" spans="1:11">
      <c r="A204" s="50">
        <v>42572</v>
      </c>
      <c r="B204" s="51">
        <f>'Daily income'!D205</f>
        <v>2639000</v>
      </c>
      <c r="C204" s="57">
        <v>244</v>
      </c>
      <c r="D204" s="55">
        <f t="shared" si="14"/>
        <v>10.815573770491802</v>
      </c>
      <c r="E204" s="3">
        <v>272</v>
      </c>
      <c r="F204" s="3">
        <v>3030</v>
      </c>
      <c r="G204" s="3">
        <v>5.7</v>
      </c>
      <c r="H204" s="56">
        <v>9.0399999999999991</v>
      </c>
      <c r="I204" s="53">
        <f t="shared" si="12"/>
        <v>12.418032786885245</v>
      </c>
      <c r="J204" s="54">
        <f t="shared" si="13"/>
        <v>11.139705882352942</v>
      </c>
      <c r="K204" s="55">
        <f t="shared" si="11"/>
        <v>1.8974690825424214</v>
      </c>
    </row>
    <row r="205" spans="1:11">
      <c r="A205" s="50">
        <v>42573</v>
      </c>
      <c r="B205" s="51">
        <f>'Daily income'!D206</f>
        <v>2572000</v>
      </c>
      <c r="C205" s="57">
        <v>242</v>
      </c>
      <c r="D205" s="55">
        <f t="shared" si="14"/>
        <v>10.62809917355372</v>
      </c>
      <c r="E205" s="3">
        <v>244</v>
      </c>
      <c r="F205" s="3">
        <v>3837</v>
      </c>
      <c r="G205" s="3">
        <v>5.57</v>
      </c>
      <c r="H205" s="56">
        <v>8.41</v>
      </c>
      <c r="I205" s="53">
        <f t="shared" si="12"/>
        <v>15.855371900826446</v>
      </c>
      <c r="J205" s="54">
        <f t="shared" si="13"/>
        <v>15.725409836065573</v>
      </c>
      <c r="K205" s="55">
        <f t="shared" si="11"/>
        <v>1.9080967995608114</v>
      </c>
    </row>
    <row r="206" spans="1:11">
      <c r="A206" s="50">
        <v>42574</v>
      </c>
      <c r="B206" s="51">
        <f>'Daily income'!D207</f>
        <v>2104000</v>
      </c>
      <c r="C206" s="57">
        <v>211</v>
      </c>
      <c r="D206" s="55">
        <f t="shared" si="14"/>
        <v>9.9715639810426548</v>
      </c>
      <c r="E206" s="3">
        <v>147</v>
      </c>
      <c r="F206" s="3">
        <v>2189</v>
      </c>
      <c r="G206" s="3">
        <v>5.47</v>
      </c>
      <c r="H206" s="56">
        <v>8.0500000000000007</v>
      </c>
      <c r="I206" s="53">
        <f t="shared" si="12"/>
        <v>10.374407582938389</v>
      </c>
      <c r="J206" s="54">
        <f t="shared" si="13"/>
        <v>14.891156462585034</v>
      </c>
      <c r="K206" s="55">
        <f t="shared" si="11"/>
        <v>1.8229550239566097</v>
      </c>
    </row>
    <row r="207" spans="1:11">
      <c r="A207" s="50">
        <v>42575</v>
      </c>
      <c r="B207" s="51">
        <f>'Daily income'!D208</f>
        <v>2115000</v>
      </c>
      <c r="C207" s="57">
        <v>211</v>
      </c>
      <c r="D207" s="55">
        <f t="shared" si="14"/>
        <v>10.023696682464456</v>
      </c>
      <c r="E207" s="3">
        <v>143</v>
      </c>
      <c r="F207" s="3">
        <v>2467</v>
      </c>
      <c r="G207" s="3">
        <v>5.49</v>
      </c>
      <c r="H207" s="56">
        <v>8.0399999999999991</v>
      </c>
      <c r="I207" s="53">
        <f t="shared" si="12"/>
        <v>11.691943127962086</v>
      </c>
      <c r="J207" s="54">
        <f t="shared" si="13"/>
        <v>17.251748251748253</v>
      </c>
      <c r="K207" s="55">
        <f t="shared" si="11"/>
        <v>1.8258099603760392</v>
      </c>
    </row>
    <row r="208" spans="1:11">
      <c r="A208" s="50">
        <v>42576</v>
      </c>
      <c r="B208" s="51">
        <f>'Daily income'!D209</f>
        <v>2477000</v>
      </c>
      <c r="C208" s="57">
        <v>247</v>
      </c>
      <c r="D208" s="55">
        <f t="shared" si="14"/>
        <v>10.02834008097166</v>
      </c>
      <c r="E208" s="3">
        <v>264</v>
      </c>
      <c r="F208" s="3">
        <v>3379</v>
      </c>
      <c r="G208" s="3">
        <v>5.32</v>
      </c>
      <c r="H208" s="56">
        <v>8.41</v>
      </c>
      <c r="I208" s="53">
        <f t="shared" si="12"/>
        <v>13.680161943319838</v>
      </c>
      <c r="J208" s="54">
        <f t="shared" si="13"/>
        <v>12.799242424242424</v>
      </c>
      <c r="K208" s="55">
        <f t="shared" si="11"/>
        <v>1.8850263310097104</v>
      </c>
    </row>
    <row r="209" spans="1:11">
      <c r="A209" s="50">
        <v>42577</v>
      </c>
      <c r="B209" s="51">
        <f>'Daily income'!D210</f>
        <v>2514000</v>
      </c>
      <c r="C209" s="57">
        <v>245</v>
      </c>
      <c r="D209" s="55">
        <f t="shared" si="14"/>
        <v>10.26122448979592</v>
      </c>
      <c r="E209" s="3">
        <v>240</v>
      </c>
      <c r="F209" s="3">
        <v>3387</v>
      </c>
      <c r="G209" s="3">
        <v>5.53</v>
      </c>
      <c r="H209" s="56">
        <v>8.59</v>
      </c>
      <c r="I209" s="53">
        <f t="shared" si="12"/>
        <v>13.824489795918367</v>
      </c>
      <c r="J209" s="54">
        <f t="shared" si="13"/>
        <v>14.112500000000001</v>
      </c>
      <c r="K209" s="55">
        <f t="shared" si="11"/>
        <v>1.8555559656050487</v>
      </c>
    </row>
    <row r="210" spans="1:11">
      <c r="A210" s="50">
        <v>42578</v>
      </c>
      <c r="B210" s="51">
        <f>'Daily income'!D211</f>
        <v>2828000</v>
      </c>
      <c r="C210" s="57">
        <v>263</v>
      </c>
      <c r="D210" s="55">
        <f t="shared" si="14"/>
        <v>10.752851711026617</v>
      </c>
      <c r="E210" s="3">
        <v>252</v>
      </c>
      <c r="F210" s="3">
        <v>4201</v>
      </c>
      <c r="G210" s="3">
        <v>5.62</v>
      </c>
      <c r="H210" s="56">
        <v>9.32</v>
      </c>
      <c r="I210" s="53">
        <f t="shared" si="12"/>
        <v>15.97338403041825</v>
      </c>
      <c r="J210" s="54">
        <f t="shared" si="13"/>
        <v>16.670634920634921</v>
      </c>
      <c r="K210" s="55">
        <f t="shared" si="11"/>
        <v>1.9133188097912128</v>
      </c>
    </row>
    <row r="211" spans="1:11">
      <c r="A211" s="50">
        <v>42579</v>
      </c>
      <c r="B211" s="51">
        <f>'Daily income'!D212</f>
        <v>2739000</v>
      </c>
      <c r="C211" s="57">
        <v>263</v>
      </c>
      <c r="D211" s="55">
        <f t="shared" si="14"/>
        <v>10.414448669201521</v>
      </c>
      <c r="E211" s="3">
        <v>243</v>
      </c>
      <c r="F211" s="3">
        <v>4133</v>
      </c>
      <c r="G211" s="3">
        <v>5.55</v>
      </c>
      <c r="H211" s="56">
        <v>9.14</v>
      </c>
      <c r="I211" s="53">
        <f t="shared" si="12"/>
        <v>15.714828897338403</v>
      </c>
      <c r="J211" s="54">
        <f t="shared" si="13"/>
        <v>17.008230452674898</v>
      </c>
      <c r="K211" s="55">
        <f t="shared" si="11"/>
        <v>1.8764772376939678</v>
      </c>
    </row>
    <row r="212" spans="1:11">
      <c r="A212" s="50">
        <v>42580</v>
      </c>
      <c r="B212" s="51">
        <f>'Daily income'!D213</f>
        <v>2981000</v>
      </c>
      <c r="C212" s="57">
        <v>283</v>
      </c>
      <c r="D212" s="55">
        <f t="shared" si="14"/>
        <v>10.53356890459364</v>
      </c>
      <c r="E212" s="3">
        <v>231</v>
      </c>
      <c r="F212" s="3">
        <v>4126</v>
      </c>
      <c r="G212" s="3">
        <v>5.72</v>
      </c>
      <c r="H212" s="56">
        <v>8.4499999999999993</v>
      </c>
      <c r="I212" s="53">
        <f t="shared" si="12"/>
        <v>14.579505300353357</v>
      </c>
      <c r="J212" s="54">
        <f t="shared" si="13"/>
        <v>17.861471861471863</v>
      </c>
      <c r="K212" s="55">
        <f t="shared" si="11"/>
        <v>1.8415330252786084</v>
      </c>
    </row>
    <row r="213" spans="1:11">
      <c r="A213" s="50">
        <v>42581</v>
      </c>
      <c r="B213" s="51">
        <f>'Daily income'!D214</f>
        <v>2292000</v>
      </c>
      <c r="C213" s="57">
        <v>236</v>
      </c>
      <c r="D213" s="55">
        <f t="shared" si="14"/>
        <v>9.7118644067796609</v>
      </c>
      <c r="E213" s="3">
        <v>188</v>
      </c>
      <c r="F213" s="3">
        <v>2999</v>
      </c>
      <c r="G213" s="3">
        <v>5.38</v>
      </c>
      <c r="H213" s="56">
        <v>8.14</v>
      </c>
      <c r="I213" s="53">
        <f t="shared" si="12"/>
        <v>12.707627118644067</v>
      </c>
      <c r="J213" s="54">
        <f t="shared" si="13"/>
        <v>15.952127659574469</v>
      </c>
      <c r="K213" s="55">
        <f t="shared" si="11"/>
        <v>1.8051792577657362</v>
      </c>
    </row>
    <row r="214" spans="1:11">
      <c r="A214" s="50">
        <v>42582</v>
      </c>
      <c r="B214" s="51">
        <f>'Daily income'!D215</f>
        <v>2071000</v>
      </c>
      <c r="C214" s="57">
        <v>214</v>
      </c>
      <c r="D214" s="55">
        <f t="shared" si="14"/>
        <v>9.6775700934579429</v>
      </c>
      <c r="E214" s="3">
        <v>243</v>
      </c>
      <c r="F214" s="3">
        <v>4774</v>
      </c>
      <c r="G214" s="3">
        <v>5.37</v>
      </c>
      <c r="H214" s="56">
        <v>7.58</v>
      </c>
      <c r="I214" s="53">
        <f t="shared" si="12"/>
        <v>22.308411214953271</v>
      </c>
      <c r="J214" s="54">
        <f t="shared" si="13"/>
        <v>19.646090534979425</v>
      </c>
      <c r="K214" s="55">
        <f t="shared" si="11"/>
        <v>1.8021545797873264</v>
      </c>
    </row>
    <row r="215" spans="1:11">
      <c r="A215" s="50">
        <v>42583</v>
      </c>
      <c r="B215" s="51">
        <f>'Daily income'!D216</f>
        <v>2763000</v>
      </c>
      <c r="C215" s="57">
        <v>256</v>
      </c>
      <c r="D215" s="55">
        <f t="shared" si="14"/>
        <v>10.79296875</v>
      </c>
      <c r="E215" s="3">
        <v>246</v>
      </c>
      <c r="F215" s="3">
        <v>3468</v>
      </c>
      <c r="G215" s="3">
        <v>5.76</v>
      </c>
      <c r="H215" s="56">
        <v>8.41</v>
      </c>
      <c r="I215" s="53">
        <f t="shared" si="12"/>
        <v>13.546875</v>
      </c>
      <c r="J215" s="54">
        <f t="shared" si="13"/>
        <v>14.097560975609756</v>
      </c>
      <c r="K215" s="55">
        <f t="shared" si="11"/>
        <v>1.873779296875</v>
      </c>
    </row>
    <row r="216" spans="1:11">
      <c r="A216" s="50">
        <v>42584</v>
      </c>
      <c r="B216" s="51">
        <f>'Daily income'!D217</f>
        <v>2702000</v>
      </c>
      <c r="C216" s="57">
        <v>250</v>
      </c>
      <c r="D216" s="55">
        <f t="shared" si="14"/>
        <v>10.808</v>
      </c>
      <c r="E216" s="3">
        <v>278</v>
      </c>
      <c r="F216" s="3">
        <v>4001</v>
      </c>
      <c r="G216" s="3">
        <v>5.7</v>
      </c>
      <c r="H216" s="56">
        <v>9.11</v>
      </c>
      <c r="I216" s="53">
        <f t="shared" si="12"/>
        <v>16.004000000000001</v>
      </c>
      <c r="J216" s="54">
        <f t="shared" si="13"/>
        <v>14.392086330935252</v>
      </c>
      <c r="K216" s="55">
        <f t="shared" si="11"/>
        <v>1.8961403508771928</v>
      </c>
    </row>
    <row r="217" spans="1:11">
      <c r="A217" s="50">
        <v>42585</v>
      </c>
      <c r="B217" s="51">
        <f>'Daily income'!D218</f>
        <v>2501000</v>
      </c>
      <c r="C217" s="57">
        <v>254</v>
      </c>
      <c r="D217" s="55">
        <f t="shared" si="14"/>
        <v>9.8464566929133852</v>
      </c>
      <c r="E217" s="3">
        <v>287</v>
      </c>
      <c r="F217" s="3">
        <v>3556</v>
      </c>
      <c r="G217" s="3">
        <v>5.26</v>
      </c>
      <c r="H217" s="56">
        <v>8.31</v>
      </c>
      <c r="I217" s="53">
        <f t="shared" si="12"/>
        <v>14</v>
      </c>
      <c r="J217" s="54">
        <f t="shared" si="13"/>
        <v>12.390243902439025</v>
      </c>
      <c r="K217" s="55">
        <f t="shared" si="11"/>
        <v>1.8719499416185144</v>
      </c>
    </row>
    <row r="218" spans="1:11">
      <c r="A218" s="50">
        <v>42586</v>
      </c>
      <c r="B218" s="51">
        <f>'Daily income'!D219</f>
        <v>2546000</v>
      </c>
      <c r="C218" s="57">
        <v>254</v>
      </c>
      <c r="D218" s="55">
        <f t="shared" si="14"/>
        <v>10.023622047244094</v>
      </c>
      <c r="E218" s="3">
        <v>250</v>
      </c>
      <c r="F218" s="3">
        <v>3208</v>
      </c>
      <c r="G218" s="3">
        <v>5.37</v>
      </c>
      <c r="H218" s="56">
        <v>8.2200000000000006</v>
      </c>
      <c r="I218" s="53">
        <f t="shared" si="12"/>
        <v>12.62992125984252</v>
      </c>
      <c r="J218" s="54">
        <f t="shared" si="13"/>
        <v>12.832000000000001</v>
      </c>
      <c r="K218" s="55">
        <f t="shared" si="11"/>
        <v>1.8665962844029971</v>
      </c>
    </row>
    <row r="219" spans="1:11">
      <c r="A219" s="50">
        <v>42587</v>
      </c>
      <c r="B219" s="51">
        <f>'Daily income'!D220</f>
        <v>2411000</v>
      </c>
      <c r="C219" s="57">
        <v>238</v>
      </c>
      <c r="D219" s="55">
        <f t="shared" si="14"/>
        <v>10.130252100840336</v>
      </c>
      <c r="E219" s="3">
        <v>238</v>
      </c>
      <c r="F219" s="3">
        <v>3211</v>
      </c>
      <c r="G219" s="3">
        <v>5.17</v>
      </c>
      <c r="H219" s="56">
        <v>8.23</v>
      </c>
      <c r="I219" s="53">
        <f t="shared" si="12"/>
        <v>13.491596638655462</v>
      </c>
      <c r="J219" s="54">
        <f t="shared" si="13"/>
        <v>13.491596638655462</v>
      </c>
      <c r="K219" s="55">
        <f t="shared" si="11"/>
        <v>1.9594298067389431</v>
      </c>
    </row>
    <row r="220" spans="1:11">
      <c r="A220" s="50">
        <v>42588</v>
      </c>
      <c r="B220" s="51">
        <f>'Daily income'!D221</f>
        <v>1892000</v>
      </c>
      <c r="C220" s="57">
        <v>211</v>
      </c>
      <c r="D220" s="55">
        <f t="shared" si="14"/>
        <v>8.9668246445497619</v>
      </c>
      <c r="E220" s="3">
        <v>158</v>
      </c>
      <c r="F220" s="3">
        <v>2084</v>
      </c>
      <c r="G220" s="3">
        <v>4.91</v>
      </c>
      <c r="H220" s="56">
        <v>7.43</v>
      </c>
      <c r="I220" s="53">
        <f t="shared" si="12"/>
        <v>9.8767772511848335</v>
      </c>
      <c r="J220" s="54">
        <f t="shared" si="13"/>
        <v>13.189873417721518</v>
      </c>
      <c r="K220" s="55">
        <f t="shared" si="11"/>
        <v>1.8262371984826398</v>
      </c>
    </row>
    <row r="221" spans="1:11">
      <c r="A221" s="50">
        <v>42589</v>
      </c>
      <c r="B221" s="51">
        <f>'Daily income'!D222</f>
        <v>1963000</v>
      </c>
      <c r="C221" s="57">
        <v>210</v>
      </c>
      <c r="D221" s="55">
        <f t="shared" si="14"/>
        <v>9.3476190476190482</v>
      </c>
      <c r="E221" s="3">
        <v>158</v>
      </c>
      <c r="F221" s="3">
        <v>2115</v>
      </c>
      <c r="G221" s="3">
        <v>5.23</v>
      </c>
      <c r="H221" s="56">
        <v>7.36</v>
      </c>
      <c r="I221" s="53">
        <f t="shared" si="12"/>
        <v>10.071428571428571</v>
      </c>
      <c r="J221" s="54">
        <f t="shared" si="13"/>
        <v>13.386075949367088</v>
      </c>
      <c r="K221" s="55">
        <f t="shared" si="11"/>
        <v>1.7873076572885367</v>
      </c>
    </row>
    <row r="222" spans="1:11">
      <c r="A222" s="50">
        <v>42590</v>
      </c>
      <c r="B222" s="51">
        <f>'Daily income'!D223</f>
        <v>2613000</v>
      </c>
      <c r="C222" s="57">
        <v>264</v>
      </c>
      <c r="D222" s="55">
        <f t="shared" si="14"/>
        <v>9.8977272727272716</v>
      </c>
      <c r="E222" s="3">
        <v>240</v>
      </c>
      <c r="F222" s="3">
        <v>3546</v>
      </c>
      <c r="G222" s="3">
        <v>5.45</v>
      </c>
      <c r="H222" s="56">
        <v>8.2899999999999991</v>
      </c>
      <c r="I222" s="53">
        <f t="shared" si="12"/>
        <v>13.431818181818182</v>
      </c>
      <c r="J222" s="54">
        <f t="shared" si="13"/>
        <v>14.775</v>
      </c>
      <c r="K222" s="55">
        <f t="shared" si="11"/>
        <v>1.8160967472894076</v>
      </c>
    </row>
    <row r="223" spans="1:11">
      <c r="A223" s="50">
        <v>42591</v>
      </c>
      <c r="B223" s="51">
        <f>'Daily income'!D224</f>
        <v>2741000</v>
      </c>
      <c r="C223" s="57">
        <v>264</v>
      </c>
      <c r="D223" s="55">
        <f t="shared" si="14"/>
        <v>10.382575757575758</v>
      </c>
      <c r="E223" s="3">
        <v>251</v>
      </c>
      <c r="F223" s="3">
        <v>2741</v>
      </c>
      <c r="G223" s="3">
        <v>5.71</v>
      </c>
      <c r="H223" s="56">
        <v>8.5500000000000007</v>
      </c>
      <c r="I223" s="53">
        <f t="shared" si="12"/>
        <v>10.382575757575758</v>
      </c>
      <c r="J223" s="54">
        <f t="shared" si="13"/>
        <v>10.920318725099602</v>
      </c>
      <c r="K223" s="55">
        <f t="shared" si="11"/>
        <v>1.818314493445842</v>
      </c>
    </row>
    <row r="224" spans="1:11">
      <c r="A224" s="50">
        <v>42592</v>
      </c>
      <c r="B224" s="51">
        <f>'Daily income'!D225</f>
        <v>2833000</v>
      </c>
      <c r="C224" s="57">
        <v>261</v>
      </c>
      <c r="D224" s="55">
        <f t="shared" si="14"/>
        <v>10.854406130268199</v>
      </c>
      <c r="E224" s="3">
        <v>239</v>
      </c>
      <c r="F224" s="3">
        <v>4203</v>
      </c>
      <c r="G224" s="3">
        <v>5.91</v>
      </c>
      <c r="H224" s="56">
        <v>8.43</v>
      </c>
      <c r="I224" s="53">
        <f t="shared" si="12"/>
        <v>16.103448275862068</v>
      </c>
      <c r="J224" s="54">
        <f t="shared" si="13"/>
        <v>17.585774058577407</v>
      </c>
      <c r="K224" s="55">
        <f t="shared" si="11"/>
        <v>1.8366169425157697</v>
      </c>
    </row>
    <row r="225" spans="1:11">
      <c r="A225" s="50">
        <v>42593</v>
      </c>
      <c r="B225" s="51">
        <f>'Daily income'!D226</f>
        <v>2623000</v>
      </c>
      <c r="C225" s="57">
        <v>251</v>
      </c>
      <c r="D225" s="55">
        <f t="shared" si="14"/>
        <v>10.45019920318725</v>
      </c>
      <c r="E225" s="3">
        <v>232</v>
      </c>
      <c r="F225" s="3">
        <v>3776</v>
      </c>
      <c r="G225" s="3">
        <v>5.64</v>
      </c>
      <c r="H225" s="56">
        <v>8.39</v>
      </c>
      <c r="I225" s="53">
        <f t="shared" si="12"/>
        <v>15.04382470119522</v>
      </c>
      <c r="J225" s="54">
        <f t="shared" si="13"/>
        <v>16.275862068965516</v>
      </c>
      <c r="K225" s="55">
        <f t="shared" ref="K225:K270" si="15">D225/G225</f>
        <v>1.8528721991466757</v>
      </c>
    </row>
    <row r="226" spans="1:11">
      <c r="A226" s="50">
        <v>42594</v>
      </c>
      <c r="B226" s="51">
        <f>'Daily income'!D227</f>
        <v>2619000</v>
      </c>
      <c r="C226" s="57">
        <v>248</v>
      </c>
      <c r="D226" s="55">
        <f t="shared" si="14"/>
        <v>10.560483870967742</v>
      </c>
      <c r="E226" s="3">
        <v>233</v>
      </c>
      <c r="F226" s="3">
        <v>3666</v>
      </c>
      <c r="G226" s="3">
        <v>5.8</v>
      </c>
      <c r="H226" s="56">
        <v>8.59</v>
      </c>
      <c r="I226" s="53">
        <f t="shared" ref="I226:I270" si="16">F226/C226</f>
        <v>14.78225806451613</v>
      </c>
      <c r="J226" s="54">
        <f t="shared" ref="J226:J270" si="17">F226/E226</f>
        <v>15.733905579399142</v>
      </c>
      <c r="K226" s="55">
        <f t="shared" si="15"/>
        <v>1.820773081201335</v>
      </c>
    </row>
    <row r="227" spans="1:11">
      <c r="A227" s="50">
        <v>42595</v>
      </c>
      <c r="B227" s="51">
        <f>'Daily income'!D228</f>
        <v>2064000</v>
      </c>
      <c r="C227" s="57">
        <v>221</v>
      </c>
      <c r="D227" s="55">
        <f t="shared" si="14"/>
        <v>9.3393665158371046</v>
      </c>
      <c r="E227" s="3">
        <v>164</v>
      </c>
      <c r="F227" s="3">
        <v>2224</v>
      </c>
      <c r="G227" s="3">
        <v>5.17</v>
      </c>
      <c r="H227" s="56">
        <v>7.57</v>
      </c>
      <c r="I227" s="53">
        <f t="shared" si="16"/>
        <v>10.063348416289593</v>
      </c>
      <c r="J227" s="54">
        <f t="shared" si="17"/>
        <v>13.560975609756097</v>
      </c>
      <c r="K227" s="55">
        <f t="shared" si="15"/>
        <v>1.8064538715352234</v>
      </c>
    </row>
    <row r="228" spans="1:11">
      <c r="A228" s="50">
        <v>42596</v>
      </c>
      <c r="B228" s="51">
        <f>'Daily income'!D229</f>
        <v>2184000</v>
      </c>
      <c r="C228" s="57">
        <v>216</v>
      </c>
      <c r="D228" s="55">
        <f t="shared" si="14"/>
        <v>10.111111111111111</v>
      </c>
      <c r="E228" s="3">
        <v>159</v>
      </c>
      <c r="F228" s="3">
        <v>2941</v>
      </c>
      <c r="G228" s="3">
        <v>5.58</v>
      </c>
      <c r="H228" s="56">
        <v>7.57</v>
      </c>
      <c r="I228" s="53">
        <f t="shared" si="16"/>
        <v>13.61574074074074</v>
      </c>
      <c r="J228" s="54">
        <f t="shared" si="17"/>
        <v>18.49685534591195</v>
      </c>
      <c r="K228" s="55">
        <f t="shared" si="15"/>
        <v>1.8120270808442851</v>
      </c>
    </row>
    <row r="229" spans="1:11">
      <c r="A229" s="50">
        <v>42597</v>
      </c>
      <c r="B229" s="51">
        <f>'Daily income'!D230</f>
        <v>2725000</v>
      </c>
      <c r="C229" s="57">
        <v>254</v>
      </c>
      <c r="D229" s="55">
        <f t="shared" ref="D229:D270" si="18">B229/C229/1000</f>
        <v>10.728346456692915</v>
      </c>
      <c r="E229" s="3">
        <v>229</v>
      </c>
      <c r="F229" s="3">
        <v>3500</v>
      </c>
      <c r="G229" s="3">
        <v>5.75</v>
      </c>
      <c r="H229" s="56">
        <v>8.39</v>
      </c>
      <c r="I229" s="53">
        <f t="shared" si="16"/>
        <v>13.779527559055119</v>
      </c>
      <c r="J229" s="54">
        <f t="shared" si="17"/>
        <v>15.283842794759826</v>
      </c>
      <c r="K229" s="55">
        <f t="shared" si="15"/>
        <v>1.8657993837726807</v>
      </c>
    </row>
    <row r="230" spans="1:11">
      <c r="A230" s="50">
        <v>42598</v>
      </c>
      <c r="B230" s="51">
        <f>'Daily income'!D231</f>
        <v>2631000</v>
      </c>
      <c r="C230" s="57">
        <v>251</v>
      </c>
      <c r="D230" s="55">
        <f t="shared" si="18"/>
        <v>10.482071713147411</v>
      </c>
      <c r="E230" s="3">
        <v>225</v>
      </c>
      <c r="F230" s="3">
        <v>2631</v>
      </c>
      <c r="G230" s="3">
        <v>5.65</v>
      </c>
      <c r="H230" s="56">
        <v>8.5500000000000007</v>
      </c>
      <c r="I230" s="53">
        <f t="shared" si="16"/>
        <v>10.482071713147411</v>
      </c>
      <c r="J230" s="54">
        <f t="shared" si="17"/>
        <v>11.693333333333333</v>
      </c>
      <c r="K230" s="55">
        <f t="shared" si="15"/>
        <v>1.8552339315305151</v>
      </c>
    </row>
    <row r="231" spans="1:11">
      <c r="A231" s="50">
        <v>42599</v>
      </c>
      <c r="B231" s="51">
        <f>'Daily income'!D232</f>
        <v>2744000</v>
      </c>
      <c r="C231" s="57">
        <v>251</v>
      </c>
      <c r="D231" s="55">
        <f t="shared" si="18"/>
        <v>10.932270916334661</v>
      </c>
      <c r="E231" s="3">
        <v>244</v>
      </c>
      <c r="F231" s="3">
        <v>3509</v>
      </c>
      <c r="G231" s="3">
        <v>5.78</v>
      </c>
      <c r="H231" s="56">
        <v>9.25</v>
      </c>
      <c r="I231" s="53">
        <f t="shared" si="16"/>
        <v>13.9800796812749</v>
      </c>
      <c r="J231" s="54">
        <f t="shared" si="17"/>
        <v>14.381147540983607</v>
      </c>
      <c r="K231" s="55">
        <f t="shared" si="15"/>
        <v>1.8913963523070345</v>
      </c>
    </row>
    <row r="232" spans="1:11">
      <c r="A232" s="50">
        <v>42600</v>
      </c>
      <c r="B232" s="51">
        <f>'Daily income'!D233</f>
        <v>2777000</v>
      </c>
      <c r="C232" s="57">
        <v>268</v>
      </c>
      <c r="D232" s="55">
        <f t="shared" si="18"/>
        <v>10.361940298507463</v>
      </c>
      <c r="E232" s="3">
        <v>217</v>
      </c>
      <c r="F232" s="3">
        <v>3684</v>
      </c>
      <c r="G232" s="56">
        <v>5.66</v>
      </c>
      <c r="H232" s="56">
        <v>9.11</v>
      </c>
      <c r="I232" s="53">
        <f t="shared" si="16"/>
        <v>13.746268656716419</v>
      </c>
      <c r="J232" s="54">
        <f t="shared" si="17"/>
        <v>16.976958525345623</v>
      </c>
      <c r="K232" s="55">
        <f t="shared" si="15"/>
        <v>1.8307315015030852</v>
      </c>
    </row>
    <row r="233" spans="1:11">
      <c r="A233" s="50">
        <v>42601</v>
      </c>
      <c r="B233" s="51">
        <f>'Daily income'!D234</f>
        <v>2470000</v>
      </c>
      <c r="C233" s="57">
        <v>264</v>
      </c>
      <c r="D233" s="55">
        <f t="shared" si="18"/>
        <v>9.3560606060606055</v>
      </c>
      <c r="E233" s="3">
        <v>249</v>
      </c>
      <c r="F233" s="3">
        <v>4336</v>
      </c>
      <c r="G233" s="56">
        <v>5.2</v>
      </c>
      <c r="H233" s="56">
        <v>8.15</v>
      </c>
      <c r="I233" s="53">
        <f t="shared" si="16"/>
        <v>16.424242424242426</v>
      </c>
      <c r="J233" s="54">
        <f t="shared" si="17"/>
        <v>17.413654618473895</v>
      </c>
      <c r="K233" s="55">
        <f t="shared" si="15"/>
        <v>1.7992424242424241</v>
      </c>
    </row>
    <row r="234" spans="1:11">
      <c r="A234" s="50">
        <v>42602</v>
      </c>
      <c r="B234" s="51">
        <f>'Daily income'!D235</f>
        <v>1999000</v>
      </c>
      <c r="C234" s="57">
        <v>227</v>
      </c>
      <c r="D234" s="55">
        <f t="shared" si="18"/>
        <v>8.8061674008810567</v>
      </c>
      <c r="E234" s="3">
        <v>151</v>
      </c>
      <c r="F234" s="3">
        <v>2390</v>
      </c>
      <c r="G234" s="56">
        <v>5</v>
      </c>
      <c r="H234" s="56">
        <v>7.48</v>
      </c>
      <c r="I234" s="53">
        <f t="shared" si="16"/>
        <v>10.528634361233481</v>
      </c>
      <c r="J234" s="54">
        <f t="shared" si="17"/>
        <v>15.827814569536423</v>
      </c>
      <c r="K234" s="55">
        <f t="shared" si="15"/>
        <v>1.7612334801762113</v>
      </c>
    </row>
    <row r="235" spans="1:11">
      <c r="A235" s="50">
        <v>42603</v>
      </c>
      <c r="B235" s="51">
        <f>'Daily income'!D236</f>
        <v>2041000</v>
      </c>
      <c r="C235" s="57">
        <v>223</v>
      </c>
      <c r="D235" s="55">
        <f t="shared" si="18"/>
        <v>9.1524663677130054</v>
      </c>
      <c r="E235" s="3">
        <v>149</v>
      </c>
      <c r="F235" s="3">
        <v>2171</v>
      </c>
      <c r="G235" s="56">
        <v>5.21</v>
      </c>
      <c r="H235" s="56">
        <v>8.0299999999999994</v>
      </c>
      <c r="I235" s="53">
        <f t="shared" si="16"/>
        <v>9.7354260089686093</v>
      </c>
      <c r="J235" s="54">
        <f t="shared" si="17"/>
        <v>14.570469798657719</v>
      </c>
      <c r="K235" s="55">
        <f t="shared" si="15"/>
        <v>1.7567113949545117</v>
      </c>
    </row>
    <row r="236" spans="1:11">
      <c r="A236" s="50">
        <v>42604</v>
      </c>
      <c r="B236" s="51">
        <f>'Daily income'!D237</f>
        <v>3044000</v>
      </c>
      <c r="C236" s="57">
        <v>271</v>
      </c>
      <c r="D236" s="55">
        <f t="shared" si="18"/>
        <v>11.232472324723247</v>
      </c>
      <c r="E236" s="3">
        <v>251</v>
      </c>
      <c r="F236" s="3">
        <v>3044</v>
      </c>
      <c r="G236" s="56">
        <v>5.96</v>
      </c>
      <c r="H236" s="56">
        <v>9.1</v>
      </c>
      <c r="I236" s="53">
        <f t="shared" si="16"/>
        <v>11.232472324723247</v>
      </c>
      <c r="J236" s="54">
        <f t="shared" si="17"/>
        <v>12.127490039840637</v>
      </c>
      <c r="K236" s="55">
        <f t="shared" si="15"/>
        <v>1.8846430075039005</v>
      </c>
    </row>
    <row r="237" spans="1:11">
      <c r="A237" s="50">
        <v>42605</v>
      </c>
      <c r="B237" s="51">
        <f>'Daily income'!D238</f>
        <v>3182000</v>
      </c>
      <c r="C237" s="57">
        <v>327</v>
      </c>
      <c r="D237" s="55">
        <f t="shared" si="18"/>
        <v>9.7308868501529044</v>
      </c>
      <c r="E237" s="3">
        <v>235</v>
      </c>
      <c r="F237" s="3">
        <v>5133</v>
      </c>
      <c r="G237" s="56">
        <v>5.44</v>
      </c>
      <c r="H237" s="56">
        <v>8.41</v>
      </c>
      <c r="I237" s="53">
        <f t="shared" si="16"/>
        <v>15.697247706422019</v>
      </c>
      <c r="J237" s="54">
        <f t="shared" si="17"/>
        <v>21.842553191489362</v>
      </c>
      <c r="K237" s="55">
        <f t="shared" si="15"/>
        <v>1.7887659651016368</v>
      </c>
    </row>
    <row r="238" spans="1:11">
      <c r="A238" s="50">
        <v>42606</v>
      </c>
      <c r="B238" s="51">
        <f>'Daily income'!D239</f>
        <v>3310000</v>
      </c>
      <c r="C238" s="57">
        <v>325</v>
      </c>
      <c r="D238" s="55">
        <f t="shared" si="18"/>
        <v>10.184615384615384</v>
      </c>
      <c r="E238" s="3">
        <v>325</v>
      </c>
      <c r="F238" s="3">
        <v>5682</v>
      </c>
      <c r="G238" s="56">
        <v>5.59</v>
      </c>
      <c r="H238" s="56">
        <v>8.5500000000000007</v>
      </c>
      <c r="I238" s="53">
        <f t="shared" si="16"/>
        <v>17.483076923076922</v>
      </c>
      <c r="J238" s="54">
        <f t="shared" si="17"/>
        <v>17.483076923076922</v>
      </c>
      <c r="K238" s="55">
        <f t="shared" si="15"/>
        <v>1.8219347736342368</v>
      </c>
    </row>
    <row r="239" spans="1:11">
      <c r="A239" s="50">
        <v>42607</v>
      </c>
      <c r="B239" s="51">
        <f>'Daily income'!D240</f>
        <v>3195000</v>
      </c>
      <c r="C239" s="57">
        <v>297</v>
      </c>
      <c r="D239" s="55">
        <f t="shared" si="18"/>
        <v>10.757575757575758</v>
      </c>
      <c r="E239" s="3">
        <v>246</v>
      </c>
      <c r="F239" s="3">
        <v>4673</v>
      </c>
      <c r="G239" s="56">
        <v>5.77</v>
      </c>
      <c r="H239" s="56">
        <v>9.08</v>
      </c>
      <c r="I239" s="53">
        <f t="shared" si="16"/>
        <v>15.734006734006734</v>
      </c>
      <c r="J239" s="54">
        <f t="shared" si="17"/>
        <v>18.995934959349594</v>
      </c>
      <c r="K239" s="55">
        <f t="shared" si="15"/>
        <v>1.8643978782626964</v>
      </c>
    </row>
    <row r="240" spans="1:11">
      <c r="A240" s="50">
        <v>42608</v>
      </c>
      <c r="B240" s="51">
        <f>'Daily income'!D241</f>
        <v>2894000</v>
      </c>
      <c r="C240" s="57">
        <v>272</v>
      </c>
      <c r="D240" s="55">
        <f t="shared" si="18"/>
        <v>10.63970588235294</v>
      </c>
      <c r="E240" s="3">
        <v>252</v>
      </c>
      <c r="F240" s="3">
        <v>4850</v>
      </c>
      <c r="G240" s="56">
        <v>5.71</v>
      </c>
      <c r="H240" s="56">
        <v>9.0500000000000007</v>
      </c>
      <c r="I240" s="53">
        <f t="shared" si="16"/>
        <v>17.830882352941178</v>
      </c>
      <c r="J240" s="54">
        <f t="shared" si="17"/>
        <v>19.246031746031747</v>
      </c>
      <c r="K240" s="55">
        <f t="shared" si="15"/>
        <v>1.8633460389409702</v>
      </c>
    </row>
    <row r="241" spans="1:11">
      <c r="A241" s="50">
        <v>42609</v>
      </c>
      <c r="B241" s="51">
        <f>'Daily income'!D242</f>
        <v>2336000</v>
      </c>
      <c r="C241" s="57">
        <v>250</v>
      </c>
      <c r="D241" s="55">
        <f t="shared" si="18"/>
        <v>9.3439999999999994</v>
      </c>
      <c r="E241" s="3">
        <v>183</v>
      </c>
      <c r="F241" s="3">
        <v>2506</v>
      </c>
      <c r="G241" s="3">
        <v>5.28</v>
      </c>
      <c r="H241" s="56">
        <v>8.06</v>
      </c>
      <c r="I241" s="53">
        <f t="shared" si="16"/>
        <v>10.023999999999999</v>
      </c>
      <c r="J241" s="54">
        <f t="shared" si="17"/>
        <v>13.693989071038251</v>
      </c>
      <c r="K241" s="55">
        <f t="shared" si="15"/>
        <v>1.7696969696969695</v>
      </c>
    </row>
    <row r="242" spans="1:11">
      <c r="A242" s="50">
        <v>42610</v>
      </c>
      <c r="B242" s="51">
        <f>'Daily income'!D243</f>
        <v>2362000</v>
      </c>
      <c r="C242" s="57">
        <v>250</v>
      </c>
      <c r="D242" s="55">
        <f t="shared" si="18"/>
        <v>9.4480000000000004</v>
      </c>
      <c r="E242" s="3">
        <v>164</v>
      </c>
      <c r="F242" s="3">
        <v>2542</v>
      </c>
      <c r="G242" s="3">
        <v>5.43</v>
      </c>
      <c r="H242" s="56">
        <v>8.01</v>
      </c>
      <c r="I242" s="53">
        <f t="shared" si="16"/>
        <v>10.167999999999999</v>
      </c>
      <c r="J242" s="54">
        <f t="shared" si="17"/>
        <v>15.5</v>
      </c>
      <c r="K242" s="55">
        <f t="shared" si="15"/>
        <v>1.7399631675874772</v>
      </c>
    </row>
    <row r="243" spans="1:11">
      <c r="A243" s="50">
        <v>42611</v>
      </c>
      <c r="B243" s="51">
        <f>'Daily income'!D244</f>
        <v>2835000</v>
      </c>
      <c r="C243" s="57">
        <v>291</v>
      </c>
      <c r="D243" s="55">
        <f t="shared" si="18"/>
        <v>9.7422680412371143</v>
      </c>
      <c r="E243" s="3">
        <v>263</v>
      </c>
      <c r="F243" s="3">
        <v>4110</v>
      </c>
      <c r="G243" s="3">
        <v>5.41</v>
      </c>
      <c r="H243" s="56">
        <v>8.3800000000000008</v>
      </c>
      <c r="I243" s="53">
        <f t="shared" si="16"/>
        <v>14.123711340206185</v>
      </c>
      <c r="J243" s="54">
        <f t="shared" si="17"/>
        <v>15.627376425855513</v>
      </c>
      <c r="K243" s="55">
        <f t="shared" si="15"/>
        <v>1.800788917049374</v>
      </c>
    </row>
    <row r="244" spans="1:11">
      <c r="A244" s="50">
        <v>42612</v>
      </c>
      <c r="B244" s="51">
        <f>'Daily income'!D245</f>
        <v>2962000</v>
      </c>
      <c r="C244" s="57">
        <v>280</v>
      </c>
      <c r="D244" s="55">
        <f t="shared" si="18"/>
        <v>10.578571428571429</v>
      </c>
      <c r="E244" s="3">
        <v>250</v>
      </c>
      <c r="F244" s="3">
        <v>4095</v>
      </c>
      <c r="G244" s="3">
        <v>5.68</v>
      </c>
      <c r="H244" s="56">
        <v>9.17</v>
      </c>
      <c r="I244" s="53">
        <f t="shared" si="16"/>
        <v>14.625</v>
      </c>
      <c r="J244" s="54">
        <f t="shared" si="17"/>
        <v>16.38</v>
      </c>
      <c r="K244" s="55">
        <f t="shared" si="15"/>
        <v>1.8624245472837024</v>
      </c>
    </row>
    <row r="245" spans="1:11">
      <c r="A245" s="50">
        <v>42613</v>
      </c>
      <c r="B245" s="51">
        <f>'Daily income'!D246</f>
        <v>2998000</v>
      </c>
      <c r="C245" s="57">
        <v>271</v>
      </c>
      <c r="D245" s="55">
        <f t="shared" si="18"/>
        <v>11.062730627306273</v>
      </c>
      <c r="E245" s="3">
        <v>241</v>
      </c>
      <c r="F245" s="3">
        <v>3943</v>
      </c>
      <c r="G245" s="3">
        <v>5.82</v>
      </c>
      <c r="H245" s="56">
        <v>9.2799999999999994</v>
      </c>
      <c r="I245" s="53">
        <f t="shared" si="16"/>
        <v>14.549815498154981</v>
      </c>
      <c r="J245" s="54">
        <f t="shared" si="17"/>
        <v>16.360995850622405</v>
      </c>
      <c r="K245" s="55">
        <f t="shared" si="15"/>
        <v>1.9008128225612151</v>
      </c>
    </row>
    <row r="246" spans="1:11">
      <c r="A246" s="50">
        <v>42614</v>
      </c>
      <c r="B246" s="51">
        <f>'Daily income'!D247</f>
        <v>2972000</v>
      </c>
      <c r="C246" s="57">
        <v>274</v>
      </c>
      <c r="D246" s="55">
        <f t="shared" si="18"/>
        <v>10.846715328467154</v>
      </c>
      <c r="E246" s="3">
        <v>258</v>
      </c>
      <c r="F246" s="3">
        <v>3382</v>
      </c>
      <c r="G246" s="3">
        <v>5.79</v>
      </c>
      <c r="H246" s="56">
        <v>8.5299999999999994</v>
      </c>
      <c r="I246" s="53">
        <f t="shared" si="16"/>
        <v>12.343065693430656</v>
      </c>
      <c r="J246" s="54">
        <f t="shared" si="17"/>
        <v>13.108527131782946</v>
      </c>
      <c r="K246" s="55">
        <f t="shared" si="15"/>
        <v>1.8733532518941542</v>
      </c>
    </row>
    <row r="247" spans="1:11">
      <c r="A247" s="50">
        <v>42615</v>
      </c>
      <c r="B247" s="51">
        <f>'Daily income'!D248</f>
        <v>2249000</v>
      </c>
      <c r="C247" s="57">
        <v>243</v>
      </c>
      <c r="D247" s="55">
        <f t="shared" si="18"/>
        <v>9.2551440329218106</v>
      </c>
      <c r="E247" s="3">
        <v>263</v>
      </c>
      <c r="F247" s="3">
        <v>4018</v>
      </c>
      <c r="G247" s="3">
        <v>5.28</v>
      </c>
      <c r="H247" s="56">
        <v>8.3000000000000007</v>
      </c>
      <c r="I247" s="53">
        <f t="shared" si="16"/>
        <v>16.534979423868311</v>
      </c>
      <c r="J247" s="54">
        <f t="shared" si="17"/>
        <v>15.277566539923955</v>
      </c>
      <c r="K247" s="55">
        <f t="shared" si="15"/>
        <v>1.7528681880533732</v>
      </c>
    </row>
    <row r="248" spans="1:11">
      <c r="A248" s="50">
        <v>42616</v>
      </c>
      <c r="B248" s="51">
        <f>'Daily income'!D249</f>
        <v>2337000</v>
      </c>
      <c r="C248" s="57">
        <v>280</v>
      </c>
      <c r="D248" s="55">
        <f t="shared" si="18"/>
        <v>8.3464285714285715</v>
      </c>
      <c r="E248" s="3">
        <v>161</v>
      </c>
      <c r="F248" s="3">
        <v>1191</v>
      </c>
      <c r="G248" s="3">
        <v>4.8099999999999996</v>
      </c>
      <c r="H248" s="56">
        <v>7.14</v>
      </c>
      <c r="I248" s="53">
        <f t="shared" si="16"/>
        <v>4.253571428571429</v>
      </c>
      <c r="J248" s="54">
        <f t="shared" si="17"/>
        <v>7.3975155279503104</v>
      </c>
      <c r="K248" s="55">
        <f t="shared" si="15"/>
        <v>1.7352242352242353</v>
      </c>
    </row>
    <row r="249" spans="1:11">
      <c r="A249" s="50">
        <v>42617</v>
      </c>
      <c r="B249" s="51">
        <f>'Daily income'!D250</f>
        <v>2262000</v>
      </c>
      <c r="C249" s="57">
        <v>237</v>
      </c>
      <c r="D249" s="55">
        <f t="shared" si="18"/>
        <v>9.5443037974683538</v>
      </c>
      <c r="E249" s="3">
        <v>157</v>
      </c>
      <c r="F249" s="3">
        <v>2956</v>
      </c>
      <c r="G249" s="3">
        <v>5.44</v>
      </c>
      <c r="H249" s="56">
        <v>7.5</v>
      </c>
      <c r="I249" s="53">
        <f t="shared" si="16"/>
        <v>12.472573839662447</v>
      </c>
      <c r="J249" s="54">
        <f t="shared" si="17"/>
        <v>18.828025477707005</v>
      </c>
      <c r="K249" s="55">
        <f t="shared" si="15"/>
        <v>1.7544676098287413</v>
      </c>
    </row>
    <row r="250" spans="1:11">
      <c r="A250" s="50">
        <v>42618</v>
      </c>
      <c r="B250" s="51">
        <f>'Daily income'!D251</f>
        <v>2745000</v>
      </c>
      <c r="C250" s="57">
        <v>269</v>
      </c>
      <c r="D250" s="55">
        <f t="shared" si="18"/>
        <v>10.204460966542751</v>
      </c>
      <c r="E250" s="3">
        <v>289</v>
      </c>
      <c r="F250" s="3">
        <v>2745</v>
      </c>
      <c r="G250" s="3">
        <v>5.53</v>
      </c>
      <c r="H250" s="56">
        <v>8.5299999999999994</v>
      </c>
      <c r="I250" s="53">
        <f t="shared" si="16"/>
        <v>10.204460966542751</v>
      </c>
      <c r="J250" s="54">
        <f t="shared" si="17"/>
        <v>9.4982698961937722</v>
      </c>
      <c r="K250" s="55">
        <f t="shared" si="15"/>
        <v>1.8452913140221971</v>
      </c>
    </row>
    <row r="251" spans="1:11">
      <c r="A251" s="50">
        <v>42619</v>
      </c>
      <c r="B251" s="51">
        <f>'Daily income'!D252</f>
        <v>2988000</v>
      </c>
      <c r="C251" s="57">
        <v>286</v>
      </c>
      <c r="D251" s="55">
        <f t="shared" si="18"/>
        <v>10.447552447552447</v>
      </c>
      <c r="E251" s="3">
        <v>268</v>
      </c>
      <c r="F251" s="3">
        <v>4371</v>
      </c>
      <c r="G251" s="3">
        <v>5.71</v>
      </c>
      <c r="H251" s="56">
        <v>9.09</v>
      </c>
      <c r="I251" s="53">
        <f t="shared" si="16"/>
        <v>15.283216783216783</v>
      </c>
      <c r="J251" s="54">
        <f t="shared" si="17"/>
        <v>16.309701492537314</v>
      </c>
      <c r="K251" s="55">
        <f t="shared" si="15"/>
        <v>1.8296939487832655</v>
      </c>
    </row>
    <row r="252" spans="1:11">
      <c r="A252" s="50">
        <v>42620</v>
      </c>
      <c r="B252" s="51">
        <f>'Daily income'!D253</f>
        <v>2971000</v>
      </c>
      <c r="C252" s="57">
        <v>284</v>
      </c>
      <c r="D252" s="55">
        <f t="shared" si="18"/>
        <v>10.461267605633802</v>
      </c>
      <c r="E252" s="3">
        <v>277</v>
      </c>
      <c r="F252" s="3">
        <v>3890</v>
      </c>
      <c r="G252" s="3">
        <v>5.69</v>
      </c>
      <c r="H252" s="56">
        <v>9.1</v>
      </c>
      <c r="I252" s="53">
        <f t="shared" si="16"/>
        <v>13.69718309859155</v>
      </c>
      <c r="J252" s="54">
        <f t="shared" si="17"/>
        <v>14.04332129963899</v>
      </c>
      <c r="K252" s="55">
        <f t="shared" si="15"/>
        <v>1.8385356073170125</v>
      </c>
    </row>
    <row r="253" spans="1:11">
      <c r="A253" s="50">
        <v>42621</v>
      </c>
      <c r="B253" s="51">
        <f>'Daily income'!D254</f>
        <v>2839000</v>
      </c>
      <c r="C253" s="57">
        <v>268</v>
      </c>
      <c r="D253" s="55">
        <f t="shared" si="18"/>
        <v>10.593283582089553</v>
      </c>
      <c r="E253" s="3">
        <v>255</v>
      </c>
      <c r="F253" s="3">
        <v>3785</v>
      </c>
      <c r="G253" s="3">
        <v>5.66</v>
      </c>
      <c r="H253" s="56">
        <v>8.4600000000000009</v>
      </c>
      <c r="I253" s="53">
        <f t="shared" si="16"/>
        <v>14.123134328358208</v>
      </c>
      <c r="J253" s="54">
        <f t="shared" si="17"/>
        <v>14.843137254901961</v>
      </c>
      <c r="K253" s="55">
        <f t="shared" si="15"/>
        <v>1.8716048731606985</v>
      </c>
    </row>
    <row r="254" spans="1:11">
      <c r="A254" s="50">
        <v>42622</v>
      </c>
      <c r="B254" s="51">
        <f>'Daily income'!D255</f>
        <v>2688000</v>
      </c>
      <c r="C254" s="57">
        <v>267</v>
      </c>
      <c r="D254" s="55">
        <f t="shared" si="18"/>
        <v>10.06741573033708</v>
      </c>
      <c r="E254" s="3">
        <v>265</v>
      </c>
      <c r="F254" s="3">
        <v>2688</v>
      </c>
      <c r="G254" s="3">
        <v>5.46</v>
      </c>
      <c r="H254" s="56">
        <v>8.4</v>
      </c>
      <c r="I254" s="53">
        <f t="shared" si="16"/>
        <v>10.067415730337078</v>
      </c>
      <c r="J254" s="54">
        <f t="shared" si="17"/>
        <v>10.143396226415094</v>
      </c>
      <c r="K254" s="55">
        <f t="shared" si="15"/>
        <v>1.8438490348602712</v>
      </c>
    </row>
    <row r="255" spans="1:11">
      <c r="A255" s="50">
        <v>42623</v>
      </c>
      <c r="B255" s="51">
        <f>'Daily income'!D256</f>
        <v>2274000</v>
      </c>
      <c r="C255" s="57">
        <v>234</v>
      </c>
      <c r="D255" s="55">
        <f t="shared" si="18"/>
        <v>9.717948717948719</v>
      </c>
      <c r="E255" s="3">
        <v>164</v>
      </c>
      <c r="F255" s="3">
        <v>2837</v>
      </c>
      <c r="G255" s="3">
        <v>5.34</v>
      </c>
      <c r="H255" s="56">
        <v>8.16</v>
      </c>
      <c r="I255" s="53">
        <f t="shared" si="16"/>
        <v>12.123931623931623</v>
      </c>
      <c r="J255" s="54">
        <f t="shared" si="17"/>
        <v>17.298780487804876</v>
      </c>
      <c r="K255" s="55">
        <f t="shared" si="15"/>
        <v>1.8198405838855281</v>
      </c>
    </row>
    <row r="256" spans="1:11">
      <c r="A256" s="50">
        <v>42624</v>
      </c>
      <c r="B256" s="51">
        <f>'Daily income'!D257</f>
        <v>2278000</v>
      </c>
      <c r="C256" s="57">
        <v>241</v>
      </c>
      <c r="D256" s="55">
        <f t="shared" si="18"/>
        <v>9.4522821576763487</v>
      </c>
      <c r="E256" s="3">
        <v>155</v>
      </c>
      <c r="F256" s="3">
        <v>2720</v>
      </c>
      <c r="G256" s="3">
        <v>5.42</v>
      </c>
      <c r="H256" s="56">
        <v>7.56</v>
      </c>
      <c r="I256" s="53">
        <f t="shared" si="16"/>
        <v>11.286307053941909</v>
      </c>
      <c r="J256" s="54">
        <f t="shared" si="17"/>
        <v>17.548387096774192</v>
      </c>
      <c r="K256" s="55">
        <f t="shared" si="15"/>
        <v>1.7439634977262637</v>
      </c>
    </row>
    <row r="257" spans="1:11">
      <c r="A257" s="50">
        <v>42625</v>
      </c>
      <c r="B257" s="51">
        <f>'Daily income'!D258</f>
        <v>2387000</v>
      </c>
      <c r="C257" s="57">
        <v>247</v>
      </c>
      <c r="D257" s="55">
        <f t="shared" si="18"/>
        <v>9.663967611336032</v>
      </c>
      <c r="E257" s="3">
        <v>166</v>
      </c>
      <c r="F257" s="3">
        <v>2387</v>
      </c>
      <c r="G257" s="3">
        <v>5.36</v>
      </c>
      <c r="H257" s="56">
        <v>7.44</v>
      </c>
      <c r="I257" s="53">
        <f t="shared" si="16"/>
        <v>9.663967611336032</v>
      </c>
      <c r="J257" s="54">
        <f t="shared" si="17"/>
        <v>14.379518072289157</v>
      </c>
      <c r="K257" s="55">
        <f t="shared" si="15"/>
        <v>1.8029790319656775</v>
      </c>
    </row>
    <row r="258" spans="1:11">
      <c r="A258" s="50">
        <v>42626</v>
      </c>
      <c r="B258" s="51">
        <f>'Daily income'!D259</f>
        <v>2737000</v>
      </c>
      <c r="C258" s="57">
        <v>267</v>
      </c>
      <c r="D258" s="55">
        <f t="shared" si="18"/>
        <v>10.250936329588015</v>
      </c>
      <c r="E258" s="3">
        <v>271</v>
      </c>
      <c r="F258" s="3">
        <v>2737</v>
      </c>
      <c r="G258" s="3">
        <v>5.65</v>
      </c>
      <c r="H258" s="56">
        <v>8.48</v>
      </c>
      <c r="I258" s="53">
        <f t="shared" si="16"/>
        <v>10.250936329588015</v>
      </c>
      <c r="J258" s="54">
        <f t="shared" si="17"/>
        <v>10.099630996309964</v>
      </c>
      <c r="K258" s="55">
        <f t="shared" si="15"/>
        <v>1.8143250140863743</v>
      </c>
    </row>
    <row r="259" spans="1:11">
      <c r="A259" s="50">
        <v>42627</v>
      </c>
      <c r="B259" s="51">
        <f>'Daily income'!D260</f>
        <v>2713000</v>
      </c>
      <c r="C259" s="57">
        <v>267</v>
      </c>
      <c r="D259" s="55">
        <f t="shared" si="18"/>
        <v>10.161048689138577</v>
      </c>
      <c r="E259" s="3">
        <v>223</v>
      </c>
      <c r="F259" s="3">
        <v>3717</v>
      </c>
      <c r="G259" s="3">
        <v>5.54</v>
      </c>
      <c r="H259" s="56">
        <v>8.34</v>
      </c>
      <c r="I259" s="53">
        <f t="shared" si="16"/>
        <v>13.921348314606741</v>
      </c>
      <c r="J259" s="54">
        <f t="shared" si="17"/>
        <v>16.668161434977577</v>
      </c>
      <c r="K259" s="55">
        <f t="shared" si="15"/>
        <v>1.8341243121188766</v>
      </c>
    </row>
    <row r="260" spans="1:11">
      <c r="A260" s="50">
        <v>42628</v>
      </c>
      <c r="B260" s="51">
        <f>'Daily income'!D261</f>
        <v>2824000</v>
      </c>
      <c r="C260" s="57">
        <v>280</v>
      </c>
      <c r="D260" s="55">
        <f t="shared" si="18"/>
        <v>10.085714285714285</v>
      </c>
      <c r="E260" s="3">
        <v>266</v>
      </c>
      <c r="F260" s="3">
        <v>3368</v>
      </c>
      <c r="G260" s="3">
        <v>5.57</v>
      </c>
      <c r="H260" s="56">
        <v>8.4600000000000009</v>
      </c>
      <c r="I260" s="53">
        <f t="shared" si="16"/>
        <v>12.028571428571428</v>
      </c>
      <c r="J260" s="54">
        <f t="shared" si="17"/>
        <v>12.661654135338345</v>
      </c>
      <c r="K260" s="55">
        <f t="shared" si="15"/>
        <v>1.8107206976147729</v>
      </c>
    </row>
    <row r="261" spans="1:11">
      <c r="A261" s="50">
        <v>42629</v>
      </c>
      <c r="B261" s="51">
        <f>'Daily income'!D262</f>
        <v>2570000</v>
      </c>
      <c r="C261" s="57">
        <v>254</v>
      </c>
      <c r="D261" s="55">
        <f t="shared" si="18"/>
        <v>10.118110236220472</v>
      </c>
      <c r="E261" s="3">
        <v>248</v>
      </c>
      <c r="F261" s="3">
        <v>3175</v>
      </c>
      <c r="G261" s="3">
        <v>5.53</v>
      </c>
      <c r="H261" s="56">
        <v>8.4700000000000006</v>
      </c>
      <c r="I261" s="53">
        <f t="shared" si="16"/>
        <v>12.5</v>
      </c>
      <c r="J261" s="54">
        <f t="shared" si="17"/>
        <v>12.80241935483871</v>
      </c>
      <c r="K261" s="55">
        <f t="shared" si="15"/>
        <v>1.8296763537469207</v>
      </c>
    </row>
    <row r="262" spans="1:11">
      <c r="A262" s="50">
        <v>42630</v>
      </c>
      <c r="B262" s="51">
        <f>'Daily income'!D263</f>
        <v>2135000</v>
      </c>
      <c r="C262" s="57">
        <v>220</v>
      </c>
      <c r="D262" s="55">
        <f t="shared" si="18"/>
        <v>9.7045454545454533</v>
      </c>
      <c r="E262" s="3">
        <v>155</v>
      </c>
      <c r="F262" s="3">
        <v>2972</v>
      </c>
      <c r="G262" s="3">
        <v>5.33</v>
      </c>
      <c r="H262" s="56">
        <v>7.04</v>
      </c>
      <c r="I262" s="53">
        <f t="shared" si="16"/>
        <v>13.50909090909091</v>
      </c>
      <c r="J262" s="54">
        <f t="shared" si="17"/>
        <v>19.174193548387098</v>
      </c>
      <c r="K262" s="55">
        <f t="shared" si="15"/>
        <v>1.8207402353743813</v>
      </c>
    </row>
    <row r="263" spans="1:11">
      <c r="A263" s="50">
        <v>42631</v>
      </c>
      <c r="B263" s="51">
        <f>'Daily income'!D264</f>
        <v>1885000</v>
      </c>
      <c r="C263" s="57">
        <v>220</v>
      </c>
      <c r="D263" s="55">
        <f t="shared" si="18"/>
        <v>8.5681818181818183</v>
      </c>
      <c r="E263" s="3">
        <v>136</v>
      </c>
      <c r="F263" s="3">
        <v>2250</v>
      </c>
      <c r="G263" s="3">
        <v>4.92</v>
      </c>
      <c r="H263" s="56">
        <v>7.08</v>
      </c>
      <c r="I263" s="53">
        <f t="shared" si="16"/>
        <v>10.227272727272727</v>
      </c>
      <c r="J263" s="54">
        <f t="shared" si="17"/>
        <v>16.544117647058822</v>
      </c>
      <c r="K263" s="55">
        <f t="shared" si="15"/>
        <v>1.74150036954915</v>
      </c>
    </row>
    <row r="264" spans="1:11">
      <c r="A264" s="50">
        <v>42632</v>
      </c>
      <c r="B264" s="51">
        <f>'Daily income'!D265</f>
        <v>2551000</v>
      </c>
      <c r="C264" s="57">
        <v>248</v>
      </c>
      <c r="D264" s="55">
        <f t="shared" si="18"/>
        <v>10.286290322580646</v>
      </c>
      <c r="E264" s="3">
        <v>255</v>
      </c>
      <c r="F264" s="3">
        <v>3863</v>
      </c>
      <c r="G264" s="3">
        <v>5.55</v>
      </c>
      <c r="H264" s="56">
        <v>8.5299999999999994</v>
      </c>
      <c r="I264" s="53">
        <f t="shared" si="16"/>
        <v>15.576612903225806</v>
      </c>
      <c r="J264" s="54">
        <f t="shared" si="17"/>
        <v>15.149019607843137</v>
      </c>
      <c r="K264" s="55">
        <f t="shared" si="15"/>
        <v>1.8533856437082246</v>
      </c>
    </row>
    <row r="265" spans="1:11">
      <c r="A265" s="50">
        <v>42633</v>
      </c>
      <c r="B265" s="51">
        <f>'Daily income'!D266</f>
        <v>2543000</v>
      </c>
      <c r="C265" s="57">
        <v>251</v>
      </c>
      <c r="D265" s="55">
        <f t="shared" si="18"/>
        <v>10.131474103585656</v>
      </c>
      <c r="E265" s="3">
        <v>273</v>
      </c>
      <c r="F265" s="3">
        <v>3644</v>
      </c>
      <c r="G265" s="3">
        <v>5.49</v>
      </c>
      <c r="H265" s="56">
        <v>9.01</v>
      </c>
      <c r="I265" s="53">
        <f t="shared" si="16"/>
        <v>14.517928286852589</v>
      </c>
      <c r="J265" s="54">
        <f t="shared" si="17"/>
        <v>13.347985347985349</v>
      </c>
      <c r="K265" s="55">
        <f t="shared" si="15"/>
        <v>1.8454415489227061</v>
      </c>
    </row>
    <row r="266" spans="1:11">
      <c r="A266" s="50">
        <v>42634</v>
      </c>
      <c r="B266" s="51">
        <f>'Daily income'!D267</f>
        <v>2445000</v>
      </c>
      <c r="C266" s="57">
        <v>257</v>
      </c>
      <c r="D266" s="55">
        <f t="shared" si="18"/>
        <v>9.5136186770428015</v>
      </c>
      <c r="E266" s="3">
        <v>152</v>
      </c>
      <c r="F266" s="3">
        <v>3155</v>
      </c>
      <c r="G266" s="3">
        <v>5.33</v>
      </c>
      <c r="H266" s="56">
        <v>8.1300000000000008</v>
      </c>
      <c r="I266" s="53">
        <f t="shared" si="16"/>
        <v>12.27626459143969</v>
      </c>
      <c r="J266" s="54">
        <f t="shared" si="17"/>
        <v>20.756578947368421</v>
      </c>
      <c r="K266" s="55">
        <f t="shared" si="15"/>
        <v>1.7849190763682554</v>
      </c>
    </row>
    <row r="267" spans="1:11">
      <c r="A267" s="50">
        <v>42635</v>
      </c>
      <c r="B267" s="51">
        <f>'Daily income'!D268</f>
        <v>2662000</v>
      </c>
      <c r="C267" s="57">
        <v>257</v>
      </c>
      <c r="D267" s="55">
        <f t="shared" si="18"/>
        <v>10.357976653696499</v>
      </c>
      <c r="E267" s="3">
        <v>289</v>
      </c>
      <c r="F267" s="3">
        <v>4396</v>
      </c>
      <c r="G267" s="3">
        <v>5.68</v>
      </c>
      <c r="H267" s="56">
        <v>9.0399999999999991</v>
      </c>
      <c r="I267" s="53">
        <f t="shared" si="16"/>
        <v>17.105058365758754</v>
      </c>
      <c r="J267" s="54">
        <f t="shared" si="17"/>
        <v>15.211072664359861</v>
      </c>
      <c r="K267" s="55">
        <f t="shared" si="15"/>
        <v>1.8235874390310738</v>
      </c>
    </row>
    <row r="268" spans="1:11">
      <c r="A268" s="50">
        <v>42636</v>
      </c>
      <c r="B268" s="51">
        <f>'Daily income'!D269</f>
        <v>2480000</v>
      </c>
      <c r="C268" s="57">
        <v>252</v>
      </c>
      <c r="D268" s="55">
        <f t="shared" si="18"/>
        <v>9.8412698412698418</v>
      </c>
      <c r="E268" s="3">
        <v>275</v>
      </c>
      <c r="F268" s="3">
        <v>4004</v>
      </c>
      <c r="G268" s="3">
        <v>5.43</v>
      </c>
      <c r="H268" s="56">
        <v>8.52</v>
      </c>
      <c r="I268" s="53">
        <f t="shared" si="16"/>
        <v>15.888888888888889</v>
      </c>
      <c r="J268" s="54">
        <f t="shared" si="17"/>
        <v>14.56</v>
      </c>
      <c r="K268" s="55">
        <f t="shared" si="15"/>
        <v>1.8123885527200447</v>
      </c>
    </row>
    <row r="269" spans="1:11">
      <c r="A269" s="50">
        <v>42637</v>
      </c>
      <c r="B269" s="51">
        <f>'Daily income'!D270</f>
        <v>2002000</v>
      </c>
      <c r="C269" s="57">
        <v>215</v>
      </c>
      <c r="D269" s="55">
        <f t="shared" si="18"/>
        <v>9.311627906976744</v>
      </c>
      <c r="E269" s="3">
        <v>156</v>
      </c>
      <c r="F269" s="3">
        <v>2104</v>
      </c>
      <c r="G269" s="3">
        <v>5.21</v>
      </c>
      <c r="H269" s="56">
        <v>8.07</v>
      </c>
      <c r="I269" s="53">
        <f t="shared" si="16"/>
        <v>9.786046511627907</v>
      </c>
      <c r="J269" s="54">
        <f t="shared" si="17"/>
        <v>13.487179487179487</v>
      </c>
      <c r="K269" s="55">
        <f t="shared" si="15"/>
        <v>1.7872606347364193</v>
      </c>
    </row>
    <row r="270" spans="1:11">
      <c r="A270" s="50">
        <v>42638</v>
      </c>
      <c r="B270" s="51">
        <f>'Daily income'!D271</f>
        <v>1986000</v>
      </c>
      <c r="C270" s="57">
        <v>227</v>
      </c>
      <c r="D270" s="55">
        <f t="shared" si="18"/>
        <v>8.748898678414097</v>
      </c>
      <c r="E270" s="3">
        <v>172</v>
      </c>
      <c r="F270" s="3">
        <v>2428</v>
      </c>
      <c r="G270" s="3">
        <v>5.13</v>
      </c>
      <c r="H270" s="56">
        <v>7.5</v>
      </c>
      <c r="I270" s="53">
        <f t="shared" si="16"/>
        <v>10.696035242290749</v>
      </c>
      <c r="J270" s="54">
        <f t="shared" si="17"/>
        <v>14.116279069767442</v>
      </c>
      <c r="K270" s="55">
        <f t="shared" si="15"/>
        <v>1.7054383388721437</v>
      </c>
    </row>
    <row r="271" spans="1:11">
      <c r="A271" s="50">
        <v>42639</v>
      </c>
      <c r="B271" s="51">
        <f>'Daily income'!D272</f>
        <v>0</v>
      </c>
      <c r="D271" s="55"/>
      <c r="H271" s="56"/>
      <c r="I271" s="53"/>
      <c r="J271" s="54"/>
      <c r="K271" s="55"/>
    </row>
    <row r="272" spans="1:11">
      <c r="A272" s="50">
        <v>42640</v>
      </c>
      <c r="B272" s="51">
        <f>'Daily income'!D273</f>
        <v>0</v>
      </c>
      <c r="D272" s="55"/>
      <c r="H272" s="56"/>
      <c r="I272" s="53"/>
      <c r="J272" s="54"/>
      <c r="K272" s="55"/>
    </row>
    <row r="273" spans="1:11">
      <c r="A273" s="50">
        <v>42641</v>
      </c>
      <c r="B273" s="51">
        <f>'Daily income'!D274</f>
        <v>0</v>
      </c>
      <c r="D273" s="55"/>
      <c r="H273" s="56"/>
      <c r="I273" s="53"/>
      <c r="J273" s="54"/>
      <c r="K273" s="55"/>
    </row>
    <row r="274" spans="1:11">
      <c r="A274" s="50">
        <v>42642</v>
      </c>
      <c r="B274" s="51">
        <f>'Daily income'!D275</f>
        <v>0</v>
      </c>
      <c r="D274" s="55"/>
      <c r="H274" s="56"/>
      <c r="I274" s="53"/>
      <c r="J274" s="54"/>
      <c r="K274" s="55"/>
    </row>
    <row r="275" spans="1:11">
      <c r="A275" s="50">
        <v>42643</v>
      </c>
      <c r="B275" s="51">
        <f>'Daily income'!D276</f>
        <v>0</v>
      </c>
      <c r="D275" s="55"/>
      <c r="H275" s="56"/>
      <c r="I275" s="53"/>
      <c r="J275" s="54"/>
      <c r="K275" s="55"/>
    </row>
    <row r="276" spans="1:11">
      <c r="A276" s="50">
        <v>42644</v>
      </c>
      <c r="B276" s="51">
        <f>'Daily income'!D277</f>
        <v>0</v>
      </c>
      <c r="D276" s="55"/>
      <c r="H276" s="56"/>
      <c r="I276" s="53"/>
      <c r="J276" s="54"/>
      <c r="K276" s="55"/>
    </row>
    <row r="277" spans="1:11">
      <c r="A277" s="50">
        <v>42645</v>
      </c>
      <c r="B277" s="51">
        <f>'Daily income'!D278</f>
        <v>0</v>
      </c>
      <c r="D277" s="55"/>
      <c r="H277" s="56"/>
      <c r="I277" s="53"/>
      <c r="J277" s="54"/>
      <c r="K277" s="55"/>
    </row>
    <row r="278" spans="1:11">
      <c r="A278" s="50">
        <v>42646</v>
      </c>
      <c r="B278" s="51">
        <f>'Daily income'!D279</f>
        <v>0</v>
      </c>
      <c r="D278" s="55"/>
      <c r="H278" s="56"/>
      <c r="I278" s="53"/>
      <c r="J278" s="54"/>
      <c r="K278" s="55"/>
    </row>
    <row r="279" spans="1:11">
      <c r="A279" s="50">
        <v>42647</v>
      </c>
      <c r="B279" s="51">
        <f>'Daily income'!D330</f>
        <v>0</v>
      </c>
      <c r="D279" s="55"/>
      <c r="H279" s="56"/>
      <c r="I279" s="53"/>
      <c r="J279" s="54"/>
      <c r="K279" s="55"/>
    </row>
    <row r="280" spans="1:11">
      <c r="A280" s="50">
        <v>42648</v>
      </c>
      <c r="B280" s="51">
        <f>'Daily income'!D331</f>
        <v>0</v>
      </c>
      <c r="D280" s="55"/>
      <c r="H280" s="56"/>
      <c r="I280" s="53"/>
      <c r="J280" s="54"/>
      <c r="K280" s="55"/>
    </row>
    <row r="281" spans="1:11">
      <c r="A281" s="50">
        <v>42649</v>
      </c>
      <c r="B281" s="51">
        <f>'Daily income'!D332</f>
        <v>0</v>
      </c>
      <c r="D281" s="55"/>
      <c r="H281" s="56"/>
      <c r="I281" s="53"/>
      <c r="J281" s="54"/>
      <c r="K281" s="55"/>
    </row>
    <row r="282" spans="1:11">
      <c r="A282" s="50">
        <v>42650</v>
      </c>
      <c r="B282" s="51">
        <f>'Daily income'!D333</f>
        <v>0</v>
      </c>
      <c r="D282" s="55"/>
      <c r="H282" s="56"/>
      <c r="I282" s="53"/>
      <c r="J282" s="54"/>
      <c r="K282" s="55"/>
    </row>
    <row r="283" spans="1:11">
      <c r="A283" s="50">
        <v>42651</v>
      </c>
      <c r="B283" s="51">
        <f>'Daily income'!D334</f>
        <v>0</v>
      </c>
      <c r="D283" s="55"/>
      <c r="H283" s="56"/>
      <c r="I283" s="53"/>
      <c r="J283" s="54"/>
      <c r="K283" s="55"/>
    </row>
    <row r="284" spans="1:11">
      <c r="A284" s="50">
        <v>42652</v>
      </c>
      <c r="B284" s="51">
        <f>'Daily income'!D335</f>
        <v>0</v>
      </c>
      <c r="D284" s="55"/>
      <c r="H284" s="56"/>
      <c r="I284" s="53"/>
      <c r="J284" s="54"/>
      <c r="K284" s="55"/>
    </row>
    <row r="285" spans="1:11">
      <c r="A285" s="50">
        <v>42653</v>
      </c>
      <c r="B285" s="51">
        <f>'Daily income'!D336</f>
        <v>0</v>
      </c>
      <c r="D285" s="55"/>
      <c r="H285" s="56"/>
      <c r="I285" s="53"/>
      <c r="J285" s="54"/>
      <c r="K285" s="55"/>
    </row>
    <row r="286" spans="1:11">
      <c r="A286" s="50">
        <v>42654</v>
      </c>
      <c r="B286" s="51">
        <f>'Daily income'!D337</f>
        <v>0</v>
      </c>
      <c r="D286" s="55"/>
      <c r="H286" s="56"/>
      <c r="I286" s="53"/>
      <c r="J286" s="54"/>
      <c r="K286" s="55"/>
    </row>
    <row r="287" spans="1:11">
      <c r="A287" s="50">
        <v>42655</v>
      </c>
      <c r="B287" s="51">
        <f>'Daily income'!D338</f>
        <v>0</v>
      </c>
      <c r="D287" s="55"/>
      <c r="H287" s="56"/>
      <c r="I287" s="53"/>
      <c r="J287" s="54"/>
      <c r="K287" s="55"/>
    </row>
    <row r="288" spans="1:11">
      <c r="A288" s="50">
        <v>42656</v>
      </c>
      <c r="B288" s="51">
        <f>'Daily income'!D339</f>
        <v>0</v>
      </c>
      <c r="D288" s="55"/>
      <c r="H288" s="56"/>
      <c r="I288" s="53"/>
      <c r="J288" s="54"/>
      <c r="K288" s="55"/>
    </row>
    <row r="289" spans="1:11">
      <c r="A289" s="50">
        <v>42657</v>
      </c>
      <c r="B289" s="51">
        <f>'Daily income'!D340</f>
        <v>0</v>
      </c>
      <c r="D289" s="55"/>
      <c r="H289" s="56"/>
      <c r="I289" s="53"/>
      <c r="J289" s="54"/>
      <c r="K289" s="55"/>
    </row>
    <row r="290" spans="1:11">
      <c r="A290" s="50">
        <v>42658</v>
      </c>
      <c r="B290" s="51">
        <f>'Daily income'!D341</f>
        <v>0</v>
      </c>
      <c r="D290" s="55"/>
      <c r="H290" s="56"/>
      <c r="I290" s="53"/>
      <c r="J290" s="54"/>
      <c r="K290" s="55"/>
    </row>
    <row r="291" spans="1:11">
      <c r="A291" s="50">
        <v>42659</v>
      </c>
      <c r="B291" s="51">
        <f>'Daily income'!D342</f>
        <v>0</v>
      </c>
      <c r="D291" s="55"/>
      <c r="H291" s="56"/>
      <c r="I291" s="53"/>
      <c r="J291" s="54"/>
      <c r="K291" s="55"/>
    </row>
    <row r="292" spans="1:11">
      <c r="A292" s="50">
        <v>42660</v>
      </c>
      <c r="B292" s="51">
        <f>'Daily income'!D343</f>
        <v>0</v>
      </c>
      <c r="D292" s="55"/>
      <c r="H292" s="56"/>
      <c r="I292" s="53"/>
      <c r="J292" s="54"/>
      <c r="K292" s="55"/>
    </row>
    <row r="293" spans="1:11">
      <c r="A293" s="50">
        <v>42661</v>
      </c>
      <c r="B293" s="51">
        <f>'Daily income'!D344</f>
        <v>0</v>
      </c>
      <c r="D293" s="55"/>
      <c r="H293" s="56"/>
      <c r="I293" s="53"/>
      <c r="J293" s="54"/>
      <c r="K293" s="55"/>
    </row>
    <row r="294" spans="1:11">
      <c r="A294" s="50">
        <v>42662</v>
      </c>
      <c r="B294" s="51">
        <f>'Daily income'!D345</f>
        <v>0</v>
      </c>
      <c r="D294" s="55"/>
      <c r="H294" s="56"/>
      <c r="I294" s="53"/>
      <c r="J294" s="54"/>
      <c r="K294" s="55"/>
    </row>
    <row r="295" spans="1:11">
      <c r="A295" s="50">
        <v>42663</v>
      </c>
      <c r="B295" s="51">
        <f>'Daily income'!D346</f>
        <v>0</v>
      </c>
      <c r="D295" s="55"/>
      <c r="H295" s="56"/>
      <c r="I295" s="53"/>
      <c r="J295" s="54"/>
      <c r="K295" s="55"/>
    </row>
    <row r="296" spans="1:11">
      <c r="A296" s="50">
        <v>42664</v>
      </c>
      <c r="B296" s="51">
        <f>'Daily income'!D347</f>
        <v>0</v>
      </c>
      <c r="D296" s="55"/>
      <c r="H296" s="56"/>
      <c r="I296" s="53"/>
      <c r="J296" s="54"/>
      <c r="K296" s="55"/>
    </row>
    <row r="297" spans="1:11">
      <c r="A297" s="50">
        <v>42665</v>
      </c>
      <c r="B297" s="51">
        <f>'Daily income'!D348</f>
        <v>0</v>
      </c>
      <c r="D297" s="55"/>
      <c r="H297" s="56"/>
      <c r="I297" s="53"/>
      <c r="J297" s="54"/>
      <c r="K297" s="55"/>
    </row>
    <row r="298" spans="1:11">
      <c r="A298" s="50">
        <v>42666</v>
      </c>
      <c r="B298" s="51">
        <f>'Daily income'!D349</f>
        <v>0</v>
      </c>
      <c r="D298" s="55"/>
      <c r="H298" s="56"/>
      <c r="I298" s="53"/>
      <c r="J298" s="54"/>
      <c r="K298" s="55"/>
    </row>
    <row r="299" spans="1:11">
      <c r="A299" s="50">
        <v>42667</v>
      </c>
      <c r="B299" s="51">
        <f>'Daily income'!D350</f>
        <v>0</v>
      </c>
      <c r="D299" s="55"/>
      <c r="H299" s="56"/>
      <c r="I299" s="53"/>
      <c r="J299" s="54"/>
      <c r="K299" s="55"/>
    </row>
    <row r="300" spans="1:11">
      <c r="A300" s="50">
        <v>42668</v>
      </c>
      <c r="B300" s="51">
        <f>'Daily income'!D351</f>
        <v>0</v>
      </c>
      <c r="D300" s="55"/>
      <c r="H300" s="56"/>
      <c r="I300" s="53"/>
      <c r="J300" s="54"/>
      <c r="K300" s="55"/>
    </row>
    <row r="301" spans="1:11">
      <c r="A301" s="50">
        <v>42669</v>
      </c>
      <c r="B301" s="51">
        <f>'Daily income'!D352</f>
        <v>0</v>
      </c>
      <c r="D301" s="55"/>
      <c r="H301" s="56"/>
      <c r="I301" s="53"/>
      <c r="J301" s="54"/>
      <c r="K301" s="55"/>
    </row>
    <row r="302" spans="1:11">
      <c r="A302" s="50">
        <v>42670</v>
      </c>
      <c r="B302" s="51">
        <f>'Daily income'!D353</f>
        <v>0</v>
      </c>
      <c r="D302" s="55"/>
      <c r="H302" s="56"/>
      <c r="I302" s="53"/>
      <c r="J302" s="54"/>
      <c r="K302" s="55"/>
    </row>
    <row r="303" spans="1:11">
      <c r="A303" s="50">
        <v>42671</v>
      </c>
      <c r="B303" s="51">
        <f>'Daily income'!D354</f>
        <v>0</v>
      </c>
      <c r="D303" s="55"/>
      <c r="H303" s="56"/>
      <c r="I303" s="53"/>
      <c r="J303" s="54"/>
      <c r="K303" s="55"/>
    </row>
    <row r="304" spans="1:11">
      <c r="A304" s="50">
        <v>42672</v>
      </c>
      <c r="B304" s="51">
        <f>'Daily income'!D355</f>
        <v>0</v>
      </c>
      <c r="D304" s="55"/>
      <c r="H304" s="56"/>
      <c r="I304" s="53"/>
      <c r="J304" s="54"/>
      <c r="K304" s="55"/>
    </row>
    <row r="305" spans="1:11">
      <c r="A305" s="50">
        <v>42673</v>
      </c>
      <c r="B305" s="51">
        <f>'Daily income'!D356</f>
        <v>0</v>
      </c>
      <c r="D305" s="55"/>
      <c r="H305" s="56"/>
      <c r="I305" s="53"/>
      <c r="J305" s="54"/>
      <c r="K305" s="55"/>
    </row>
    <row r="306" spans="1:11">
      <c r="A306" s="50">
        <v>42674</v>
      </c>
      <c r="B306" s="51">
        <f>'Daily income'!D357</f>
        <v>0</v>
      </c>
      <c r="D306" s="55"/>
      <c r="H306" s="56"/>
      <c r="I306" s="53"/>
      <c r="J306" s="54"/>
      <c r="K306" s="55"/>
    </row>
    <row r="307" spans="1:11">
      <c r="A307" s="50">
        <v>42675</v>
      </c>
      <c r="B307" s="51">
        <f>'Daily income'!D358</f>
        <v>0</v>
      </c>
      <c r="D307" s="55"/>
      <c r="H307" s="56"/>
      <c r="I307" s="53"/>
      <c r="J307" s="54"/>
      <c r="K307" s="55"/>
    </row>
    <row r="308" spans="1:11">
      <c r="A308" s="50">
        <v>42676</v>
      </c>
      <c r="B308" s="51">
        <f>'Daily income'!D359</f>
        <v>0</v>
      </c>
      <c r="D308" s="55"/>
      <c r="H308" s="56"/>
      <c r="I308" s="53"/>
      <c r="J308" s="54"/>
      <c r="K308" s="55"/>
    </row>
    <row r="309" spans="1:11">
      <c r="A309" s="50">
        <v>42677</v>
      </c>
      <c r="B309" s="51">
        <f>'Daily income'!D360</f>
        <v>0</v>
      </c>
      <c r="D309" s="55"/>
      <c r="H309" s="56"/>
      <c r="I309" s="53"/>
      <c r="J309" s="54"/>
      <c r="K309" s="55"/>
    </row>
    <row r="310" spans="1:11">
      <c r="A310" s="50">
        <v>42678</v>
      </c>
      <c r="B310" s="51">
        <f>'Daily income'!D361</f>
        <v>0</v>
      </c>
      <c r="D310" s="55"/>
      <c r="H310" s="56"/>
      <c r="I310" s="53"/>
      <c r="J310" s="54"/>
      <c r="K310" s="55"/>
    </row>
    <row r="311" spans="1:11">
      <c r="A311" s="50">
        <v>42679</v>
      </c>
      <c r="B311" s="51">
        <f>'Daily income'!D362</f>
        <v>0</v>
      </c>
      <c r="D311" s="55"/>
      <c r="H311" s="56"/>
      <c r="I311" s="53"/>
      <c r="J311" s="54"/>
      <c r="K311" s="55"/>
    </row>
    <row r="312" spans="1:11">
      <c r="A312" s="50">
        <v>42680</v>
      </c>
      <c r="B312" s="51">
        <f>'Daily income'!D363</f>
        <v>0</v>
      </c>
      <c r="D312" s="55"/>
      <c r="H312" s="56"/>
      <c r="I312" s="53"/>
      <c r="J312" s="54"/>
      <c r="K312" s="55"/>
    </row>
    <row r="313" spans="1:11">
      <c r="A313" s="50">
        <v>42681</v>
      </c>
      <c r="B313" s="51">
        <f>'Daily income'!D364</f>
        <v>0</v>
      </c>
      <c r="D313" s="55"/>
      <c r="H313" s="56"/>
      <c r="I313" s="53"/>
      <c r="J313" s="54"/>
      <c r="K313" s="55"/>
    </row>
    <row r="314" spans="1:11">
      <c r="A314" s="50">
        <v>42682</v>
      </c>
      <c r="B314" s="51">
        <f>'Daily income'!D365</f>
        <v>0</v>
      </c>
      <c r="D314" s="55"/>
      <c r="H314" s="56"/>
      <c r="I314" s="53"/>
      <c r="J314" s="54"/>
      <c r="K314" s="55"/>
    </row>
    <row r="315" spans="1:11">
      <c r="A315" s="50">
        <v>42683</v>
      </c>
      <c r="B315" s="51">
        <f>'Daily income'!D366</f>
        <v>0</v>
      </c>
      <c r="D315" s="55"/>
      <c r="H315" s="56"/>
      <c r="I315" s="53"/>
      <c r="J315" s="54"/>
      <c r="K315" s="55"/>
    </row>
    <row r="316" spans="1:11">
      <c r="A316" s="50">
        <v>42684</v>
      </c>
      <c r="B316" s="51">
        <f>'Daily income'!D367</f>
        <v>0</v>
      </c>
      <c r="D316" s="55"/>
      <c r="H316" s="56"/>
      <c r="I316" s="53"/>
      <c r="J316" s="54"/>
      <c r="K316" s="55"/>
    </row>
    <row r="317" spans="1:11">
      <c r="A317" s="50">
        <v>42685</v>
      </c>
      <c r="B317" s="51">
        <f>'Daily income'!D368</f>
        <v>0</v>
      </c>
      <c r="D317" s="55"/>
      <c r="H317" s="56"/>
      <c r="I317" s="53"/>
      <c r="J317" s="54"/>
      <c r="K317" s="55"/>
    </row>
    <row r="318" spans="1:11">
      <c r="A318" s="50">
        <v>42686</v>
      </c>
      <c r="B318" s="51">
        <f>'Daily income'!D369</f>
        <v>0</v>
      </c>
      <c r="D318" s="55"/>
      <c r="H318" s="56"/>
      <c r="I318" s="53"/>
      <c r="J318" s="54"/>
      <c r="K318" s="55"/>
    </row>
    <row r="319" spans="1:11">
      <c r="A319" s="50">
        <v>42687</v>
      </c>
      <c r="B319" s="51">
        <f>'Daily income'!D370</f>
        <v>0</v>
      </c>
      <c r="D319" s="55"/>
      <c r="H319" s="56"/>
      <c r="I319" s="53"/>
      <c r="J319" s="54"/>
      <c r="K319" s="55"/>
    </row>
    <row r="320" spans="1:11">
      <c r="A320" s="50">
        <v>42688</v>
      </c>
      <c r="B320" s="51">
        <f>'Daily income'!D371</f>
        <v>0</v>
      </c>
      <c r="D320" s="55"/>
      <c r="H320" s="56"/>
      <c r="I320" s="53"/>
      <c r="J320" s="54"/>
      <c r="K320" s="55"/>
    </row>
    <row r="321" spans="1:11">
      <c r="A321" s="50">
        <v>42689</v>
      </c>
      <c r="B321" s="51">
        <f>'Daily income'!D372</f>
        <v>0</v>
      </c>
      <c r="D321" s="55"/>
      <c r="H321" s="56"/>
      <c r="I321" s="53"/>
      <c r="J321" s="54"/>
      <c r="K321" s="55"/>
    </row>
    <row r="322" spans="1:11">
      <c r="A322" s="50">
        <v>42690</v>
      </c>
      <c r="B322" s="51">
        <f>'Daily income'!D373</f>
        <v>0</v>
      </c>
      <c r="D322" s="55"/>
      <c r="H322" s="56"/>
      <c r="I322" s="53"/>
      <c r="J322" s="54"/>
      <c r="K322" s="55"/>
    </row>
    <row r="323" spans="1:11">
      <c r="A323" s="50">
        <v>42691</v>
      </c>
      <c r="B323" s="51">
        <f>'Daily income'!D374</f>
        <v>0</v>
      </c>
      <c r="D323" s="55"/>
      <c r="H323" s="56"/>
      <c r="I323" s="53"/>
      <c r="J323" s="54"/>
      <c r="K323" s="55"/>
    </row>
    <row r="324" spans="1:11">
      <c r="A324" s="50">
        <v>42692</v>
      </c>
      <c r="B324" s="51">
        <f>'Daily income'!D375</f>
        <v>0</v>
      </c>
      <c r="D324" s="55"/>
      <c r="H324" s="56"/>
      <c r="I324" s="53"/>
      <c r="J324" s="54"/>
      <c r="K324" s="55"/>
    </row>
    <row r="325" spans="1:11">
      <c r="A325" s="50">
        <v>42693</v>
      </c>
      <c r="B325" s="51">
        <f>'Daily income'!D376</f>
        <v>0</v>
      </c>
      <c r="D325" s="55"/>
      <c r="H325" s="56"/>
      <c r="I325" s="53"/>
      <c r="J325" s="54"/>
      <c r="K325" s="55"/>
    </row>
    <row r="326" spans="1:11">
      <c r="A326" s="50">
        <v>42694</v>
      </c>
      <c r="B326" s="51">
        <f>'Daily income'!D377</f>
        <v>0</v>
      </c>
      <c r="D326" s="55"/>
      <c r="H326" s="56"/>
      <c r="I326" s="53"/>
      <c r="J326" s="54"/>
      <c r="K326" s="55"/>
    </row>
    <row r="327" spans="1:11">
      <c r="A327" s="50">
        <v>42695</v>
      </c>
      <c r="B327" s="51">
        <f>'Daily income'!D378</f>
        <v>0</v>
      </c>
      <c r="D327" s="55"/>
      <c r="H327" s="56"/>
      <c r="I327" s="53"/>
      <c r="J327" s="54"/>
      <c r="K327" s="55"/>
    </row>
    <row r="328" spans="1:11">
      <c r="A328" s="50">
        <v>42696</v>
      </c>
      <c r="B328" s="51">
        <f>'Daily income'!D379</f>
        <v>0</v>
      </c>
      <c r="D328" s="55"/>
      <c r="H328" s="56"/>
      <c r="I328" s="53"/>
      <c r="J328" s="54"/>
      <c r="K328" s="55"/>
    </row>
    <row r="329" spans="1:11">
      <c r="A329" s="50">
        <v>42697</v>
      </c>
      <c r="B329" s="51">
        <f>'Daily income'!D380</f>
        <v>0</v>
      </c>
      <c r="D329" s="55"/>
      <c r="H329" s="56"/>
      <c r="I329" s="53"/>
      <c r="J329" s="54"/>
      <c r="K329" s="55"/>
    </row>
    <row r="330" spans="1:11">
      <c r="B330" s="3" t="s">
        <v>38</v>
      </c>
      <c r="C330" s="52">
        <f>MEDIAN(C2:C329)</f>
        <v>260</v>
      </c>
      <c r="D330" s="59">
        <f>MEDIAN(D2:D329)</f>
        <v>9.9783393501805051</v>
      </c>
      <c r="E330" s="53">
        <f>MEDIAN(E2:E329)</f>
        <v>260</v>
      </c>
      <c r="F330" s="53">
        <f>MEDIAN(F2:F329)</f>
        <v>3117</v>
      </c>
      <c r="G330" s="58">
        <f>MEDIAN(G2:G329)</f>
        <v>5.43</v>
      </c>
      <c r="H330" s="53"/>
      <c r="I330" s="53">
        <f>MEDIAN(I2:I329)</f>
        <v>11.696296296296296</v>
      </c>
      <c r="J330" s="53">
        <f>MEDIAN(J2:J329)</f>
        <v>12.686746987951807</v>
      </c>
      <c r="K330" s="58">
        <f>MEDIAN(K2:K329)</f>
        <v>1.8337349397590359</v>
      </c>
    </row>
    <row r="331" spans="1:11">
      <c r="B331" s="3" t="s">
        <v>31</v>
      </c>
      <c r="C331" s="52">
        <f>AVERAGE(C2:C329)</f>
        <v>259.18215613382898</v>
      </c>
      <c r="D331" s="59">
        <f>AVERAGE(D2:D329)</f>
        <v>9.926236685061296</v>
      </c>
      <c r="E331" s="53">
        <f>AVERAGE(E2:E329)</f>
        <v>245.17843866171003</v>
      </c>
      <c r="F331" s="53">
        <f>AVERAGE(F2:F329)</f>
        <v>3100.6059479553905</v>
      </c>
      <c r="G331" s="58">
        <f>AVERAGE(G2:G329)</f>
        <v>5.4137078651685426</v>
      </c>
      <c r="H331" s="53"/>
      <c r="I331" s="53">
        <f>AVERAGE(I2:I329)</f>
        <v>11.953700544698487</v>
      </c>
      <c r="J331" s="53">
        <f>AVERAGE(J2:J329)</f>
        <v>12.965429847567464</v>
      </c>
      <c r="K331" s="58">
        <f>AVERAGE(K2:K329)</f>
        <v>1.8330646665419823</v>
      </c>
    </row>
    <row r="332" spans="1:11">
      <c r="B332" s="3" t="s">
        <v>32</v>
      </c>
      <c r="C332" s="60">
        <f>STDEV(C2:C329)</f>
        <v>24.36951808615941</v>
      </c>
      <c r="D332" s="59">
        <f>STDEV(D2:D329)</f>
        <v>0.63411326669597889</v>
      </c>
      <c r="E332" s="59">
        <f>STDEV(E2:E329)</f>
        <v>57.380096754216773</v>
      </c>
      <c r="F332" s="59">
        <f>STDEV(F2:F329)</f>
        <v>725.37556466649414</v>
      </c>
      <c r="G332" s="58">
        <f>STDEV(G2:G329)</f>
        <v>0.27781660265783742</v>
      </c>
      <c r="H332" s="59"/>
      <c r="I332" s="59">
        <f>STDEV(I2:I329)</f>
        <v>2.5616075011718142</v>
      </c>
      <c r="J332" s="59">
        <f>STDEV(J2:J329)</f>
        <v>2.885341417190245</v>
      </c>
      <c r="K332" s="58">
        <f>STDEV(K2:K329)</f>
        <v>5.6594988949222866E-2</v>
      </c>
    </row>
    <row r="333" spans="1:11">
      <c r="B333" s="3" t="s">
        <v>33</v>
      </c>
      <c r="C333" s="61">
        <f>C332/C331*100</f>
        <v>9.4024675346771094</v>
      </c>
      <c r="D333" s="59">
        <f>D332/D331*100</f>
        <v>6.3882545501892114</v>
      </c>
      <c r="E333" s="54">
        <f>E332/E331*100</f>
        <v>23.403402463700381</v>
      </c>
      <c r="F333" s="54">
        <f>F332/F331*100</f>
        <v>23.394638881629675</v>
      </c>
      <c r="G333" s="58">
        <f t="shared" ref="G333:K333" si="19">G332/G331*100</f>
        <v>5.1317250501323137</v>
      </c>
      <c r="H333" s="54"/>
      <c r="I333" s="54">
        <f t="shared" si="19"/>
        <v>21.42941001067571</v>
      </c>
      <c r="J333" s="54">
        <f>J332/J331*100</f>
        <v>22.254113061524023</v>
      </c>
      <c r="K333" s="59">
        <f t="shared" si="19"/>
        <v>3.087451849474983</v>
      </c>
    </row>
    <row r="334" spans="1:11">
      <c r="D334" s="59"/>
      <c r="G334" s="58"/>
      <c r="K334" s="59"/>
    </row>
    <row r="335" spans="1:11">
      <c r="B335" s="3" t="s">
        <v>34</v>
      </c>
      <c r="C335" s="61">
        <f>C331+2*C332</f>
        <v>307.92119230614782</v>
      </c>
      <c r="D335" s="59">
        <f t="shared" ref="D335" si="20">D331+2*D332</f>
        <v>11.194463218453254</v>
      </c>
      <c r="E335" s="54">
        <f>E331+2*E332</f>
        <v>359.93863217014359</v>
      </c>
      <c r="F335" s="54">
        <f>F331+2*F332</f>
        <v>4551.3570772883786</v>
      </c>
      <c r="G335" s="58">
        <f t="shared" ref="G335:K335" si="21">G331+2*G332</f>
        <v>5.9693410704842176</v>
      </c>
      <c r="H335" s="54"/>
      <c r="I335" s="54">
        <f t="shared" si="21"/>
        <v>17.076915547042116</v>
      </c>
      <c r="J335" s="54">
        <f t="shared" si="21"/>
        <v>18.736112681947954</v>
      </c>
      <c r="K335" s="59">
        <f t="shared" si="21"/>
        <v>1.9462546444404281</v>
      </c>
    </row>
    <row r="336" spans="1:11">
      <c r="B336" s="3" t="s">
        <v>35</v>
      </c>
      <c r="C336" s="61">
        <f>C331-2*C332</f>
        <v>210.44311996151015</v>
      </c>
      <c r="D336" s="59">
        <f t="shared" ref="D336" si="22">D331-2*D332</f>
        <v>8.6580101516693375</v>
      </c>
      <c r="E336" s="54">
        <f>E331-2*E332</f>
        <v>130.41824515327647</v>
      </c>
      <c r="F336" s="54">
        <f>F331-2*F332</f>
        <v>1649.8548186224023</v>
      </c>
      <c r="G336" s="58">
        <f t="shared" ref="G336:K336" si="23">G331-2*G332</f>
        <v>4.8580746598528677</v>
      </c>
      <c r="H336" s="54"/>
      <c r="I336" s="54">
        <f t="shared" si="23"/>
        <v>6.8304855423548583</v>
      </c>
      <c r="J336" s="54">
        <f t="shared" si="23"/>
        <v>7.1947470131869737</v>
      </c>
      <c r="K336" s="59">
        <f t="shared" si="23"/>
        <v>1.7198746886435365</v>
      </c>
    </row>
  </sheetData>
  <conditionalFormatting sqref="D2:D329">
    <cfRule type="colorScale" priority="2">
      <colorScale>
        <cfvo type="num" val="8.5"/>
        <cfvo type="num" val="9.5"/>
        <cfvo type="num" val="10.5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income</vt:lpstr>
      <vt:lpstr>Ghraphs</vt:lpstr>
      <vt:lpstr>Engagement</vt:lpstr>
    </vt:vector>
  </TitlesOfParts>
  <Company>jd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cp:lastPrinted>2014-10-10T09:09:19Z</cp:lastPrinted>
  <dcterms:created xsi:type="dcterms:W3CDTF">2014-09-23T16:07:57Z</dcterms:created>
  <dcterms:modified xsi:type="dcterms:W3CDTF">2016-09-27T06:53:00Z</dcterms:modified>
</cp:coreProperties>
</file>